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 Progress Files\Rahul Gupta\In progress\VIS(2022-23)-PL539-435-749 Project Tie Up\"/>
    </mc:Choice>
  </mc:AlternateContent>
  <bookViews>
    <workbookView xWindow="0" yWindow="0" windowWidth="20490" windowHeight="7755" activeTab="2"/>
  </bookViews>
  <sheets>
    <sheet name="Inventory 1" sheetId="1" r:id="rId1"/>
    <sheet name="Inventory 2" sheetId="4" r:id="rId2"/>
    <sheet name="Summary" sheetId="2" r:id="rId3"/>
    <sheet name="far" sheetId="5" r:id="rId4"/>
    <sheet name="Each Plot" sheetId="6" r:id="rId5"/>
    <sheet name="Plot Deta" sheetId="7" r:id="rId6"/>
  </sheets>
  <definedNames>
    <definedName name="_xlnm._FilterDatabase" localSheetId="1" hidden="1">'Inventory 2'!$C$1:$C$178</definedName>
  </definedNames>
  <calcPr calcId="152511"/>
</workbook>
</file>

<file path=xl/calcChain.xml><?xml version="1.0" encoding="utf-8"?>
<calcChain xmlns="http://schemas.openxmlformats.org/spreadsheetml/2006/main">
  <c r="J7" i="2" l="1"/>
  <c r="H180" i="4"/>
  <c r="H178" i="4"/>
  <c r="I7" i="2" s="1"/>
  <c r="G163" i="1"/>
  <c r="H7" i="2" s="1"/>
  <c r="H163" i="1"/>
  <c r="I6" i="2" l="1"/>
  <c r="H6" i="2"/>
  <c r="I180" i="4"/>
  <c r="I181" i="4" s="1"/>
  <c r="I178" i="4"/>
  <c r="K180" i="4"/>
  <c r="J180" i="4"/>
  <c r="K178" i="4"/>
  <c r="J178" i="4"/>
  <c r="J163" i="1"/>
  <c r="I163" i="1"/>
  <c r="I8" i="7"/>
  <c r="Q164" i="4" l="1"/>
  <c r="Q170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2" i="4"/>
  <c r="E3" i="4"/>
  <c r="E4" i="4"/>
  <c r="E5" i="4"/>
  <c r="E2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6" i="4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J3" i="1"/>
  <c r="I3" i="1"/>
  <c r="L9" i="6"/>
  <c r="L8" i="6"/>
  <c r="L7" i="6"/>
  <c r="L6" i="6"/>
  <c r="O94" i="1" l="1"/>
  <c r="O92" i="1"/>
  <c r="L90" i="1"/>
  <c r="N87" i="1"/>
  <c r="N34" i="5"/>
  <c r="M34" i="5"/>
  <c r="L34" i="5"/>
  <c r="K34" i="5"/>
  <c r="J34" i="5"/>
  <c r="I34" i="5"/>
  <c r="H34" i="5"/>
  <c r="G34" i="5"/>
  <c r="P34" i="5" s="1"/>
  <c r="H35" i="5"/>
  <c r="I43" i="5"/>
  <c r="G43" i="5"/>
  <c r="P157" i="1"/>
  <c r="N158" i="1"/>
  <c r="O158" i="1" s="1"/>
  <c r="L143" i="1"/>
  <c r="L144" i="1" s="1"/>
  <c r="M144" i="1" s="1"/>
  <c r="M8" i="1"/>
  <c r="K9" i="1"/>
  <c r="M9" i="1" s="1"/>
  <c r="M10" i="1" s="1"/>
  <c r="M146" i="1"/>
  <c r="K146" i="1"/>
  <c r="R29" i="5"/>
  <c r="O41" i="5"/>
  <c r="N41" i="5"/>
  <c r="N43" i="5" s="1"/>
  <c r="M41" i="5"/>
  <c r="M43" i="5" s="1"/>
  <c r="H41" i="5"/>
  <c r="K41" i="5"/>
  <c r="K43" i="5" s="1"/>
  <c r="J41" i="5"/>
  <c r="J43" i="5" s="1"/>
  <c r="L41" i="5"/>
  <c r="L43" i="5" s="1"/>
  <c r="I41" i="5"/>
  <c r="G41" i="5"/>
  <c r="G37" i="5"/>
  <c r="P38" i="5"/>
  <c r="N38" i="5"/>
  <c r="N37" i="5"/>
  <c r="M38" i="5"/>
  <c r="M37" i="5"/>
  <c r="H38" i="5"/>
  <c r="H37" i="5"/>
  <c r="K38" i="5"/>
  <c r="K37" i="5"/>
  <c r="J38" i="5"/>
  <c r="J37" i="5"/>
  <c r="L38" i="5"/>
  <c r="L37" i="5"/>
  <c r="I38" i="5"/>
  <c r="I37" i="5"/>
  <c r="G38" i="5"/>
  <c r="G35" i="5"/>
  <c r="P45" i="5"/>
  <c r="O35" i="5"/>
  <c r="L35" i="5"/>
  <c r="N35" i="5"/>
  <c r="M35" i="5"/>
  <c r="K35" i="5"/>
  <c r="J35" i="5"/>
  <c r="I35" i="5"/>
  <c r="G8" i="5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J6" i="2" l="1"/>
  <c r="P41" i="5"/>
  <c r="O43" i="5"/>
  <c r="P35" i="5"/>
  <c r="P37" i="5"/>
  <c r="H43" i="5"/>
  <c r="P43" i="5" s="1"/>
  <c r="J8" i="2" l="1"/>
  <c r="K6" i="2"/>
</calcChain>
</file>

<file path=xl/sharedStrings.xml><?xml version="1.0" encoding="utf-8"?>
<sst xmlns="http://schemas.openxmlformats.org/spreadsheetml/2006/main" count="1778" uniqueCount="416">
  <si>
    <t>Project</t>
  </si>
  <si>
    <t>Type</t>
  </si>
  <si>
    <t>Unit no</t>
  </si>
  <si>
    <t>Floor</t>
  </si>
  <si>
    <t>Unit Type</t>
  </si>
  <si>
    <t>Carpet Area/Unit (sqft.)</t>
  </si>
  <si>
    <t>A</t>
  </si>
  <si>
    <t>37D2-J-A1-1F</t>
  </si>
  <si>
    <t>1F</t>
  </si>
  <si>
    <t>3 BHK + 3T+PUJA</t>
  </si>
  <si>
    <t>37D2-J-A1-2F</t>
  </si>
  <si>
    <t>2F</t>
  </si>
  <si>
    <t>37D2-J-A1-3F</t>
  </si>
  <si>
    <t>3F</t>
  </si>
  <si>
    <t>37D2-J-A1-4F</t>
  </si>
  <si>
    <t>4F</t>
  </si>
  <si>
    <t>37D2-J-A2-1F</t>
  </si>
  <si>
    <t>37D2-J-A2-2F</t>
  </si>
  <si>
    <t>37D2-J-A2-3F</t>
  </si>
  <si>
    <t>37D2-J-A2-4F</t>
  </si>
  <si>
    <t>37D2-J-A3-1F</t>
  </si>
  <si>
    <t>37D2-J-A3-2F</t>
  </si>
  <si>
    <t>37D2-J-A3-3F</t>
  </si>
  <si>
    <t>37D2-J-A3-4F</t>
  </si>
  <si>
    <t>37D2-J-A4-1F</t>
  </si>
  <si>
    <t>37D2-J-A4-2F</t>
  </si>
  <si>
    <t>37D2-J-A4-3F</t>
  </si>
  <si>
    <t>37D2-J-A4-4F</t>
  </si>
  <si>
    <t>37D2-J-A5-1F</t>
  </si>
  <si>
    <t>37D2-J-A5-2F</t>
  </si>
  <si>
    <t>37D2-J-A5-3F</t>
  </si>
  <si>
    <t>37D2-J-A5-4F</t>
  </si>
  <si>
    <t>37D2-J-A6-1F</t>
  </si>
  <si>
    <t>37D2-J-A6-2F</t>
  </si>
  <si>
    <t>37D2-J-A6-3F</t>
  </si>
  <si>
    <t>37D2-J-A6-4F</t>
  </si>
  <si>
    <t>37D2-J-A7-1F</t>
  </si>
  <si>
    <t>37D2-J-A7-2F</t>
  </si>
  <si>
    <t>37D2-J-A7-3F</t>
  </si>
  <si>
    <t>37D2-J-A7-4F</t>
  </si>
  <si>
    <t>37D2-J-A8-1F</t>
  </si>
  <si>
    <t>37D2-J-A8-2F</t>
  </si>
  <si>
    <t>37D2-J-A8-3F</t>
  </si>
  <si>
    <t>37D2-J-A8-4F</t>
  </si>
  <si>
    <t>37D2-J-A9-1F</t>
  </si>
  <si>
    <t>37D2-J-A9-2F</t>
  </si>
  <si>
    <t>37D2-J-A9-3F</t>
  </si>
  <si>
    <t>37D2-J-A9-4F</t>
  </si>
  <si>
    <t>37D2-J-A10-1F</t>
  </si>
  <si>
    <t>37D2-J-A10-2F</t>
  </si>
  <si>
    <t>37D2-J-A10-3F</t>
  </si>
  <si>
    <t>37D2-J-A10-4F</t>
  </si>
  <si>
    <t>37D2-J-A11-1F</t>
  </si>
  <si>
    <t>37D2-J-A11-2F</t>
  </si>
  <si>
    <t>37D2-J-A11-3F</t>
  </si>
  <si>
    <t>37D2-J-A11-4F</t>
  </si>
  <si>
    <t>37D2-J-A12-1F</t>
  </si>
  <si>
    <t>37D2-J-A12-2F</t>
  </si>
  <si>
    <t>37D2-J-A12-3F</t>
  </si>
  <si>
    <t>37D2-J-A12-4F</t>
  </si>
  <si>
    <t>37D2-T-A13-1F</t>
  </si>
  <si>
    <t>37D2-T-A13-2F</t>
  </si>
  <si>
    <t>37D2-T-A13-3F</t>
  </si>
  <si>
    <t>37D2-T-A13-4F</t>
  </si>
  <si>
    <t>37D2-T-A14-1F</t>
  </si>
  <si>
    <t>37D2-T-A14-2F</t>
  </si>
  <si>
    <t>37D2-T-A14-3F</t>
  </si>
  <si>
    <t>37D2-T-A14-4F</t>
  </si>
  <si>
    <t>37D2-T-A15-1F</t>
  </si>
  <si>
    <t>37D2-T-A15-2F</t>
  </si>
  <si>
    <t>37D2-T-A15-3F</t>
  </si>
  <si>
    <t>37D2-T-A15-4F</t>
  </si>
  <si>
    <t>37D2-T-A16-1F</t>
  </si>
  <si>
    <t>37D2-T-A16-2F</t>
  </si>
  <si>
    <t>37D2-T-A16-3F</t>
  </si>
  <si>
    <t>37D2-T-A16-4F</t>
  </si>
  <si>
    <t>37D2-T-A17-1F</t>
  </si>
  <si>
    <t>37D2-T-A17-2F</t>
  </si>
  <si>
    <t>37D2-T-A17-3F</t>
  </si>
  <si>
    <t>37D2-T-A17-4F</t>
  </si>
  <si>
    <t>37D2-T-A18-1F</t>
  </si>
  <si>
    <t>37D2-T-A18-2F</t>
  </si>
  <si>
    <t>37D2-T-A18-3F</t>
  </si>
  <si>
    <t>37D2-T-A18-4F</t>
  </si>
  <si>
    <t>37D2-T-A19-1F</t>
  </si>
  <si>
    <t>37D2-T-A19-2F</t>
  </si>
  <si>
    <t>37D2-T-A19-3F</t>
  </si>
  <si>
    <t>37D2-T-A19-4F</t>
  </si>
  <si>
    <t>37D2-T-A20-1F</t>
  </si>
  <si>
    <t>37D2-T-A20-2F</t>
  </si>
  <si>
    <t>37D2-T-A20-3F</t>
  </si>
  <si>
    <t>37D2-T-A20-4F</t>
  </si>
  <si>
    <t>37D2-T-A21-1F</t>
  </si>
  <si>
    <t>37D2-T-A21-2F</t>
  </si>
  <si>
    <t>37D2-T-A21-3F</t>
  </si>
  <si>
    <t>37D2-T-A21-4F</t>
  </si>
  <si>
    <t>37D2-T-A22-1F</t>
  </si>
  <si>
    <t>37D2-T-A22-2F</t>
  </si>
  <si>
    <t>37D2-T-A22-3F</t>
  </si>
  <si>
    <t>37D2-T-A22-4F</t>
  </si>
  <si>
    <t>37D2-T-A23-1F</t>
  </si>
  <si>
    <t>37D2-T-A23-2F</t>
  </si>
  <si>
    <t>37D2-T-A23-3F</t>
  </si>
  <si>
    <t>37D2-T-A23-4F</t>
  </si>
  <si>
    <t>B</t>
  </si>
  <si>
    <t>37D2-T-B18-1F</t>
  </si>
  <si>
    <t>3 BHK + 3T</t>
  </si>
  <si>
    <t>37D2-T-B18-2F</t>
  </si>
  <si>
    <t>37D2-T-B18-3F</t>
  </si>
  <si>
    <t>37D2-T-B18-4F</t>
  </si>
  <si>
    <t>37D2-T-B19-1F</t>
  </si>
  <si>
    <t>37D2-T-B19-2F</t>
  </si>
  <si>
    <t>37D2-T-B19-3F</t>
  </si>
  <si>
    <t>37D2-T-B19-4F</t>
  </si>
  <si>
    <t>37D2-T-B20-1F</t>
  </si>
  <si>
    <t>37D2-T-B20-2F</t>
  </si>
  <si>
    <t>37D2-T-B20-3F</t>
  </si>
  <si>
    <t>37D2-T-B20-4F</t>
  </si>
  <si>
    <t>37D2-T-B21-1F</t>
  </si>
  <si>
    <t>37D2-T-B21-2F</t>
  </si>
  <si>
    <t>37D2-T-B21-3F</t>
  </si>
  <si>
    <t>37D2-T-B21-4F</t>
  </si>
  <si>
    <t>37D2-T-B22-1F</t>
  </si>
  <si>
    <t>37D2-T-B22-2F</t>
  </si>
  <si>
    <t>37D2-T-B22-3F</t>
  </si>
  <si>
    <t>37D2-T-B22-4F</t>
  </si>
  <si>
    <t>37D2-T-B23-1F</t>
  </si>
  <si>
    <t>37D2-T-B23-2F</t>
  </si>
  <si>
    <t>37D2-T-B23-3F</t>
  </si>
  <si>
    <t>37D2-T-B23-4F</t>
  </si>
  <si>
    <t>37D2-L-B30-1F</t>
  </si>
  <si>
    <t>37D2-L-B30-2F</t>
  </si>
  <si>
    <t>37D2-L-B30-3F</t>
  </si>
  <si>
    <t>37D2-L-B30-4F</t>
  </si>
  <si>
    <t>37D2-L-B31-1F</t>
  </si>
  <si>
    <t>37D2-L-B31-2F</t>
  </si>
  <si>
    <t>37D2-L-B31-3F</t>
  </si>
  <si>
    <t>37D2-L-B31-4F</t>
  </si>
  <si>
    <t>37D2-L-B32-1F</t>
  </si>
  <si>
    <t>37D2-L-B32-2F</t>
  </si>
  <si>
    <t>37D2-L-B32-3F</t>
  </si>
  <si>
    <t>37D2-L-B32-4F</t>
  </si>
  <si>
    <t>37D2-L-B33-1F</t>
  </si>
  <si>
    <t>37D2-L-B33-2F</t>
  </si>
  <si>
    <t>37D2-L-B33-3F</t>
  </si>
  <si>
    <t>37D2-L-B33-4F</t>
  </si>
  <si>
    <t>37D2-L-B34-1F</t>
  </si>
  <si>
    <t>37D2-L-B34-2F</t>
  </si>
  <si>
    <t>37D2-L-B34-3F</t>
  </si>
  <si>
    <t>37D2-L-B34-4F</t>
  </si>
  <si>
    <t>37D2-L-B35-1F</t>
  </si>
  <si>
    <t>37D2-L-B35-2F</t>
  </si>
  <si>
    <t>37D2-L-B35-3F</t>
  </si>
  <si>
    <t>37D2-L-B35-4F</t>
  </si>
  <si>
    <t>C</t>
  </si>
  <si>
    <t>37D2-J-C1-1F</t>
  </si>
  <si>
    <t>2 BHK + 2T</t>
  </si>
  <si>
    <t>37D2-J-C1-2F</t>
  </si>
  <si>
    <t>37D2-J-C1-3F</t>
  </si>
  <si>
    <t>37D2-J-C1-4F</t>
  </si>
  <si>
    <t>37D2-J-C2-1F</t>
  </si>
  <si>
    <t>37D2-J-C2-2F</t>
  </si>
  <si>
    <t>37D2-J-C2-3F</t>
  </si>
  <si>
    <t>37D2-J-C2-4F</t>
  </si>
  <si>
    <t>37D2-J-C3-1F</t>
  </si>
  <si>
    <t>37D2-J-C3-2F</t>
  </si>
  <si>
    <t>37D2-J-C3-3F</t>
  </si>
  <si>
    <t>37D2-J-C3-4F</t>
  </si>
  <si>
    <t>37D2-J-C4-1F</t>
  </si>
  <si>
    <t>37D2-J-C4-2F</t>
  </si>
  <si>
    <t>37D2-J-C4-3F</t>
  </si>
  <si>
    <t>37D2-J-C4-4F</t>
  </si>
  <si>
    <t>37D2-J-C5-1F</t>
  </si>
  <si>
    <t>37D2-J-C5-2F</t>
  </si>
  <si>
    <t>37D2-J-C5-3F</t>
  </si>
  <si>
    <t>37D2-J-C5-4F</t>
  </si>
  <si>
    <t>SG City 37D2</t>
  </si>
  <si>
    <t>Inventory SG City 37D2-Phase 1</t>
  </si>
  <si>
    <t>S.NO</t>
  </si>
  <si>
    <t>Unit No</t>
  </si>
  <si>
    <t>Carpet Area( sq.ft.)</t>
  </si>
  <si>
    <t>Project Details Name</t>
  </si>
  <si>
    <t>37D2-L-B37-4F</t>
  </si>
  <si>
    <t>37D2-L-B38-1F</t>
  </si>
  <si>
    <t>37D2-L-B38-2F</t>
  </si>
  <si>
    <t>37D2-L-B38-3F</t>
  </si>
  <si>
    <t>37D2-L-B38-4F</t>
  </si>
  <si>
    <t>37D2-L-B39-1F</t>
  </si>
  <si>
    <t>37D2-L-B39-2F</t>
  </si>
  <si>
    <t>37D2-L-B39-3F</t>
  </si>
  <si>
    <t>37D2-L-B39-4F</t>
  </si>
  <si>
    <t>37D2-L-B40-1F</t>
  </si>
  <si>
    <t>37D2-L-B40-2F</t>
  </si>
  <si>
    <t>37D2-L-B40-3F</t>
  </si>
  <si>
    <t>37D2-L-B40-4F</t>
  </si>
  <si>
    <t>37D2-L-B41-1F</t>
  </si>
  <si>
    <t>37D2-L-B41-2F</t>
  </si>
  <si>
    <t>37D2-L-B41-3F</t>
  </si>
  <si>
    <t>37D2-L-B41-4F</t>
  </si>
  <si>
    <t>37D2-L-B42-1F</t>
  </si>
  <si>
    <t>37D2-L-B42-2F</t>
  </si>
  <si>
    <t>37D2-L-B42-3F</t>
  </si>
  <si>
    <t>37D2-L-B42-4F</t>
  </si>
  <si>
    <t>37D2-L-B43-1F</t>
  </si>
  <si>
    <t>37D2-L-B43-2F</t>
  </si>
  <si>
    <t>37D2-L-B43-3F</t>
  </si>
  <si>
    <t>37D2-L-B43-4F</t>
  </si>
  <si>
    <t>37D2-L-B44-1F</t>
  </si>
  <si>
    <t>37D2-L-B44-2F</t>
  </si>
  <si>
    <t>37D2-L-B44-3F</t>
  </si>
  <si>
    <t>37D2-L-B44-4F</t>
  </si>
  <si>
    <t>37D2-L-B45-1F</t>
  </si>
  <si>
    <t>37D2-L-B45-2F</t>
  </si>
  <si>
    <t>37D2-L-B45-3F</t>
  </si>
  <si>
    <t>37D2-L-B45-4F</t>
  </si>
  <si>
    <t>37D2-L-B46-1F</t>
  </si>
  <si>
    <t>37D2-L-B46-2F</t>
  </si>
  <si>
    <t>37D2-L-B46-3F</t>
  </si>
  <si>
    <t>37D2-L-B46-4F</t>
  </si>
  <si>
    <t>37D2-L-B47-1F</t>
  </si>
  <si>
    <t>37D2-L-B47-2F</t>
  </si>
  <si>
    <t>37D2-L-B47-3F</t>
  </si>
  <si>
    <t>37D2-L-B47-4F</t>
  </si>
  <si>
    <t>37D2-L-B48-1F</t>
  </si>
  <si>
    <t>37D2-L-B48-2F</t>
  </si>
  <si>
    <t>37D2-L-B48-3F</t>
  </si>
  <si>
    <t>37D2-L-B48-4F</t>
  </si>
  <si>
    <t>37D2-L-B49-1F</t>
  </si>
  <si>
    <t>37D2-L-B49-2F</t>
  </si>
  <si>
    <t>37D2-L-B49-3F</t>
  </si>
  <si>
    <t>37D2-L-B49-4F</t>
  </si>
  <si>
    <t>37D2-L-B50-1F</t>
  </si>
  <si>
    <t>37D2-L-B50-2F</t>
  </si>
  <si>
    <t>37D2-L-B50-3F</t>
  </si>
  <si>
    <t>37D2-L-B50-4F</t>
  </si>
  <si>
    <t>37D2-L-B51-1F</t>
  </si>
  <si>
    <t>37D2-L-B51-2F</t>
  </si>
  <si>
    <t>37D2-L-B51-3F</t>
  </si>
  <si>
    <t>37D2-L-B51-4F</t>
  </si>
  <si>
    <t>37D2-L-B52-1F</t>
  </si>
  <si>
    <t>37D2-L-B52-2F</t>
  </si>
  <si>
    <t>37D2-L-B52-3F</t>
  </si>
  <si>
    <t>37D2-L-B52-4F</t>
  </si>
  <si>
    <t>37D2-L-B53-1F</t>
  </si>
  <si>
    <t>37D2-L-B53-2F</t>
  </si>
  <si>
    <t>37D2-L-B53-3F</t>
  </si>
  <si>
    <t>37D2-L-B53-4F</t>
  </si>
  <si>
    <t>37D2-L-B54-1F</t>
  </si>
  <si>
    <t>37D2-L-B54-2F</t>
  </si>
  <si>
    <t>37D2-L-B54-3F</t>
  </si>
  <si>
    <t>37D2-L-B54-4F</t>
  </si>
  <si>
    <t>37D2-L-B55-1F</t>
  </si>
  <si>
    <t>37D2-L-B55-2F</t>
  </si>
  <si>
    <t>37D2-L-B55-3F</t>
  </si>
  <si>
    <t>37D2-L-B55-4F</t>
  </si>
  <si>
    <t>37D2-L-M1-1F</t>
  </si>
  <si>
    <t>37D2-L-M1-2F</t>
  </si>
  <si>
    <t>37D2-L-M1-3F</t>
  </si>
  <si>
    <t>37D2-L-M1-4F</t>
  </si>
  <si>
    <t>37D2-T-B24-1F</t>
  </si>
  <si>
    <t>37D2-T-B24-2F</t>
  </si>
  <si>
    <t>37D2-T-B24-3F</t>
  </si>
  <si>
    <t>37D2-T-B24-4F</t>
  </si>
  <si>
    <t>37D2-T-B25-1F</t>
  </si>
  <si>
    <t>37D2-T-B25-2F</t>
  </si>
  <si>
    <t>37D2-T-B25-3F</t>
  </si>
  <si>
    <t>37D2-T-B25-4F</t>
  </si>
  <si>
    <t>37D2-T-B26-1F</t>
  </si>
  <si>
    <t>37D2-T-B26-2F</t>
  </si>
  <si>
    <t>37D2-T-B26-3F</t>
  </si>
  <si>
    <t>37D2-T-B26-4F</t>
  </si>
  <si>
    <t>37D2-T-B27-1F</t>
  </si>
  <si>
    <t>37D2-T-B27-2F</t>
  </si>
  <si>
    <t>37D2-T-B27-3F</t>
  </si>
  <si>
    <t>37D2-T-B27-4F</t>
  </si>
  <si>
    <t>37D2-T-B28-1F</t>
  </si>
  <si>
    <t>37D2-T-B28-2F</t>
  </si>
  <si>
    <t>37D2-T-B28-3F</t>
  </si>
  <si>
    <t>37D2-T-B28-4F</t>
  </si>
  <si>
    <t>37D2-T-B29-1F</t>
  </si>
  <si>
    <t>37D2-T-B29-2F</t>
  </si>
  <si>
    <t>37D2-T-B29-3F</t>
  </si>
  <si>
    <t>37D2-T-B29-4F</t>
  </si>
  <si>
    <t>37D2-J-B10-1F</t>
  </si>
  <si>
    <t>37D2-J-B10-2F</t>
  </si>
  <si>
    <t>37D2-J-B10-3F</t>
  </si>
  <si>
    <t>37D2-J-B10-4F</t>
  </si>
  <si>
    <t>37D2-J-B11-1F</t>
  </si>
  <si>
    <t>37D2-J-B11-2F</t>
  </si>
  <si>
    <t>37D2-J-B11-3F</t>
  </si>
  <si>
    <t>37D2-J-B11-4F</t>
  </si>
  <si>
    <t>37D2-J-B1-1F</t>
  </si>
  <si>
    <t>37D2-J-B12-1F</t>
  </si>
  <si>
    <t>37D2-J-B12-2F</t>
  </si>
  <si>
    <t>37D2-J-B12-3F</t>
  </si>
  <si>
    <t>37D2-J-B12-4F</t>
  </si>
  <si>
    <t>37D2-J-B1-2F</t>
  </si>
  <si>
    <t>37D2-J-B13-1F</t>
  </si>
  <si>
    <t>37D2-J-B13-2F</t>
  </si>
  <si>
    <t>37D2-J-B13-3F</t>
  </si>
  <si>
    <t>37D2-J-B13-4F</t>
  </si>
  <si>
    <t>37D2-J-B1-3F</t>
  </si>
  <si>
    <t>37D2-J-B14-1F</t>
  </si>
  <si>
    <t>37D2-J-B14-2F</t>
  </si>
  <si>
    <t>37D2-J-B14-3F</t>
  </si>
  <si>
    <t>37D2-J-B14-4F</t>
  </si>
  <si>
    <t>37D2-J-B1-4F</t>
  </si>
  <si>
    <t>37D2-J-B15-1F</t>
  </si>
  <si>
    <t>37D2-J-B15-2F</t>
  </si>
  <si>
    <t>37D2-J-B15-3F</t>
  </si>
  <si>
    <t>37D2-J-B15-4F</t>
  </si>
  <si>
    <t>37D2-J-B16-1F</t>
  </si>
  <si>
    <t>37D2-J-B16-2F</t>
  </si>
  <si>
    <t>37D2-J-B16-3F</t>
  </si>
  <si>
    <t>37D2-J-B16-4F</t>
  </si>
  <si>
    <t>37D2-J-B17-1F</t>
  </si>
  <si>
    <t>37D2-J-B17-2F</t>
  </si>
  <si>
    <t>37D2-J-B17-3F</t>
  </si>
  <si>
    <t>37D2-J-B17-4F</t>
  </si>
  <si>
    <t>37D2-J-B4-2F</t>
  </si>
  <si>
    <t>37D2-J-B4-3F</t>
  </si>
  <si>
    <t>37D2-J-B4-4F</t>
  </si>
  <si>
    <t>37D2-J-B5-1F</t>
  </si>
  <si>
    <t>37D2-J-B5-2F</t>
  </si>
  <si>
    <t>37D2-J-B5-3F</t>
  </si>
  <si>
    <t>37D2-J-B5-4F</t>
  </si>
  <si>
    <t>37D2-J-B6-1F</t>
  </si>
  <si>
    <t>37D2-J-B6-2F</t>
  </si>
  <si>
    <t>37D2-J-B6-3F</t>
  </si>
  <si>
    <t>37D2-J-B6-4F</t>
  </si>
  <si>
    <t>37D2-J-B7-1F</t>
  </si>
  <si>
    <t>37D2-J-B7-2F</t>
  </si>
  <si>
    <t>37D2-J-B7-3F</t>
  </si>
  <si>
    <t>37D2-J-B7-4F</t>
  </si>
  <si>
    <t>37D2-J-B2-1F</t>
  </si>
  <si>
    <t>37D2-J-B2-2F</t>
  </si>
  <si>
    <t>37D2-J-B2-3F</t>
  </si>
  <si>
    <t>37D2-J-B2-4F</t>
  </si>
  <si>
    <t>37D2-J-B3-1F</t>
  </si>
  <si>
    <t>37D2-J-B3-2F</t>
  </si>
  <si>
    <t>37D2-J-B3-3F</t>
  </si>
  <si>
    <t>37D2-J-B3-4F</t>
  </si>
  <si>
    <t>37D2-J-B4-1F</t>
  </si>
  <si>
    <t>37D2-J-B8-1F</t>
  </si>
  <si>
    <t>37D2-J-B8-2F</t>
  </si>
  <si>
    <t>37D2-J-B8-3F</t>
  </si>
  <si>
    <t>37D2-J-B8-4F</t>
  </si>
  <si>
    <t>37D2-J-B9-1F</t>
  </si>
  <si>
    <t>37D2-J-B9-2F</t>
  </si>
  <si>
    <t>37D2-J-B9-3F</t>
  </si>
  <si>
    <t>37D2-J-B9-4F</t>
  </si>
  <si>
    <t>37D2-L-B36-1F</t>
  </si>
  <si>
    <t>37D2-L-B36-2F</t>
  </si>
  <si>
    <t>37D2-L-B36-3F</t>
  </si>
  <si>
    <t>37D2-L-B36-4F</t>
  </si>
  <si>
    <t>37D2-L-B37-1F</t>
  </si>
  <si>
    <t>37D2-L-B37-2F</t>
  </si>
  <si>
    <t>37D2-L-B37-3F</t>
  </si>
  <si>
    <t>S.No</t>
  </si>
  <si>
    <t xml:space="preserve">Project </t>
  </si>
  <si>
    <t>Super Builtup area</t>
  </si>
  <si>
    <t>S.no</t>
  </si>
  <si>
    <t>Particular</t>
  </si>
  <si>
    <t>Total saleable area</t>
  </si>
  <si>
    <t>For Invenotry 1</t>
  </si>
  <si>
    <t>For Inventory 2</t>
  </si>
  <si>
    <t>Total</t>
  </si>
  <si>
    <t xml:space="preserve">Type </t>
  </si>
  <si>
    <t>M</t>
  </si>
  <si>
    <t>Total No. of Plots</t>
  </si>
  <si>
    <t>Total FAR Area</t>
  </si>
  <si>
    <t>Type B</t>
  </si>
  <si>
    <t>Type c</t>
  </si>
  <si>
    <t>Type A</t>
  </si>
  <si>
    <t xml:space="preserve">Type M </t>
  </si>
  <si>
    <t>Similar to Type C</t>
  </si>
  <si>
    <t>as per inventory details</t>
  </si>
  <si>
    <t>Total Ground Coverage</t>
  </si>
  <si>
    <t>Permissible</t>
  </si>
  <si>
    <t>Proposed</t>
  </si>
  <si>
    <t>Total Built up</t>
  </si>
  <si>
    <t>NON Far</t>
  </si>
  <si>
    <t>Total FAR of One Plot  Proposed</t>
  </si>
  <si>
    <t>x`x`</t>
  </si>
  <si>
    <t xml:space="preserve">Plot Size </t>
  </si>
  <si>
    <t xml:space="preserve">Permissible Ground coverage </t>
  </si>
  <si>
    <t>Permissible FAR Area</t>
  </si>
  <si>
    <t>Built up Area</t>
  </si>
  <si>
    <t>Non FAR Area</t>
  </si>
  <si>
    <t xml:space="preserve"> Sq.mtr</t>
  </si>
  <si>
    <t>PLOT DETAILS - SIGNATURE GLOBAL CITY 37D II, SECTOR-37, GURUGRAM</t>
  </si>
  <si>
    <t>Type  of Plot</t>
  </si>
  <si>
    <t xml:space="preserve">Proposed Ground coverage </t>
  </si>
  <si>
    <t>Proposed FAR Area</t>
  </si>
  <si>
    <t>Permissible FAR and Purchasable</t>
  </si>
  <si>
    <t>Minimum Rate @Rs.7000/- per sq.ft on Super Built-up area</t>
  </si>
  <si>
    <t>Maximum Rate @Rs.7500/- per sq.ft on Super Built-up area</t>
  </si>
  <si>
    <t>Super Builtup area/Saleable Area/Unit (sqft.)</t>
  </si>
  <si>
    <t>Rera Registration Date</t>
  </si>
  <si>
    <t>Registration No.</t>
  </si>
  <si>
    <t>Rera Unique No.</t>
  </si>
  <si>
    <t>Total Licensed Area</t>
  </si>
  <si>
    <t>Total No. of Dwelling Units</t>
  </si>
  <si>
    <t>93 of 2022</t>
  </si>
  <si>
    <t>RERA-GRG-PROJ-1136-2022</t>
  </si>
  <si>
    <t>5.62 acre</t>
  </si>
  <si>
    <t>58 of 2022</t>
  </si>
  <si>
    <t>RERA-GRG-PROJ-1061-2022</t>
  </si>
  <si>
    <t>Plots as per RERA</t>
  </si>
  <si>
    <t xml:space="preserve">Total </t>
  </si>
  <si>
    <t>Total Builtup /Saleable area</t>
  </si>
  <si>
    <t>in sq.ft</t>
  </si>
  <si>
    <t>In sq.mtr</t>
  </si>
  <si>
    <t>FAR Details  As per Approved Map Provided</t>
  </si>
  <si>
    <t>Total No. OF IN Each Building Map</t>
  </si>
  <si>
    <t>Carpet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</si>
</sst>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00"/>
    <numFmt numFmtId="165" formatCode="_ * #,##0_ ;_ * \-#,##0_ ;_ * &quot;-&quot;??_ ;_ @_ "/>
    <numFmt numFmtId="166" formatCode="_ * #,##0.000_ ;_ * \-#,##0.000_ ;_ * &quot;-&quot;??_ ;_ @_ "/>
    <numFmt numFmtId="167" formatCode="_ * #,##0.0000_ ;_ * \-#,##0.00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165" fontId="3" fillId="3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/>
    </xf>
    <xf numFmtId="165" fontId="0" fillId="0" borderId="0" xfId="1" applyNumberFormat="1" applyFont="1"/>
    <xf numFmtId="43" fontId="0" fillId="0" borderId="1" xfId="0" applyNumberFormat="1" applyBorder="1"/>
    <xf numFmtId="43" fontId="0" fillId="0" borderId="1" xfId="1" applyNumberFormat="1" applyFont="1" applyBorder="1"/>
    <xf numFmtId="0" fontId="1" fillId="0" borderId="0" xfId="0" applyFont="1"/>
    <xf numFmtId="0" fontId="5" fillId="0" borderId="0" xfId="0" applyFont="1"/>
    <xf numFmtId="43" fontId="0" fillId="0" borderId="0" xfId="0" applyNumberFormat="1"/>
    <xf numFmtId="166" fontId="0" fillId="0" borderId="0" xfId="1" applyNumberFormat="1" applyFont="1"/>
    <xf numFmtId="43" fontId="1" fillId="0" borderId="0" xfId="1" applyFont="1"/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65" fontId="0" fillId="0" borderId="1" xfId="0" applyNumberFormat="1" applyBorder="1"/>
    <xf numFmtId="165" fontId="0" fillId="0" borderId="1" xfId="1" applyNumberFormat="1" applyFont="1" applyBorder="1"/>
    <xf numFmtId="0" fontId="9" fillId="6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1" fillId="6" borderId="1" xfId="0" applyFont="1" applyFill="1" applyBorder="1" applyAlignment="1">
      <alignment horizontal="center"/>
    </xf>
    <xf numFmtId="165" fontId="1" fillId="6" borderId="1" xfId="1" applyNumberFormat="1" applyFont="1" applyFill="1" applyBorder="1" applyAlignment="1">
      <alignment horizontal="center"/>
    </xf>
    <xf numFmtId="167" fontId="0" fillId="0" borderId="0" xfId="1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workbookViewId="0">
      <pane xSplit="1" ySplit="2" topLeftCell="B149" activePane="bottomRight" state="frozen"/>
      <selection pane="topRight" activeCell="B1" sqref="B1"/>
      <selection pane="bottomLeft" activeCell="A3" sqref="A3"/>
      <selection pane="bottomRight" activeCell="G163" sqref="G163"/>
    </sheetView>
  </sheetViews>
  <sheetFormatPr defaultRowHeight="15" x14ac:dyDescent="0.25"/>
  <cols>
    <col min="1" max="1" width="5.42578125" style="4" bestFit="1" customWidth="1"/>
    <col min="2" max="2" width="11.85546875" bestFit="1" customWidth="1"/>
    <col min="3" max="3" width="5.28515625" bestFit="1" customWidth="1"/>
    <col min="4" max="4" width="13.85546875" bestFit="1" customWidth="1"/>
    <col min="5" max="5" width="5.5703125" bestFit="1" customWidth="1"/>
    <col min="6" max="6" width="15.7109375" customWidth="1"/>
    <col min="7" max="7" width="10.5703125" bestFit="1" customWidth="1"/>
    <col min="8" max="8" width="11.5703125" bestFit="1" customWidth="1"/>
    <col min="9" max="9" width="17.5703125" style="13" bestFit="1" customWidth="1"/>
    <col min="10" max="10" width="14.28515625" style="13" bestFit="1" customWidth="1"/>
    <col min="11" max="13" width="12" bestFit="1" customWidth="1"/>
    <col min="14" max="14" width="6" bestFit="1" customWidth="1"/>
    <col min="15" max="15" width="13.7109375" bestFit="1" customWidth="1"/>
    <col min="16" max="16" width="6" bestFit="1" customWidth="1"/>
  </cols>
  <sheetData>
    <row r="1" spans="1:13" x14ac:dyDescent="0.25">
      <c r="B1" s="41" t="s">
        <v>177</v>
      </c>
      <c r="C1" s="41"/>
      <c r="D1" s="41"/>
      <c r="E1" s="41"/>
      <c r="F1" s="41"/>
      <c r="G1" s="41"/>
      <c r="H1" s="42"/>
      <c r="I1" s="13" t="s">
        <v>360</v>
      </c>
    </row>
    <row r="2" spans="1:13" ht="90" x14ac:dyDescent="0.25">
      <c r="A2" s="8" t="s">
        <v>178</v>
      </c>
      <c r="B2" s="8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29" t="s">
        <v>5</v>
      </c>
      <c r="H2" s="9" t="s">
        <v>397</v>
      </c>
      <c r="I2" s="11" t="s">
        <v>395</v>
      </c>
      <c r="J2" s="11" t="s">
        <v>396</v>
      </c>
    </row>
    <row r="3" spans="1:13" x14ac:dyDescent="0.25">
      <c r="A3" s="7">
        <v>1</v>
      </c>
      <c r="B3" s="1" t="s">
        <v>176</v>
      </c>
      <c r="C3" s="1" t="s">
        <v>6</v>
      </c>
      <c r="D3" s="2" t="s">
        <v>7</v>
      </c>
      <c r="E3" s="2" t="s">
        <v>8</v>
      </c>
      <c r="F3" s="2" t="s">
        <v>9</v>
      </c>
      <c r="G3" s="30">
        <v>949.92299999999989</v>
      </c>
      <c r="H3" s="3">
        <v>1469.9964239999999</v>
      </c>
      <c r="I3" s="32">
        <f>H3*7000</f>
        <v>10289974.968</v>
      </c>
      <c r="J3" s="32">
        <f>H3*7500</f>
        <v>11024973.18</v>
      </c>
    </row>
    <row r="4" spans="1:13" x14ac:dyDescent="0.25">
      <c r="A4" s="7">
        <f>A3+1</f>
        <v>2</v>
      </c>
      <c r="B4" s="1" t="s">
        <v>176</v>
      </c>
      <c r="C4" s="1" t="s">
        <v>6</v>
      </c>
      <c r="D4" s="2" t="s">
        <v>10</v>
      </c>
      <c r="E4" s="2" t="s">
        <v>11</v>
      </c>
      <c r="F4" s="2" t="s">
        <v>9</v>
      </c>
      <c r="G4" s="30">
        <v>949.92299999999989</v>
      </c>
      <c r="H4" s="3">
        <v>1469.9964239999999</v>
      </c>
      <c r="I4" s="32">
        <f t="shared" ref="I4:I67" si="0">H4*7000</f>
        <v>10289974.968</v>
      </c>
      <c r="J4" s="32">
        <f t="shared" ref="J4:J67" si="1">H4*7500</f>
        <v>11024973.18</v>
      </c>
    </row>
    <row r="5" spans="1:13" x14ac:dyDescent="0.25">
      <c r="A5" s="7">
        <f t="shared" ref="A5:A68" si="2">A4+1</f>
        <v>3</v>
      </c>
      <c r="B5" s="1" t="s">
        <v>176</v>
      </c>
      <c r="C5" s="1" t="s">
        <v>6</v>
      </c>
      <c r="D5" s="2" t="s">
        <v>12</v>
      </c>
      <c r="E5" s="2" t="s">
        <v>13</v>
      </c>
      <c r="F5" s="2" t="s">
        <v>9</v>
      </c>
      <c r="G5" s="30">
        <v>949.92299999999989</v>
      </c>
      <c r="H5" s="3">
        <v>1469.9964239999999</v>
      </c>
      <c r="I5" s="32">
        <f t="shared" si="0"/>
        <v>10289974.968</v>
      </c>
      <c r="J5" s="32">
        <f t="shared" si="1"/>
        <v>11024973.18</v>
      </c>
    </row>
    <row r="6" spans="1:13" x14ac:dyDescent="0.25">
      <c r="A6" s="7">
        <f t="shared" si="2"/>
        <v>4</v>
      </c>
      <c r="B6" s="1" t="s">
        <v>176</v>
      </c>
      <c r="C6" s="1" t="s">
        <v>6</v>
      </c>
      <c r="D6" s="2" t="s">
        <v>14</v>
      </c>
      <c r="E6" s="2" t="s">
        <v>15</v>
      </c>
      <c r="F6" s="2" t="s">
        <v>9</v>
      </c>
      <c r="G6" s="30">
        <v>949.92299999999989</v>
      </c>
      <c r="H6" s="3">
        <v>1469.9964239999999</v>
      </c>
      <c r="I6" s="32">
        <f t="shared" si="0"/>
        <v>10289974.968</v>
      </c>
      <c r="J6" s="32">
        <f t="shared" si="1"/>
        <v>11024973.18</v>
      </c>
      <c r="L6" s="10"/>
    </row>
    <row r="7" spans="1:13" x14ac:dyDescent="0.25">
      <c r="A7" s="7">
        <f t="shared" si="2"/>
        <v>5</v>
      </c>
      <c r="B7" s="1" t="s">
        <v>176</v>
      </c>
      <c r="C7" s="1" t="s">
        <v>6</v>
      </c>
      <c r="D7" s="2" t="s">
        <v>16</v>
      </c>
      <c r="E7" s="2" t="s">
        <v>8</v>
      </c>
      <c r="F7" s="2" t="s">
        <v>9</v>
      </c>
      <c r="G7" s="30">
        <v>949.92299999999989</v>
      </c>
      <c r="H7" s="3">
        <v>1469.9964239999999</v>
      </c>
      <c r="I7" s="32">
        <f t="shared" si="0"/>
        <v>10289974.968</v>
      </c>
      <c r="J7" s="32">
        <f t="shared" si="1"/>
        <v>11024973.18</v>
      </c>
    </row>
    <row r="8" spans="1:13" x14ac:dyDescent="0.25">
      <c r="A8" s="7">
        <f t="shared" si="2"/>
        <v>6</v>
      </c>
      <c r="B8" s="1" t="s">
        <v>176</v>
      </c>
      <c r="C8" s="1" t="s">
        <v>6</v>
      </c>
      <c r="D8" s="2" t="s">
        <v>17</v>
      </c>
      <c r="E8" s="2" t="s">
        <v>11</v>
      </c>
      <c r="F8" s="2" t="s">
        <v>9</v>
      </c>
      <c r="G8" s="30">
        <v>949.92299999999989</v>
      </c>
      <c r="H8" s="3">
        <v>1469.9964239999999</v>
      </c>
      <c r="I8" s="32">
        <f t="shared" si="0"/>
        <v>10289974.968</v>
      </c>
      <c r="J8" s="32">
        <f t="shared" si="1"/>
        <v>11024973.18</v>
      </c>
      <c r="K8">
        <v>1470</v>
      </c>
      <c r="M8">
        <f>523.353*10.7639</f>
        <v>5633.3193566999989</v>
      </c>
    </row>
    <row r="9" spans="1:13" x14ac:dyDescent="0.25">
      <c r="A9" s="7">
        <f t="shared" si="2"/>
        <v>7</v>
      </c>
      <c r="B9" s="1" t="s">
        <v>176</v>
      </c>
      <c r="C9" s="1" t="s">
        <v>6</v>
      </c>
      <c r="D9" s="2" t="s">
        <v>18</v>
      </c>
      <c r="E9" s="2" t="s">
        <v>13</v>
      </c>
      <c r="F9" s="2" t="s">
        <v>9</v>
      </c>
      <c r="G9" s="30">
        <v>949.92299999999989</v>
      </c>
      <c r="H9" s="3">
        <v>1469.9964239999999</v>
      </c>
      <c r="I9" s="32">
        <f t="shared" si="0"/>
        <v>10289974.968</v>
      </c>
      <c r="J9" s="32">
        <f t="shared" si="1"/>
        <v>11024973.18</v>
      </c>
      <c r="K9">
        <f>K8*4</f>
        <v>5880</v>
      </c>
      <c r="M9">
        <f>K9-M8</f>
        <v>246.68064330000107</v>
      </c>
    </row>
    <row r="10" spans="1:13" x14ac:dyDescent="0.25">
      <c r="A10" s="7">
        <f t="shared" si="2"/>
        <v>8</v>
      </c>
      <c r="B10" s="1" t="s">
        <v>176</v>
      </c>
      <c r="C10" s="1" t="s">
        <v>6</v>
      </c>
      <c r="D10" s="2" t="s">
        <v>19</v>
      </c>
      <c r="E10" s="2" t="s">
        <v>15</v>
      </c>
      <c r="F10" s="2" t="s">
        <v>9</v>
      </c>
      <c r="G10" s="30">
        <v>949.92299999999989</v>
      </c>
      <c r="H10" s="3">
        <v>1469.9964239999999</v>
      </c>
      <c r="I10" s="32">
        <f t="shared" si="0"/>
        <v>10289974.968</v>
      </c>
      <c r="J10" s="32">
        <f t="shared" si="1"/>
        <v>11024973.18</v>
      </c>
      <c r="M10">
        <f>M9/10.7639</f>
        <v>22.917403849905803</v>
      </c>
    </row>
    <row r="11" spans="1:13" x14ac:dyDescent="0.25">
      <c r="A11" s="7">
        <f t="shared" si="2"/>
        <v>9</v>
      </c>
      <c r="B11" s="1" t="s">
        <v>176</v>
      </c>
      <c r="C11" s="1" t="s">
        <v>6</v>
      </c>
      <c r="D11" s="2" t="s">
        <v>20</v>
      </c>
      <c r="E11" s="2" t="s">
        <v>8</v>
      </c>
      <c r="F11" s="2" t="s">
        <v>9</v>
      </c>
      <c r="G11" s="30">
        <v>949.92299999999989</v>
      </c>
      <c r="H11" s="3">
        <v>1469.9964239999999</v>
      </c>
      <c r="I11" s="32">
        <f t="shared" si="0"/>
        <v>10289974.968</v>
      </c>
      <c r="J11" s="32">
        <f t="shared" si="1"/>
        <v>11024973.18</v>
      </c>
    </row>
    <row r="12" spans="1:13" x14ac:dyDescent="0.25">
      <c r="A12" s="7">
        <f t="shared" si="2"/>
        <v>10</v>
      </c>
      <c r="B12" s="1" t="s">
        <v>176</v>
      </c>
      <c r="C12" s="1" t="s">
        <v>6</v>
      </c>
      <c r="D12" s="2" t="s">
        <v>21</v>
      </c>
      <c r="E12" s="2" t="s">
        <v>11</v>
      </c>
      <c r="F12" s="2" t="s">
        <v>9</v>
      </c>
      <c r="G12" s="30">
        <v>949.92299999999989</v>
      </c>
      <c r="H12" s="3">
        <v>1469.9964239999999</v>
      </c>
      <c r="I12" s="32">
        <f t="shared" si="0"/>
        <v>10289974.968</v>
      </c>
      <c r="J12" s="32">
        <f t="shared" si="1"/>
        <v>11024973.18</v>
      </c>
    </row>
    <row r="13" spans="1:13" x14ac:dyDescent="0.25">
      <c r="A13" s="7">
        <f t="shared" si="2"/>
        <v>11</v>
      </c>
      <c r="B13" s="1" t="s">
        <v>176</v>
      </c>
      <c r="C13" s="1" t="s">
        <v>6</v>
      </c>
      <c r="D13" s="2" t="s">
        <v>22</v>
      </c>
      <c r="E13" s="2" t="s">
        <v>13</v>
      </c>
      <c r="F13" s="2" t="s">
        <v>9</v>
      </c>
      <c r="G13" s="30">
        <v>949.92299999999989</v>
      </c>
      <c r="H13" s="3">
        <v>1469.9964239999999</v>
      </c>
      <c r="I13" s="32">
        <f t="shared" si="0"/>
        <v>10289974.968</v>
      </c>
      <c r="J13" s="32">
        <f t="shared" si="1"/>
        <v>11024973.18</v>
      </c>
    </row>
    <row r="14" spans="1:13" x14ac:dyDescent="0.25">
      <c r="A14" s="7">
        <f t="shared" si="2"/>
        <v>12</v>
      </c>
      <c r="B14" s="1" t="s">
        <v>176</v>
      </c>
      <c r="C14" s="1" t="s">
        <v>6</v>
      </c>
      <c r="D14" s="2" t="s">
        <v>23</v>
      </c>
      <c r="E14" s="2" t="s">
        <v>15</v>
      </c>
      <c r="F14" s="2" t="s">
        <v>9</v>
      </c>
      <c r="G14" s="30">
        <v>949.92299999999989</v>
      </c>
      <c r="H14" s="3">
        <v>1469.9964239999999</v>
      </c>
      <c r="I14" s="32">
        <f t="shared" si="0"/>
        <v>10289974.968</v>
      </c>
      <c r="J14" s="32">
        <f t="shared" si="1"/>
        <v>11024973.18</v>
      </c>
    </row>
    <row r="15" spans="1:13" x14ac:dyDescent="0.25">
      <c r="A15" s="7">
        <f t="shared" si="2"/>
        <v>13</v>
      </c>
      <c r="B15" s="1" t="s">
        <v>176</v>
      </c>
      <c r="C15" s="1" t="s">
        <v>6</v>
      </c>
      <c r="D15" s="2" t="s">
        <v>24</v>
      </c>
      <c r="E15" s="2" t="s">
        <v>8</v>
      </c>
      <c r="F15" s="2" t="s">
        <v>9</v>
      </c>
      <c r="G15" s="30">
        <v>949.92299999999989</v>
      </c>
      <c r="H15" s="3">
        <v>1469.9964239999999</v>
      </c>
      <c r="I15" s="32">
        <f t="shared" si="0"/>
        <v>10289974.968</v>
      </c>
      <c r="J15" s="32">
        <f t="shared" si="1"/>
        <v>11024973.18</v>
      </c>
    </row>
    <row r="16" spans="1:13" x14ac:dyDescent="0.25">
      <c r="A16" s="7">
        <f t="shared" si="2"/>
        <v>14</v>
      </c>
      <c r="B16" s="1" t="s">
        <v>176</v>
      </c>
      <c r="C16" s="1" t="s">
        <v>6</v>
      </c>
      <c r="D16" s="2" t="s">
        <v>25</v>
      </c>
      <c r="E16" s="2" t="s">
        <v>11</v>
      </c>
      <c r="F16" s="2" t="s">
        <v>9</v>
      </c>
      <c r="G16" s="30">
        <v>949.92299999999989</v>
      </c>
      <c r="H16" s="3">
        <v>1469.9964239999999</v>
      </c>
      <c r="I16" s="32">
        <f t="shared" si="0"/>
        <v>10289974.968</v>
      </c>
      <c r="J16" s="32">
        <f t="shared" si="1"/>
        <v>11024973.18</v>
      </c>
    </row>
    <row r="17" spans="1:10" x14ac:dyDescent="0.25">
      <c r="A17" s="7">
        <f t="shared" si="2"/>
        <v>15</v>
      </c>
      <c r="B17" s="1" t="s">
        <v>176</v>
      </c>
      <c r="C17" s="1" t="s">
        <v>6</v>
      </c>
      <c r="D17" s="2" t="s">
        <v>26</v>
      </c>
      <c r="E17" s="2" t="s">
        <v>13</v>
      </c>
      <c r="F17" s="2" t="s">
        <v>9</v>
      </c>
      <c r="G17" s="30">
        <v>949.92299999999989</v>
      </c>
      <c r="H17" s="3">
        <v>1469.9964239999999</v>
      </c>
      <c r="I17" s="32">
        <f t="shared" si="0"/>
        <v>10289974.968</v>
      </c>
      <c r="J17" s="32">
        <f t="shared" si="1"/>
        <v>11024973.18</v>
      </c>
    </row>
    <row r="18" spans="1:10" x14ac:dyDescent="0.25">
      <c r="A18" s="7">
        <f t="shared" si="2"/>
        <v>16</v>
      </c>
      <c r="B18" s="1" t="s">
        <v>176</v>
      </c>
      <c r="C18" s="1" t="s">
        <v>6</v>
      </c>
      <c r="D18" s="2" t="s">
        <v>27</v>
      </c>
      <c r="E18" s="2" t="s">
        <v>15</v>
      </c>
      <c r="F18" s="2" t="s">
        <v>9</v>
      </c>
      <c r="G18" s="30">
        <v>949.92299999999989</v>
      </c>
      <c r="H18" s="3">
        <v>1469.9964239999999</v>
      </c>
      <c r="I18" s="32">
        <f t="shared" si="0"/>
        <v>10289974.968</v>
      </c>
      <c r="J18" s="32">
        <f t="shared" si="1"/>
        <v>11024973.18</v>
      </c>
    </row>
    <row r="19" spans="1:10" x14ac:dyDescent="0.25">
      <c r="A19" s="7">
        <f t="shared" si="2"/>
        <v>17</v>
      </c>
      <c r="B19" s="1" t="s">
        <v>176</v>
      </c>
      <c r="C19" s="1" t="s">
        <v>6</v>
      </c>
      <c r="D19" s="2" t="s">
        <v>28</v>
      </c>
      <c r="E19" s="2" t="s">
        <v>8</v>
      </c>
      <c r="F19" s="2" t="s">
        <v>9</v>
      </c>
      <c r="G19" s="30">
        <v>949.92299999999989</v>
      </c>
      <c r="H19" s="3">
        <v>1469.9964239999999</v>
      </c>
      <c r="I19" s="32">
        <f t="shared" si="0"/>
        <v>10289974.968</v>
      </c>
      <c r="J19" s="32">
        <f t="shared" si="1"/>
        <v>11024973.18</v>
      </c>
    </row>
    <row r="20" spans="1:10" x14ac:dyDescent="0.25">
      <c r="A20" s="7">
        <f t="shared" si="2"/>
        <v>18</v>
      </c>
      <c r="B20" s="1" t="s">
        <v>176</v>
      </c>
      <c r="C20" s="1" t="s">
        <v>6</v>
      </c>
      <c r="D20" s="2" t="s">
        <v>29</v>
      </c>
      <c r="E20" s="2" t="s">
        <v>11</v>
      </c>
      <c r="F20" s="2" t="s">
        <v>9</v>
      </c>
      <c r="G20" s="30">
        <v>949.92299999999989</v>
      </c>
      <c r="H20" s="3">
        <v>1469.9964239999999</v>
      </c>
      <c r="I20" s="32">
        <f t="shared" si="0"/>
        <v>10289974.968</v>
      </c>
      <c r="J20" s="32">
        <f t="shared" si="1"/>
        <v>11024973.18</v>
      </c>
    </row>
    <row r="21" spans="1:10" x14ac:dyDescent="0.25">
      <c r="A21" s="7">
        <f t="shared" si="2"/>
        <v>19</v>
      </c>
      <c r="B21" s="1" t="s">
        <v>176</v>
      </c>
      <c r="C21" s="1" t="s">
        <v>6</v>
      </c>
      <c r="D21" s="2" t="s">
        <v>30</v>
      </c>
      <c r="E21" s="2" t="s">
        <v>13</v>
      </c>
      <c r="F21" s="2" t="s">
        <v>9</v>
      </c>
      <c r="G21" s="30">
        <v>949.92299999999989</v>
      </c>
      <c r="H21" s="3">
        <v>1469.9964239999999</v>
      </c>
      <c r="I21" s="32">
        <f t="shared" si="0"/>
        <v>10289974.968</v>
      </c>
      <c r="J21" s="32">
        <f t="shared" si="1"/>
        <v>11024973.18</v>
      </c>
    </row>
    <row r="22" spans="1:10" x14ac:dyDescent="0.25">
      <c r="A22" s="7">
        <f t="shared" si="2"/>
        <v>20</v>
      </c>
      <c r="B22" s="1" t="s">
        <v>176</v>
      </c>
      <c r="C22" s="1" t="s">
        <v>6</v>
      </c>
      <c r="D22" s="2" t="s">
        <v>31</v>
      </c>
      <c r="E22" s="2" t="s">
        <v>15</v>
      </c>
      <c r="F22" s="2" t="s">
        <v>9</v>
      </c>
      <c r="G22" s="30">
        <v>949.92299999999989</v>
      </c>
      <c r="H22" s="3">
        <v>1469.9964239999999</v>
      </c>
      <c r="I22" s="32">
        <f t="shared" si="0"/>
        <v>10289974.968</v>
      </c>
      <c r="J22" s="32">
        <f t="shared" si="1"/>
        <v>11024973.18</v>
      </c>
    </row>
    <row r="23" spans="1:10" x14ac:dyDescent="0.25">
      <c r="A23" s="7">
        <f t="shared" si="2"/>
        <v>21</v>
      </c>
      <c r="B23" s="1" t="s">
        <v>176</v>
      </c>
      <c r="C23" s="1" t="s">
        <v>6</v>
      </c>
      <c r="D23" s="2" t="s">
        <v>32</v>
      </c>
      <c r="E23" s="2" t="s">
        <v>8</v>
      </c>
      <c r="F23" s="2" t="s">
        <v>9</v>
      </c>
      <c r="G23" s="30">
        <v>949.92299999999989</v>
      </c>
      <c r="H23" s="3">
        <v>1469.9964239999999</v>
      </c>
      <c r="I23" s="32">
        <f t="shared" si="0"/>
        <v>10289974.968</v>
      </c>
      <c r="J23" s="32">
        <f t="shared" si="1"/>
        <v>11024973.18</v>
      </c>
    </row>
    <row r="24" spans="1:10" x14ac:dyDescent="0.25">
      <c r="A24" s="7">
        <f t="shared" si="2"/>
        <v>22</v>
      </c>
      <c r="B24" s="1" t="s">
        <v>176</v>
      </c>
      <c r="C24" s="1" t="s">
        <v>6</v>
      </c>
      <c r="D24" s="2" t="s">
        <v>33</v>
      </c>
      <c r="E24" s="2" t="s">
        <v>11</v>
      </c>
      <c r="F24" s="2" t="s">
        <v>9</v>
      </c>
      <c r="G24" s="30">
        <v>949.92299999999989</v>
      </c>
      <c r="H24" s="3">
        <v>1469.9964239999999</v>
      </c>
      <c r="I24" s="32">
        <f t="shared" si="0"/>
        <v>10289974.968</v>
      </c>
      <c r="J24" s="32">
        <f t="shared" si="1"/>
        <v>11024973.18</v>
      </c>
    </row>
    <row r="25" spans="1:10" x14ac:dyDescent="0.25">
      <c r="A25" s="7">
        <f t="shared" si="2"/>
        <v>23</v>
      </c>
      <c r="B25" s="1" t="s">
        <v>176</v>
      </c>
      <c r="C25" s="1" t="s">
        <v>6</v>
      </c>
      <c r="D25" s="2" t="s">
        <v>34</v>
      </c>
      <c r="E25" s="2" t="s">
        <v>13</v>
      </c>
      <c r="F25" s="2" t="s">
        <v>9</v>
      </c>
      <c r="G25" s="30">
        <v>949.92299999999989</v>
      </c>
      <c r="H25" s="3">
        <v>1469.9964239999999</v>
      </c>
      <c r="I25" s="32">
        <f t="shared" si="0"/>
        <v>10289974.968</v>
      </c>
      <c r="J25" s="32">
        <f t="shared" si="1"/>
        <v>11024973.18</v>
      </c>
    </row>
    <row r="26" spans="1:10" x14ac:dyDescent="0.25">
      <c r="A26" s="7">
        <f t="shared" si="2"/>
        <v>24</v>
      </c>
      <c r="B26" s="1" t="s">
        <v>176</v>
      </c>
      <c r="C26" s="1" t="s">
        <v>6</v>
      </c>
      <c r="D26" s="2" t="s">
        <v>35</v>
      </c>
      <c r="E26" s="2" t="s">
        <v>15</v>
      </c>
      <c r="F26" s="2" t="s">
        <v>9</v>
      </c>
      <c r="G26" s="30">
        <v>949.92299999999989</v>
      </c>
      <c r="H26" s="3">
        <v>1469.9964239999999</v>
      </c>
      <c r="I26" s="32">
        <f t="shared" si="0"/>
        <v>10289974.968</v>
      </c>
      <c r="J26" s="32">
        <f t="shared" si="1"/>
        <v>11024973.18</v>
      </c>
    </row>
    <row r="27" spans="1:10" x14ac:dyDescent="0.25">
      <c r="A27" s="7">
        <f t="shared" si="2"/>
        <v>25</v>
      </c>
      <c r="B27" s="1" t="s">
        <v>176</v>
      </c>
      <c r="C27" s="1" t="s">
        <v>6</v>
      </c>
      <c r="D27" s="2" t="s">
        <v>36</v>
      </c>
      <c r="E27" s="2" t="s">
        <v>8</v>
      </c>
      <c r="F27" s="2" t="s">
        <v>9</v>
      </c>
      <c r="G27" s="30">
        <v>949.92299999999989</v>
      </c>
      <c r="H27" s="3">
        <v>1469.9964239999999</v>
      </c>
      <c r="I27" s="32">
        <f t="shared" si="0"/>
        <v>10289974.968</v>
      </c>
      <c r="J27" s="32">
        <f t="shared" si="1"/>
        <v>11024973.18</v>
      </c>
    </row>
    <row r="28" spans="1:10" x14ac:dyDescent="0.25">
      <c r="A28" s="7">
        <f t="shared" si="2"/>
        <v>26</v>
      </c>
      <c r="B28" s="1" t="s">
        <v>176</v>
      </c>
      <c r="C28" s="1" t="s">
        <v>6</v>
      </c>
      <c r="D28" s="2" t="s">
        <v>37</v>
      </c>
      <c r="E28" s="2" t="s">
        <v>11</v>
      </c>
      <c r="F28" s="2" t="s">
        <v>9</v>
      </c>
      <c r="G28" s="30">
        <v>949.92299999999989</v>
      </c>
      <c r="H28" s="3">
        <v>1469.9964239999999</v>
      </c>
      <c r="I28" s="32">
        <f t="shared" si="0"/>
        <v>10289974.968</v>
      </c>
      <c r="J28" s="32">
        <f t="shared" si="1"/>
        <v>11024973.18</v>
      </c>
    </row>
    <row r="29" spans="1:10" x14ac:dyDescent="0.25">
      <c r="A29" s="7">
        <f t="shared" si="2"/>
        <v>27</v>
      </c>
      <c r="B29" s="1" t="s">
        <v>176</v>
      </c>
      <c r="C29" s="1" t="s">
        <v>6</v>
      </c>
      <c r="D29" s="2" t="s">
        <v>38</v>
      </c>
      <c r="E29" s="2" t="s">
        <v>13</v>
      </c>
      <c r="F29" s="2" t="s">
        <v>9</v>
      </c>
      <c r="G29" s="30">
        <v>949.92299999999989</v>
      </c>
      <c r="H29" s="3">
        <v>1469.9964239999999</v>
      </c>
      <c r="I29" s="32">
        <f t="shared" si="0"/>
        <v>10289974.968</v>
      </c>
      <c r="J29" s="32">
        <f t="shared" si="1"/>
        <v>11024973.18</v>
      </c>
    </row>
    <row r="30" spans="1:10" x14ac:dyDescent="0.25">
      <c r="A30" s="7">
        <f t="shared" si="2"/>
        <v>28</v>
      </c>
      <c r="B30" s="1" t="s">
        <v>176</v>
      </c>
      <c r="C30" s="1" t="s">
        <v>6</v>
      </c>
      <c r="D30" s="2" t="s">
        <v>39</v>
      </c>
      <c r="E30" s="2" t="s">
        <v>15</v>
      </c>
      <c r="F30" s="2" t="s">
        <v>9</v>
      </c>
      <c r="G30" s="30">
        <v>949.92299999999989</v>
      </c>
      <c r="H30" s="3">
        <v>1469.9964239999999</v>
      </c>
      <c r="I30" s="32">
        <f t="shared" si="0"/>
        <v>10289974.968</v>
      </c>
      <c r="J30" s="32">
        <f t="shared" si="1"/>
        <v>11024973.18</v>
      </c>
    </row>
    <row r="31" spans="1:10" x14ac:dyDescent="0.25">
      <c r="A31" s="7">
        <f t="shared" si="2"/>
        <v>29</v>
      </c>
      <c r="B31" s="1" t="s">
        <v>176</v>
      </c>
      <c r="C31" s="1" t="s">
        <v>6</v>
      </c>
      <c r="D31" s="2" t="s">
        <v>40</v>
      </c>
      <c r="E31" s="2" t="s">
        <v>8</v>
      </c>
      <c r="F31" s="2" t="s">
        <v>9</v>
      </c>
      <c r="G31" s="30">
        <v>949.92299999999989</v>
      </c>
      <c r="H31" s="3">
        <v>1469.9964239999999</v>
      </c>
      <c r="I31" s="32">
        <f t="shared" si="0"/>
        <v>10289974.968</v>
      </c>
      <c r="J31" s="32">
        <f t="shared" si="1"/>
        <v>11024973.18</v>
      </c>
    </row>
    <row r="32" spans="1:10" x14ac:dyDescent="0.25">
      <c r="A32" s="7">
        <f t="shared" si="2"/>
        <v>30</v>
      </c>
      <c r="B32" s="1" t="s">
        <v>176</v>
      </c>
      <c r="C32" s="1" t="s">
        <v>6</v>
      </c>
      <c r="D32" s="2" t="s">
        <v>41</v>
      </c>
      <c r="E32" s="2" t="s">
        <v>11</v>
      </c>
      <c r="F32" s="2" t="s">
        <v>9</v>
      </c>
      <c r="G32" s="30">
        <v>949.92299999999989</v>
      </c>
      <c r="H32" s="3">
        <v>1469.9964239999999</v>
      </c>
      <c r="I32" s="32">
        <f t="shared" si="0"/>
        <v>10289974.968</v>
      </c>
      <c r="J32" s="32">
        <f t="shared" si="1"/>
        <v>11024973.18</v>
      </c>
    </row>
    <row r="33" spans="1:10" x14ac:dyDescent="0.25">
      <c r="A33" s="7">
        <f t="shared" si="2"/>
        <v>31</v>
      </c>
      <c r="B33" s="1" t="s">
        <v>176</v>
      </c>
      <c r="C33" s="1" t="s">
        <v>6</v>
      </c>
      <c r="D33" s="2" t="s">
        <v>42</v>
      </c>
      <c r="E33" s="2" t="s">
        <v>13</v>
      </c>
      <c r="F33" s="2" t="s">
        <v>9</v>
      </c>
      <c r="G33" s="30">
        <v>949.92299999999989</v>
      </c>
      <c r="H33" s="3">
        <v>1469.9964239999999</v>
      </c>
      <c r="I33" s="32">
        <f t="shared" si="0"/>
        <v>10289974.968</v>
      </c>
      <c r="J33" s="32">
        <f t="shared" si="1"/>
        <v>11024973.18</v>
      </c>
    </row>
    <row r="34" spans="1:10" x14ac:dyDescent="0.25">
      <c r="A34" s="7">
        <f t="shared" si="2"/>
        <v>32</v>
      </c>
      <c r="B34" s="1" t="s">
        <v>176</v>
      </c>
      <c r="C34" s="1" t="s">
        <v>6</v>
      </c>
      <c r="D34" s="2" t="s">
        <v>43</v>
      </c>
      <c r="E34" s="2" t="s">
        <v>15</v>
      </c>
      <c r="F34" s="2" t="s">
        <v>9</v>
      </c>
      <c r="G34" s="30">
        <v>949.92299999999989</v>
      </c>
      <c r="H34" s="3">
        <v>1469.9964239999999</v>
      </c>
      <c r="I34" s="32">
        <f t="shared" si="0"/>
        <v>10289974.968</v>
      </c>
      <c r="J34" s="32">
        <f t="shared" si="1"/>
        <v>11024973.18</v>
      </c>
    </row>
    <row r="35" spans="1:10" x14ac:dyDescent="0.25">
      <c r="A35" s="7">
        <f t="shared" si="2"/>
        <v>33</v>
      </c>
      <c r="B35" s="1" t="s">
        <v>176</v>
      </c>
      <c r="C35" s="1" t="s">
        <v>6</v>
      </c>
      <c r="D35" s="2" t="s">
        <v>44</v>
      </c>
      <c r="E35" s="2" t="s">
        <v>8</v>
      </c>
      <c r="F35" s="2" t="s">
        <v>9</v>
      </c>
      <c r="G35" s="30">
        <v>949.92299999999989</v>
      </c>
      <c r="H35" s="3">
        <v>1469.9964239999999</v>
      </c>
      <c r="I35" s="32">
        <f t="shared" si="0"/>
        <v>10289974.968</v>
      </c>
      <c r="J35" s="32">
        <f t="shared" si="1"/>
        <v>11024973.18</v>
      </c>
    </row>
    <row r="36" spans="1:10" x14ac:dyDescent="0.25">
      <c r="A36" s="7">
        <f t="shared" si="2"/>
        <v>34</v>
      </c>
      <c r="B36" s="1" t="s">
        <v>176</v>
      </c>
      <c r="C36" s="1" t="s">
        <v>6</v>
      </c>
      <c r="D36" s="2" t="s">
        <v>45</v>
      </c>
      <c r="E36" s="2" t="s">
        <v>11</v>
      </c>
      <c r="F36" s="2" t="s">
        <v>9</v>
      </c>
      <c r="G36" s="30">
        <v>949.92299999999989</v>
      </c>
      <c r="H36" s="3">
        <v>1469.9964239999999</v>
      </c>
      <c r="I36" s="32">
        <f t="shared" si="0"/>
        <v>10289974.968</v>
      </c>
      <c r="J36" s="32">
        <f t="shared" si="1"/>
        <v>11024973.18</v>
      </c>
    </row>
    <row r="37" spans="1:10" x14ac:dyDescent="0.25">
      <c r="A37" s="7">
        <f t="shared" si="2"/>
        <v>35</v>
      </c>
      <c r="B37" s="1" t="s">
        <v>176</v>
      </c>
      <c r="C37" s="1" t="s">
        <v>6</v>
      </c>
      <c r="D37" s="2" t="s">
        <v>46</v>
      </c>
      <c r="E37" s="2" t="s">
        <v>13</v>
      </c>
      <c r="F37" s="2" t="s">
        <v>9</v>
      </c>
      <c r="G37" s="30">
        <v>949.92299999999989</v>
      </c>
      <c r="H37" s="3">
        <v>1469.9964239999999</v>
      </c>
      <c r="I37" s="32">
        <f t="shared" si="0"/>
        <v>10289974.968</v>
      </c>
      <c r="J37" s="32">
        <f t="shared" si="1"/>
        <v>11024973.18</v>
      </c>
    </row>
    <row r="38" spans="1:10" x14ac:dyDescent="0.25">
      <c r="A38" s="7">
        <f t="shared" si="2"/>
        <v>36</v>
      </c>
      <c r="B38" s="1" t="s">
        <v>176</v>
      </c>
      <c r="C38" s="1" t="s">
        <v>6</v>
      </c>
      <c r="D38" s="2" t="s">
        <v>47</v>
      </c>
      <c r="E38" s="2" t="s">
        <v>15</v>
      </c>
      <c r="F38" s="2" t="s">
        <v>9</v>
      </c>
      <c r="G38" s="30">
        <v>949.92299999999989</v>
      </c>
      <c r="H38" s="3">
        <v>1469.9964239999999</v>
      </c>
      <c r="I38" s="32">
        <f t="shared" si="0"/>
        <v>10289974.968</v>
      </c>
      <c r="J38" s="32">
        <f t="shared" si="1"/>
        <v>11024973.18</v>
      </c>
    </row>
    <row r="39" spans="1:10" x14ac:dyDescent="0.25">
      <c r="A39" s="7">
        <f t="shared" si="2"/>
        <v>37</v>
      </c>
      <c r="B39" s="1" t="s">
        <v>176</v>
      </c>
      <c r="C39" s="1" t="s">
        <v>6</v>
      </c>
      <c r="D39" s="2" t="s">
        <v>48</v>
      </c>
      <c r="E39" s="2" t="s">
        <v>8</v>
      </c>
      <c r="F39" s="2" t="s">
        <v>9</v>
      </c>
      <c r="G39" s="30">
        <v>949.92299999999989</v>
      </c>
      <c r="H39" s="3">
        <v>1469.9964239999999</v>
      </c>
      <c r="I39" s="32">
        <f t="shared" si="0"/>
        <v>10289974.968</v>
      </c>
      <c r="J39" s="32">
        <f t="shared" si="1"/>
        <v>11024973.18</v>
      </c>
    </row>
    <row r="40" spans="1:10" x14ac:dyDescent="0.25">
      <c r="A40" s="7">
        <f t="shared" si="2"/>
        <v>38</v>
      </c>
      <c r="B40" s="1" t="s">
        <v>176</v>
      </c>
      <c r="C40" s="1" t="s">
        <v>6</v>
      </c>
      <c r="D40" s="2" t="s">
        <v>49</v>
      </c>
      <c r="E40" s="2" t="s">
        <v>11</v>
      </c>
      <c r="F40" s="2" t="s">
        <v>9</v>
      </c>
      <c r="G40" s="30">
        <v>949.92299999999989</v>
      </c>
      <c r="H40" s="3">
        <v>1469.9964239999999</v>
      </c>
      <c r="I40" s="32">
        <f t="shared" si="0"/>
        <v>10289974.968</v>
      </c>
      <c r="J40" s="32">
        <f t="shared" si="1"/>
        <v>11024973.18</v>
      </c>
    </row>
    <row r="41" spans="1:10" x14ac:dyDescent="0.25">
      <c r="A41" s="7">
        <f t="shared" si="2"/>
        <v>39</v>
      </c>
      <c r="B41" s="1" t="s">
        <v>176</v>
      </c>
      <c r="C41" s="1" t="s">
        <v>6</v>
      </c>
      <c r="D41" s="2" t="s">
        <v>50</v>
      </c>
      <c r="E41" s="2" t="s">
        <v>13</v>
      </c>
      <c r="F41" s="2" t="s">
        <v>9</v>
      </c>
      <c r="G41" s="30">
        <v>949.92299999999989</v>
      </c>
      <c r="H41" s="3">
        <v>1469.9964239999999</v>
      </c>
      <c r="I41" s="32">
        <f t="shared" si="0"/>
        <v>10289974.968</v>
      </c>
      <c r="J41" s="32">
        <f t="shared" si="1"/>
        <v>11024973.18</v>
      </c>
    </row>
    <row r="42" spans="1:10" x14ac:dyDescent="0.25">
      <c r="A42" s="7">
        <f t="shared" si="2"/>
        <v>40</v>
      </c>
      <c r="B42" s="1" t="s">
        <v>176</v>
      </c>
      <c r="C42" s="1" t="s">
        <v>6</v>
      </c>
      <c r="D42" s="2" t="s">
        <v>51</v>
      </c>
      <c r="E42" s="2" t="s">
        <v>15</v>
      </c>
      <c r="F42" s="2" t="s">
        <v>9</v>
      </c>
      <c r="G42" s="30">
        <v>949.92299999999989</v>
      </c>
      <c r="H42" s="3">
        <v>1469.9964239999999</v>
      </c>
      <c r="I42" s="32">
        <f t="shared" si="0"/>
        <v>10289974.968</v>
      </c>
      <c r="J42" s="32">
        <f t="shared" si="1"/>
        <v>11024973.18</v>
      </c>
    </row>
    <row r="43" spans="1:10" x14ac:dyDescent="0.25">
      <c r="A43" s="7">
        <f t="shared" si="2"/>
        <v>41</v>
      </c>
      <c r="B43" s="1" t="s">
        <v>176</v>
      </c>
      <c r="C43" s="1" t="s">
        <v>6</v>
      </c>
      <c r="D43" s="2" t="s">
        <v>52</v>
      </c>
      <c r="E43" s="2" t="s">
        <v>8</v>
      </c>
      <c r="F43" s="2" t="s">
        <v>9</v>
      </c>
      <c r="G43" s="30">
        <v>949.92299999999989</v>
      </c>
      <c r="H43" s="3">
        <v>1469.9964239999999</v>
      </c>
      <c r="I43" s="32">
        <f t="shared" si="0"/>
        <v>10289974.968</v>
      </c>
      <c r="J43" s="32">
        <f t="shared" si="1"/>
        <v>11024973.18</v>
      </c>
    </row>
    <row r="44" spans="1:10" x14ac:dyDescent="0.25">
      <c r="A44" s="7">
        <f t="shared" si="2"/>
        <v>42</v>
      </c>
      <c r="B44" s="1" t="s">
        <v>176</v>
      </c>
      <c r="C44" s="1" t="s">
        <v>6</v>
      </c>
      <c r="D44" s="2" t="s">
        <v>53</v>
      </c>
      <c r="E44" s="2" t="s">
        <v>11</v>
      </c>
      <c r="F44" s="2" t="s">
        <v>9</v>
      </c>
      <c r="G44" s="30">
        <v>949.92299999999989</v>
      </c>
      <c r="H44" s="3">
        <v>1469.9964239999999</v>
      </c>
      <c r="I44" s="32">
        <f t="shared" si="0"/>
        <v>10289974.968</v>
      </c>
      <c r="J44" s="32">
        <f t="shared" si="1"/>
        <v>11024973.18</v>
      </c>
    </row>
    <row r="45" spans="1:10" x14ac:dyDescent="0.25">
      <c r="A45" s="7">
        <f t="shared" si="2"/>
        <v>43</v>
      </c>
      <c r="B45" s="1" t="s">
        <v>176</v>
      </c>
      <c r="C45" s="1" t="s">
        <v>6</v>
      </c>
      <c r="D45" s="2" t="s">
        <v>54</v>
      </c>
      <c r="E45" s="2" t="s">
        <v>13</v>
      </c>
      <c r="F45" s="2" t="s">
        <v>9</v>
      </c>
      <c r="G45" s="30">
        <v>949.92299999999989</v>
      </c>
      <c r="H45" s="3">
        <v>1469.9964239999999</v>
      </c>
      <c r="I45" s="32">
        <f t="shared" si="0"/>
        <v>10289974.968</v>
      </c>
      <c r="J45" s="32">
        <f t="shared" si="1"/>
        <v>11024973.18</v>
      </c>
    </row>
    <row r="46" spans="1:10" x14ac:dyDescent="0.25">
      <c r="A46" s="7">
        <f t="shared" si="2"/>
        <v>44</v>
      </c>
      <c r="B46" s="1" t="s">
        <v>176</v>
      </c>
      <c r="C46" s="1" t="s">
        <v>6</v>
      </c>
      <c r="D46" s="2" t="s">
        <v>55</v>
      </c>
      <c r="E46" s="2" t="s">
        <v>15</v>
      </c>
      <c r="F46" s="2" t="s">
        <v>9</v>
      </c>
      <c r="G46" s="30">
        <v>949.92299999999989</v>
      </c>
      <c r="H46" s="3">
        <v>1469.9964239999999</v>
      </c>
      <c r="I46" s="32">
        <f t="shared" si="0"/>
        <v>10289974.968</v>
      </c>
      <c r="J46" s="32">
        <f t="shared" si="1"/>
        <v>11024973.18</v>
      </c>
    </row>
    <row r="47" spans="1:10" x14ac:dyDescent="0.25">
      <c r="A47" s="7">
        <f t="shared" si="2"/>
        <v>45</v>
      </c>
      <c r="B47" s="1" t="s">
        <v>176</v>
      </c>
      <c r="C47" s="1" t="s">
        <v>6</v>
      </c>
      <c r="D47" s="2" t="s">
        <v>56</v>
      </c>
      <c r="E47" s="2" t="s">
        <v>8</v>
      </c>
      <c r="F47" s="2" t="s">
        <v>9</v>
      </c>
      <c r="G47" s="30">
        <v>949.92299999999989</v>
      </c>
      <c r="H47" s="3">
        <v>1469.9964239999999</v>
      </c>
      <c r="I47" s="32">
        <f t="shared" si="0"/>
        <v>10289974.968</v>
      </c>
      <c r="J47" s="32">
        <f t="shared" si="1"/>
        <v>11024973.18</v>
      </c>
    </row>
    <row r="48" spans="1:10" x14ac:dyDescent="0.25">
      <c r="A48" s="7">
        <f t="shared" si="2"/>
        <v>46</v>
      </c>
      <c r="B48" s="1" t="s">
        <v>176</v>
      </c>
      <c r="C48" s="1" t="s">
        <v>6</v>
      </c>
      <c r="D48" s="2" t="s">
        <v>57</v>
      </c>
      <c r="E48" s="2" t="s">
        <v>11</v>
      </c>
      <c r="F48" s="2" t="s">
        <v>9</v>
      </c>
      <c r="G48" s="30">
        <v>949.92299999999989</v>
      </c>
      <c r="H48" s="3">
        <v>1469.9964239999999</v>
      </c>
      <c r="I48" s="32">
        <f t="shared" si="0"/>
        <v>10289974.968</v>
      </c>
      <c r="J48" s="32">
        <f t="shared" si="1"/>
        <v>11024973.18</v>
      </c>
    </row>
    <row r="49" spans="1:10" x14ac:dyDescent="0.25">
      <c r="A49" s="7">
        <f t="shared" si="2"/>
        <v>47</v>
      </c>
      <c r="B49" s="1" t="s">
        <v>176</v>
      </c>
      <c r="C49" s="1" t="s">
        <v>6</v>
      </c>
      <c r="D49" s="2" t="s">
        <v>58</v>
      </c>
      <c r="E49" s="2" t="s">
        <v>13</v>
      </c>
      <c r="F49" s="2" t="s">
        <v>9</v>
      </c>
      <c r="G49" s="30">
        <v>949.92299999999989</v>
      </c>
      <c r="H49" s="3">
        <v>1469.9964239999999</v>
      </c>
      <c r="I49" s="32">
        <f t="shared" si="0"/>
        <v>10289974.968</v>
      </c>
      <c r="J49" s="32">
        <f t="shared" si="1"/>
        <v>11024973.18</v>
      </c>
    </row>
    <row r="50" spans="1:10" x14ac:dyDescent="0.25">
      <c r="A50" s="7">
        <f t="shared" si="2"/>
        <v>48</v>
      </c>
      <c r="B50" s="1" t="s">
        <v>176</v>
      </c>
      <c r="C50" s="1" t="s">
        <v>6</v>
      </c>
      <c r="D50" s="2" t="s">
        <v>59</v>
      </c>
      <c r="E50" s="2" t="s">
        <v>15</v>
      </c>
      <c r="F50" s="2" t="s">
        <v>9</v>
      </c>
      <c r="G50" s="30">
        <v>949.92299999999989</v>
      </c>
      <c r="H50" s="3">
        <v>1469.9964239999999</v>
      </c>
      <c r="I50" s="32">
        <f t="shared" si="0"/>
        <v>10289974.968</v>
      </c>
      <c r="J50" s="32">
        <f t="shared" si="1"/>
        <v>11024973.18</v>
      </c>
    </row>
    <row r="51" spans="1:10" x14ac:dyDescent="0.25">
      <c r="A51" s="7">
        <f t="shared" si="2"/>
        <v>49</v>
      </c>
      <c r="B51" s="1" t="s">
        <v>176</v>
      </c>
      <c r="C51" s="1" t="s">
        <v>6</v>
      </c>
      <c r="D51" s="2" t="s">
        <v>60</v>
      </c>
      <c r="E51" s="2" t="s">
        <v>8</v>
      </c>
      <c r="F51" s="2" t="s">
        <v>9</v>
      </c>
      <c r="G51" s="30">
        <v>949.92299999999989</v>
      </c>
      <c r="H51" s="3">
        <v>1469.9964239999999</v>
      </c>
      <c r="I51" s="32">
        <f t="shared" si="0"/>
        <v>10289974.968</v>
      </c>
      <c r="J51" s="32">
        <f t="shared" si="1"/>
        <v>11024973.18</v>
      </c>
    </row>
    <row r="52" spans="1:10" x14ac:dyDescent="0.25">
      <c r="A52" s="7">
        <f t="shared" si="2"/>
        <v>50</v>
      </c>
      <c r="B52" s="1" t="s">
        <v>176</v>
      </c>
      <c r="C52" s="1" t="s">
        <v>6</v>
      </c>
      <c r="D52" s="2" t="s">
        <v>61</v>
      </c>
      <c r="E52" s="2" t="s">
        <v>11</v>
      </c>
      <c r="F52" s="2" t="s">
        <v>9</v>
      </c>
      <c r="G52" s="30">
        <v>949.92299999999989</v>
      </c>
      <c r="H52" s="3">
        <v>1469.9964239999999</v>
      </c>
      <c r="I52" s="32">
        <f t="shared" si="0"/>
        <v>10289974.968</v>
      </c>
      <c r="J52" s="32">
        <f t="shared" si="1"/>
        <v>11024973.18</v>
      </c>
    </row>
    <row r="53" spans="1:10" x14ac:dyDescent="0.25">
      <c r="A53" s="7">
        <f t="shared" si="2"/>
        <v>51</v>
      </c>
      <c r="B53" s="1" t="s">
        <v>176</v>
      </c>
      <c r="C53" s="1" t="s">
        <v>6</v>
      </c>
      <c r="D53" s="2" t="s">
        <v>62</v>
      </c>
      <c r="E53" s="2" t="s">
        <v>13</v>
      </c>
      <c r="F53" s="2" t="s">
        <v>9</v>
      </c>
      <c r="G53" s="30">
        <v>949.92299999999989</v>
      </c>
      <c r="H53" s="3">
        <v>1469.9964239999999</v>
      </c>
      <c r="I53" s="32">
        <f t="shared" si="0"/>
        <v>10289974.968</v>
      </c>
      <c r="J53" s="32">
        <f t="shared" si="1"/>
        <v>11024973.18</v>
      </c>
    </row>
    <row r="54" spans="1:10" x14ac:dyDescent="0.25">
      <c r="A54" s="7">
        <f t="shared" si="2"/>
        <v>52</v>
      </c>
      <c r="B54" s="1" t="s">
        <v>176</v>
      </c>
      <c r="C54" s="1" t="s">
        <v>6</v>
      </c>
      <c r="D54" s="2" t="s">
        <v>63</v>
      </c>
      <c r="E54" s="2" t="s">
        <v>15</v>
      </c>
      <c r="F54" s="2" t="s">
        <v>9</v>
      </c>
      <c r="G54" s="30">
        <v>949.92299999999989</v>
      </c>
      <c r="H54" s="3">
        <v>1469.9964239999999</v>
      </c>
      <c r="I54" s="32">
        <f t="shared" si="0"/>
        <v>10289974.968</v>
      </c>
      <c r="J54" s="32">
        <f t="shared" si="1"/>
        <v>11024973.18</v>
      </c>
    </row>
    <row r="55" spans="1:10" x14ac:dyDescent="0.25">
      <c r="A55" s="7">
        <f t="shared" si="2"/>
        <v>53</v>
      </c>
      <c r="B55" s="1" t="s">
        <v>176</v>
      </c>
      <c r="C55" s="1" t="s">
        <v>6</v>
      </c>
      <c r="D55" s="2" t="s">
        <v>64</v>
      </c>
      <c r="E55" s="2" t="s">
        <v>8</v>
      </c>
      <c r="F55" s="2" t="s">
        <v>9</v>
      </c>
      <c r="G55" s="30">
        <v>949.92299999999989</v>
      </c>
      <c r="H55" s="3">
        <v>1469.9964239999999</v>
      </c>
      <c r="I55" s="32">
        <f t="shared" si="0"/>
        <v>10289974.968</v>
      </c>
      <c r="J55" s="32">
        <f t="shared" si="1"/>
        <v>11024973.18</v>
      </c>
    </row>
    <row r="56" spans="1:10" x14ac:dyDescent="0.25">
      <c r="A56" s="7">
        <f t="shared" si="2"/>
        <v>54</v>
      </c>
      <c r="B56" s="1" t="s">
        <v>176</v>
      </c>
      <c r="C56" s="1" t="s">
        <v>6</v>
      </c>
      <c r="D56" s="2" t="s">
        <v>65</v>
      </c>
      <c r="E56" s="2" t="s">
        <v>11</v>
      </c>
      <c r="F56" s="2" t="s">
        <v>9</v>
      </c>
      <c r="G56" s="30">
        <v>949.92299999999989</v>
      </c>
      <c r="H56" s="3">
        <v>1469.9964239999999</v>
      </c>
      <c r="I56" s="32">
        <f t="shared" si="0"/>
        <v>10289974.968</v>
      </c>
      <c r="J56" s="32">
        <f t="shared" si="1"/>
        <v>11024973.18</v>
      </c>
    </row>
    <row r="57" spans="1:10" x14ac:dyDescent="0.25">
      <c r="A57" s="7">
        <f t="shared" si="2"/>
        <v>55</v>
      </c>
      <c r="B57" s="1" t="s">
        <v>176</v>
      </c>
      <c r="C57" s="1" t="s">
        <v>6</v>
      </c>
      <c r="D57" s="2" t="s">
        <v>66</v>
      </c>
      <c r="E57" s="2" t="s">
        <v>13</v>
      </c>
      <c r="F57" s="2" t="s">
        <v>9</v>
      </c>
      <c r="G57" s="30">
        <v>949.92299999999989</v>
      </c>
      <c r="H57" s="3">
        <v>1469.9964239999999</v>
      </c>
      <c r="I57" s="32">
        <f t="shared" si="0"/>
        <v>10289974.968</v>
      </c>
      <c r="J57" s="32">
        <f t="shared" si="1"/>
        <v>11024973.18</v>
      </c>
    </row>
    <row r="58" spans="1:10" x14ac:dyDescent="0.25">
      <c r="A58" s="7">
        <f t="shared" si="2"/>
        <v>56</v>
      </c>
      <c r="B58" s="1" t="s">
        <v>176</v>
      </c>
      <c r="C58" s="1" t="s">
        <v>6</v>
      </c>
      <c r="D58" s="2" t="s">
        <v>67</v>
      </c>
      <c r="E58" s="2" t="s">
        <v>15</v>
      </c>
      <c r="F58" s="2" t="s">
        <v>9</v>
      </c>
      <c r="G58" s="30">
        <v>949.92299999999989</v>
      </c>
      <c r="H58" s="3">
        <v>1469.9964239999999</v>
      </c>
      <c r="I58" s="32">
        <f t="shared" si="0"/>
        <v>10289974.968</v>
      </c>
      <c r="J58" s="32">
        <f t="shared" si="1"/>
        <v>11024973.18</v>
      </c>
    </row>
    <row r="59" spans="1:10" x14ac:dyDescent="0.25">
      <c r="A59" s="7">
        <f t="shared" si="2"/>
        <v>57</v>
      </c>
      <c r="B59" s="1" t="s">
        <v>176</v>
      </c>
      <c r="C59" s="1" t="s">
        <v>6</v>
      </c>
      <c r="D59" s="2" t="s">
        <v>68</v>
      </c>
      <c r="E59" s="2" t="s">
        <v>8</v>
      </c>
      <c r="F59" s="2" t="s">
        <v>9</v>
      </c>
      <c r="G59" s="30">
        <v>949.92299999999989</v>
      </c>
      <c r="H59" s="3">
        <v>1469.9964239999999</v>
      </c>
      <c r="I59" s="32">
        <f t="shared" si="0"/>
        <v>10289974.968</v>
      </c>
      <c r="J59" s="32">
        <f t="shared" si="1"/>
        <v>11024973.18</v>
      </c>
    </row>
    <row r="60" spans="1:10" x14ac:dyDescent="0.25">
      <c r="A60" s="7">
        <f t="shared" si="2"/>
        <v>58</v>
      </c>
      <c r="B60" s="1" t="s">
        <v>176</v>
      </c>
      <c r="C60" s="1" t="s">
        <v>6</v>
      </c>
      <c r="D60" s="2" t="s">
        <v>69</v>
      </c>
      <c r="E60" s="2" t="s">
        <v>11</v>
      </c>
      <c r="F60" s="2" t="s">
        <v>9</v>
      </c>
      <c r="G60" s="30">
        <v>949.92299999999989</v>
      </c>
      <c r="H60" s="3">
        <v>1469.9964239999999</v>
      </c>
      <c r="I60" s="32">
        <f t="shared" si="0"/>
        <v>10289974.968</v>
      </c>
      <c r="J60" s="32">
        <f t="shared" si="1"/>
        <v>11024973.18</v>
      </c>
    </row>
    <row r="61" spans="1:10" x14ac:dyDescent="0.25">
      <c r="A61" s="7">
        <f t="shared" si="2"/>
        <v>59</v>
      </c>
      <c r="B61" s="1" t="s">
        <v>176</v>
      </c>
      <c r="C61" s="1" t="s">
        <v>6</v>
      </c>
      <c r="D61" s="2" t="s">
        <v>70</v>
      </c>
      <c r="E61" s="2" t="s">
        <v>13</v>
      </c>
      <c r="F61" s="2" t="s">
        <v>9</v>
      </c>
      <c r="G61" s="30">
        <v>949.92299999999989</v>
      </c>
      <c r="H61" s="3">
        <v>1469.9964239999999</v>
      </c>
      <c r="I61" s="32">
        <f t="shared" si="0"/>
        <v>10289974.968</v>
      </c>
      <c r="J61" s="32">
        <f t="shared" si="1"/>
        <v>11024973.18</v>
      </c>
    </row>
    <row r="62" spans="1:10" x14ac:dyDescent="0.25">
      <c r="A62" s="7">
        <f t="shared" si="2"/>
        <v>60</v>
      </c>
      <c r="B62" s="1" t="s">
        <v>176</v>
      </c>
      <c r="C62" s="1" t="s">
        <v>6</v>
      </c>
      <c r="D62" s="2" t="s">
        <v>71</v>
      </c>
      <c r="E62" s="2" t="s">
        <v>15</v>
      </c>
      <c r="F62" s="2" t="s">
        <v>9</v>
      </c>
      <c r="G62" s="30">
        <v>949.92299999999989</v>
      </c>
      <c r="H62" s="3">
        <v>1469.9964239999999</v>
      </c>
      <c r="I62" s="32">
        <f t="shared" si="0"/>
        <v>10289974.968</v>
      </c>
      <c r="J62" s="32">
        <f t="shared" si="1"/>
        <v>11024973.18</v>
      </c>
    </row>
    <row r="63" spans="1:10" x14ac:dyDescent="0.25">
      <c r="A63" s="7">
        <f t="shared" si="2"/>
        <v>61</v>
      </c>
      <c r="B63" s="1" t="s">
        <v>176</v>
      </c>
      <c r="C63" s="1" t="s">
        <v>6</v>
      </c>
      <c r="D63" s="2" t="s">
        <v>72</v>
      </c>
      <c r="E63" s="2" t="s">
        <v>8</v>
      </c>
      <c r="F63" s="2" t="s">
        <v>9</v>
      </c>
      <c r="G63" s="30">
        <v>949.92299999999989</v>
      </c>
      <c r="H63" s="3">
        <v>1469.9964239999999</v>
      </c>
      <c r="I63" s="32">
        <f t="shared" si="0"/>
        <v>10289974.968</v>
      </c>
      <c r="J63" s="32">
        <f t="shared" si="1"/>
        <v>11024973.18</v>
      </c>
    </row>
    <row r="64" spans="1:10" x14ac:dyDescent="0.25">
      <c r="A64" s="7">
        <f t="shared" si="2"/>
        <v>62</v>
      </c>
      <c r="B64" s="1" t="s">
        <v>176</v>
      </c>
      <c r="C64" s="1" t="s">
        <v>6</v>
      </c>
      <c r="D64" s="2" t="s">
        <v>73</v>
      </c>
      <c r="E64" s="2" t="s">
        <v>11</v>
      </c>
      <c r="F64" s="2" t="s">
        <v>9</v>
      </c>
      <c r="G64" s="30">
        <v>949.92299999999989</v>
      </c>
      <c r="H64" s="3">
        <v>1469.9964239999999</v>
      </c>
      <c r="I64" s="32">
        <f t="shared" si="0"/>
        <v>10289974.968</v>
      </c>
      <c r="J64" s="32">
        <f t="shared" si="1"/>
        <v>11024973.18</v>
      </c>
    </row>
    <row r="65" spans="1:10" x14ac:dyDescent="0.25">
      <c r="A65" s="7">
        <f t="shared" si="2"/>
        <v>63</v>
      </c>
      <c r="B65" s="1" t="s">
        <v>176</v>
      </c>
      <c r="C65" s="1" t="s">
        <v>6</v>
      </c>
      <c r="D65" s="2" t="s">
        <v>74</v>
      </c>
      <c r="E65" s="2" t="s">
        <v>13</v>
      </c>
      <c r="F65" s="2" t="s">
        <v>9</v>
      </c>
      <c r="G65" s="30">
        <v>949.92299999999989</v>
      </c>
      <c r="H65" s="3">
        <v>1469.9964239999999</v>
      </c>
      <c r="I65" s="32">
        <f t="shared" si="0"/>
        <v>10289974.968</v>
      </c>
      <c r="J65" s="32">
        <f t="shared" si="1"/>
        <v>11024973.18</v>
      </c>
    </row>
    <row r="66" spans="1:10" x14ac:dyDescent="0.25">
      <c r="A66" s="7">
        <f t="shared" si="2"/>
        <v>64</v>
      </c>
      <c r="B66" s="1" t="s">
        <v>176</v>
      </c>
      <c r="C66" s="1" t="s">
        <v>6</v>
      </c>
      <c r="D66" s="2" t="s">
        <v>75</v>
      </c>
      <c r="E66" s="2" t="s">
        <v>15</v>
      </c>
      <c r="F66" s="2" t="s">
        <v>9</v>
      </c>
      <c r="G66" s="30">
        <v>949.92299999999989</v>
      </c>
      <c r="H66" s="3">
        <v>1469.9964239999999</v>
      </c>
      <c r="I66" s="32">
        <f t="shared" si="0"/>
        <v>10289974.968</v>
      </c>
      <c r="J66" s="32">
        <f t="shared" si="1"/>
        <v>11024973.18</v>
      </c>
    </row>
    <row r="67" spans="1:10" x14ac:dyDescent="0.25">
      <c r="A67" s="7">
        <f t="shared" si="2"/>
        <v>65</v>
      </c>
      <c r="B67" s="1" t="s">
        <v>176</v>
      </c>
      <c r="C67" s="1" t="s">
        <v>6</v>
      </c>
      <c r="D67" s="2" t="s">
        <v>76</v>
      </c>
      <c r="E67" s="2" t="s">
        <v>8</v>
      </c>
      <c r="F67" s="2" t="s">
        <v>9</v>
      </c>
      <c r="G67" s="30">
        <v>949.92299999999989</v>
      </c>
      <c r="H67" s="3">
        <v>1469.9964239999999</v>
      </c>
      <c r="I67" s="32">
        <f t="shared" si="0"/>
        <v>10289974.968</v>
      </c>
      <c r="J67" s="32">
        <f t="shared" si="1"/>
        <v>11024973.18</v>
      </c>
    </row>
    <row r="68" spans="1:10" x14ac:dyDescent="0.25">
      <c r="A68" s="7">
        <f t="shared" si="2"/>
        <v>66</v>
      </c>
      <c r="B68" s="1" t="s">
        <v>176</v>
      </c>
      <c r="C68" s="1" t="s">
        <v>6</v>
      </c>
      <c r="D68" s="2" t="s">
        <v>77</v>
      </c>
      <c r="E68" s="2" t="s">
        <v>11</v>
      </c>
      <c r="F68" s="2" t="s">
        <v>9</v>
      </c>
      <c r="G68" s="30">
        <v>949.92299999999989</v>
      </c>
      <c r="H68" s="3">
        <v>1469.9964239999999</v>
      </c>
      <c r="I68" s="32">
        <f t="shared" ref="I68:I131" si="3">H68*7000</f>
        <v>10289974.968</v>
      </c>
      <c r="J68" s="32">
        <f t="shared" ref="J68:J131" si="4">H68*7500</f>
        <v>11024973.18</v>
      </c>
    </row>
    <row r="69" spans="1:10" x14ac:dyDescent="0.25">
      <c r="A69" s="7">
        <f t="shared" ref="A69:A132" si="5">A68+1</f>
        <v>67</v>
      </c>
      <c r="B69" s="1" t="s">
        <v>176</v>
      </c>
      <c r="C69" s="1" t="s">
        <v>6</v>
      </c>
      <c r="D69" s="2" t="s">
        <v>78</v>
      </c>
      <c r="E69" s="2" t="s">
        <v>13</v>
      </c>
      <c r="F69" s="2" t="s">
        <v>9</v>
      </c>
      <c r="G69" s="30">
        <v>949.92299999999989</v>
      </c>
      <c r="H69" s="3">
        <v>1469.9964239999999</v>
      </c>
      <c r="I69" s="32">
        <f t="shared" si="3"/>
        <v>10289974.968</v>
      </c>
      <c r="J69" s="32">
        <f t="shared" si="4"/>
        <v>11024973.18</v>
      </c>
    </row>
    <row r="70" spans="1:10" x14ac:dyDescent="0.25">
      <c r="A70" s="7">
        <f t="shared" si="5"/>
        <v>68</v>
      </c>
      <c r="B70" s="1" t="s">
        <v>176</v>
      </c>
      <c r="C70" s="1" t="s">
        <v>6</v>
      </c>
      <c r="D70" s="2" t="s">
        <v>79</v>
      </c>
      <c r="E70" s="2" t="s">
        <v>15</v>
      </c>
      <c r="F70" s="2" t="s">
        <v>9</v>
      </c>
      <c r="G70" s="30">
        <v>949.92299999999989</v>
      </c>
      <c r="H70" s="3">
        <v>1469.9964239999999</v>
      </c>
      <c r="I70" s="32">
        <f t="shared" si="3"/>
        <v>10289974.968</v>
      </c>
      <c r="J70" s="32">
        <f t="shared" si="4"/>
        <v>11024973.18</v>
      </c>
    </row>
    <row r="71" spans="1:10" x14ac:dyDescent="0.25">
      <c r="A71" s="7">
        <f t="shared" si="5"/>
        <v>69</v>
      </c>
      <c r="B71" s="1" t="s">
        <v>176</v>
      </c>
      <c r="C71" s="1" t="s">
        <v>6</v>
      </c>
      <c r="D71" s="2" t="s">
        <v>80</v>
      </c>
      <c r="E71" s="2" t="s">
        <v>8</v>
      </c>
      <c r="F71" s="2" t="s">
        <v>9</v>
      </c>
      <c r="G71" s="30">
        <v>949.92299999999989</v>
      </c>
      <c r="H71" s="3">
        <v>1469.9964239999999</v>
      </c>
      <c r="I71" s="32">
        <f t="shared" si="3"/>
        <v>10289974.968</v>
      </c>
      <c r="J71" s="32">
        <f t="shared" si="4"/>
        <v>11024973.18</v>
      </c>
    </row>
    <row r="72" spans="1:10" x14ac:dyDescent="0.25">
      <c r="A72" s="7">
        <f t="shared" si="5"/>
        <v>70</v>
      </c>
      <c r="B72" s="1" t="s">
        <v>176</v>
      </c>
      <c r="C72" s="1" t="s">
        <v>6</v>
      </c>
      <c r="D72" s="2" t="s">
        <v>81</v>
      </c>
      <c r="E72" s="2" t="s">
        <v>11</v>
      </c>
      <c r="F72" s="2" t="s">
        <v>9</v>
      </c>
      <c r="G72" s="30">
        <v>949.92299999999989</v>
      </c>
      <c r="H72" s="3">
        <v>1469.9964239999999</v>
      </c>
      <c r="I72" s="32">
        <f t="shared" si="3"/>
        <v>10289974.968</v>
      </c>
      <c r="J72" s="32">
        <f t="shared" si="4"/>
        <v>11024973.18</v>
      </c>
    </row>
    <row r="73" spans="1:10" x14ac:dyDescent="0.25">
      <c r="A73" s="7">
        <f t="shared" si="5"/>
        <v>71</v>
      </c>
      <c r="B73" s="1" t="s">
        <v>176</v>
      </c>
      <c r="C73" s="1" t="s">
        <v>6</v>
      </c>
      <c r="D73" s="2" t="s">
        <v>82</v>
      </c>
      <c r="E73" s="2" t="s">
        <v>13</v>
      </c>
      <c r="F73" s="2" t="s">
        <v>9</v>
      </c>
      <c r="G73" s="30">
        <v>949.92299999999989</v>
      </c>
      <c r="H73" s="3">
        <v>1469.9964239999999</v>
      </c>
      <c r="I73" s="32">
        <f t="shared" si="3"/>
        <v>10289974.968</v>
      </c>
      <c r="J73" s="32">
        <f t="shared" si="4"/>
        <v>11024973.18</v>
      </c>
    </row>
    <row r="74" spans="1:10" x14ac:dyDescent="0.25">
      <c r="A74" s="7">
        <f t="shared" si="5"/>
        <v>72</v>
      </c>
      <c r="B74" s="1" t="s">
        <v>176</v>
      </c>
      <c r="C74" s="1" t="s">
        <v>6</v>
      </c>
      <c r="D74" s="2" t="s">
        <v>83</v>
      </c>
      <c r="E74" s="2" t="s">
        <v>15</v>
      </c>
      <c r="F74" s="2" t="s">
        <v>9</v>
      </c>
      <c r="G74" s="30">
        <v>949.92299999999989</v>
      </c>
      <c r="H74" s="3">
        <v>1469.9964239999999</v>
      </c>
      <c r="I74" s="32">
        <f t="shared" si="3"/>
        <v>10289974.968</v>
      </c>
      <c r="J74" s="32">
        <f t="shared" si="4"/>
        <v>11024973.18</v>
      </c>
    </row>
    <row r="75" spans="1:10" x14ac:dyDescent="0.25">
      <c r="A75" s="7">
        <f t="shared" si="5"/>
        <v>73</v>
      </c>
      <c r="B75" s="1" t="s">
        <v>176</v>
      </c>
      <c r="C75" s="1" t="s">
        <v>6</v>
      </c>
      <c r="D75" s="2" t="s">
        <v>84</v>
      </c>
      <c r="E75" s="2" t="s">
        <v>8</v>
      </c>
      <c r="F75" s="2" t="s">
        <v>9</v>
      </c>
      <c r="G75" s="30">
        <v>949.92299999999989</v>
      </c>
      <c r="H75" s="3">
        <v>1469.9964239999999</v>
      </c>
      <c r="I75" s="32">
        <f t="shared" si="3"/>
        <v>10289974.968</v>
      </c>
      <c r="J75" s="32">
        <f t="shared" si="4"/>
        <v>11024973.18</v>
      </c>
    </row>
    <row r="76" spans="1:10" x14ac:dyDescent="0.25">
      <c r="A76" s="7">
        <f t="shared" si="5"/>
        <v>74</v>
      </c>
      <c r="B76" s="1" t="s">
        <v>176</v>
      </c>
      <c r="C76" s="1" t="s">
        <v>6</v>
      </c>
      <c r="D76" s="2" t="s">
        <v>85</v>
      </c>
      <c r="E76" s="2" t="s">
        <v>11</v>
      </c>
      <c r="F76" s="2" t="s">
        <v>9</v>
      </c>
      <c r="G76" s="30">
        <v>949.92299999999989</v>
      </c>
      <c r="H76" s="3">
        <v>1469.9964239999999</v>
      </c>
      <c r="I76" s="32">
        <f t="shared" si="3"/>
        <v>10289974.968</v>
      </c>
      <c r="J76" s="32">
        <f t="shared" si="4"/>
        <v>11024973.18</v>
      </c>
    </row>
    <row r="77" spans="1:10" x14ac:dyDescent="0.25">
      <c r="A77" s="7">
        <f t="shared" si="5"/>
        <v>75</v>
      </c>
      <c r="B77" s="1" t="s">
        <v>176</v>
      </c>
      <c r="C77" s="1" t="s">
        <v>6</v>
      </c>
      <c r="D77" s="2" t="s">
        <v>86</v>
      </c>
      <c r="E77" s="2" t="s">
        <v>13</v>
      </c>
      <c r="F77" s="2" t="s">
        <v>9</v>
      </c>
      <c r="G77" s="30">
        <v>949.92299999999989</v>
      </c>
      <c r="H77" s="3">
        <v>1469.9964239999999</v>
      </c>
      <c r="I77" s="32">
        <f t="shared" si="3"/>
        <v>10289974.968</v>
      </c>
      <c r="J77" s="32">
        <f t="shared" si="4"/>
        <v>11024973.18</v>
      </c>
    </row>
    <row r="78" spans="1:10" x14ac:dyDescent="0.25">
      <c r="A78" s="7">
        <f t="shared" si="5"/>
        <v>76</v>
      </c>
      <c r="B78" s="1" t="s">
        <v>176</v>
      </c>
      <c r="C78" s="1" t="s">
        <v>6</v>
      </c>
      <c r="D78" s="2" t="s">
        <v>87</v>
      </c>
      <c r="E78" s="2" t="s">
        <v>15</v>
      </c>
      <c r="F78" s="2" t="s">
        <v>9</v>
      </c>
      <c r="G78" s="30">
        <v>949.92299999999989</v>
      </c>
      <c r="H78" s="3">
        <v>1469.9964239999999</v>
      </c>
      <c r="I78" s="32">
        <f t="shared" si="3"/>
        <v>10289974.968</v>
      </c>
      <c r="J78" s="32">
        <f t="shared" si="4"/>
        <v>11024973.18</v>
      </c>
    </row>
    <row r="79" spans="1:10" x14ac:dyDescent="0.25">
      <c r="A79" s="7">
        <f t="shared" si="5"/>
        <v>77</v>
      </c>
      <c r="B79" s="1" t="s">
        <v>176</v>
      </c>
      <c r="C79" s="1" t="s">
        <v>6</v>
      </c>
      <c r="D79" s="2" t="s">
        <v>88</v>
      </c>
      <c r="E79" s="2" t="s">
        <v>8</v>
      </c>
      <c r="F79" s="2" t="s">
        <v>9</v>
      </c>
      <c r="G79" s="30">
        <v>949.92299999999989</v>
      </c>
      <c r="H79" s="3">
        <v>1469.9964239999999</v>
      </c>
      <c r="I79" s="32">
        <f t="shared" si="3"/>
        <v>10289974.968</v>
      </c>
      <c r="J79" s="32">
        <f t="shared" si="4"/>
        <v>11024973.18</v>
      </c>
    </row>
    <row r="80" spans="1:10" x14ac:dyDescent="0.25">
      <c r="A80" s="7">
        <f t="shared" si="5"/>
        <v>78</v>
      </c>
      <c r="B80" s="1" t="s">
        <v>176</v>
      </c>
      <c r="C80" s="1" t="s">
        <v>6</v>
      </c>
      <c r="D80" s="2" t="s">
        <v>89</v>
      </c>
      <c r="E80" s="2" t="s">
        <v>11</v>
      </c>
      <c r="F80" s="2" t="s">
        <v>9</v>
      </c>
      <c r="G80" s="30">
        <v>949.92299999999989</v>
      </c>
      <c r="H80" s="3">
        <v>1469.9964239999999</v>
      </c>
      <c r="I80" s="32">
        <f t="shared" si="3"/>
        <v>10289974.968</v>
      </c>
      <c r="J80" s="32">
        <f t="shared" si="4"/>
        <v>11024973.18</v>
      </c>
    </row>
    <row r="81" spans="1:15" x14ac:dyDescent="0.25">
      <c r="A81" s="7">
        <f t="shared" si="5"/>
        <v>79</v>
      </c>
      <c r="B81" s="1" t="s">
        <v>176</v>
      </c>
      <c r="C81" s="1" t="s">
        <v>6</v>
      </c>
      <c r="D81" s="2" t="s">
        <v>90</v>
      </c>
      <c r="E81" s="2" t="s">
        <v>13</v>
      </c>
      <c r="F81" s="2" t="s">
        <v>9</v>
      </c>
      <c r="G81" s="30">
        <v>949.92299999999989</v>
      </c>
      <c r="H81" s="3">
        <v>1469.9964239999999</v>
      </c>
      <c r="I81" s="32">
        <f t="shared" si="3"/>
        <v>10289974.968</v>
      </c>
      <c r="J81" s="32">
        <f t="shared" si="4"/>
        <v>11024973.18</v>
      </c>
    </row>
    <row r="82" spans="1:15" x14ac:dyDescent="0.25">
      <c r="A82" s="7">
        <f t="shared" si="5"/>
        <v>80</v>
      </c>
      <c r="B82" s="1" t="s">
        <v>176</v>
      </c>
      <c r="C82" s="1" t="s">
        <v>6</v>
      </c>
      <c r="D82" s="2" t="s">
        <v>91</v>
      </c>
      <c r="E82" s="2" t="s">
        <v>15</v>
      </c>
      <c r="F82" s="2" t="s">
        <v>9</v>
      </c>
      <c r="G82" s="30">
        <v>949.92299999999989</v>
      </c>
      <c r="H82" s="3">
        <v>1469.9964239999999</v>
      </c>
      <c r="I82" s="32">
        <f t="shared" si="3"/>
        <v>10289974.968</v>
      </c>
      <c r="J82" s="32">
        <f t="shared" si="4"/>
        <v>11024973.18</v>
      </c>
    </row>
    <row r="83" spans="1:15" x14ac:dyDescent="0.25">
      <c r="A83" s="7">
        <f t="shared" si="5"/>
        <v>81</v>
      </c>
      <c r="B83" s="1" t="s">
        <v>176</v>
      </c>
      <c r="C83" s="1" t="s">
        <v>6</v>
      </c>
      <c r="D83" s="2" t="s">
        <v>92</v>
      </c>
      <c r="E83" s="2" t="s">
        <v>8</v>
      </c>
      <c r="F83" s="2" t="s">
        <v>9</v>
      </c>
      <c r="G83" s="30">
        <v>949.92299999999989</v>
      </c>
      <c r="H83" s="3">
        <v>1469.9964239999999</v>
      </c>
      <c r="I83" s="32">
        <f t="shared" si="3"/>
        <v>10289974.968</v>
      </c>
      <c r="J83" s="32">
        <f t="shared" si="4"/>
        <v>11024973.18</v>
      </c>
    </row>
    <row r="84" spans="1:15" x14ac:dyDescent="0.25">
      <c r="A84" s="7">
        <f t="shared" si="5"/>
        <v>82</v>
      </c>
      <c r="B84" s="1" t="s">
        <v>176</v>
      </c>
      <c r="C84" s="1" t="s">
        <v>6</v>
      </c>
      <c r="D84" s="2" t="s">
        <v>93</v>
      </c>
      <c r="E84" s="2" t="s">
        <v>11</v>
      </c>
      <c r="F84" s="2" t="s">
        <v>9</v>
      </c>
      <c r="G84" s="30">
        <v>949.92299999999989</v>
      </c>
      <c r="H84" s="3">
        <v>1469.9964239999999</v>
      </c>
      <c r="I84" s="32">
        <f t="shared" si="3"/>
        <v>10289974.968</v>
      </c>
      <c r="J84" s="32">
        <f t="shared" si="4"/>
        <v>11024973.18</v>
      </c>
    </row>
    <row r="85" spans="1:15" x14ac:dyDescent="0.25">
      <c r="A85" s="7">
        <f t="shared" si="5"/>
        <v>83</v>
      </c>
      <c r="B85" s="1" t="s">
        <v>176</v>
      </c>
      <c r="C85" s="1" t="s">
        <v>6</v>
      </c>
      <c r="D85" s="2" t="s">
        <v>94</v>
      </c>
      <c r="E85" s="2" t="s">
        <v>13</v>
      </c>
      <c r="F85" s="2" t="s">
        <v>9</v>
      </c>
      <c r="G85" s="30">
        <v>949.92299999999989</v>
      </c>
      <c r="H85" s="3">
        <v>1469.9964239999999</v>
      </c>
      <c r="I85" s="32">
        <f t="shared" si="3"/>
        <v>10289974.968</v>
      </c>
      <c r="J85" s="32">
        <f t="shared" si="4"/>
        <v>11024973.18</v>
      </c>
    </row>
    <row r="86" spans="1:15" x14ac:dyDescent="0.25">
      <c r="A86" s="7">
        <f t="shared" si="5"/>
        <v>84</v>
      </c>
      <c r="B86" s="1" t="s">
        <v>176</v>
      </c>
      <c r="C86" s="1" t="s">
        <v>6</v>
      </c>
      <c r="D86" s="2" t="s">
        <v>95</v>
      </c>
      <c r="E86" s="2" t="s">
        <v>15</v>
      </c>
      <c r="F86" s="2" t="s">
        <v>9</v>
      </c>
      <c r="G86" s="30">
        <v>949.92299999999989</v>
      </c>
      <c r="H86" s="3">
        <v>1469.9964239999999</v>
      </c>
      <c r="I86" s="32">
        <f t="shared" si="3"/>
        <v>10289974.968</v>
      </c>
      <c r="J86" s="32">
        <f t="shared" si="4"/>
        <v>11024973.18</v>
      </c>
    </row>
    <row r="87" spans="1:15" x14ac:dyDescent="0.25">
      <c r="A87" s="7">
        <f t="shared" si="5"/>
        <v>85</v>
      </c>
      <c r="B87" s="1" t="s">
        <v>176</v>
      </c>
      <c r="C87" s="1" t="s">
        <v>6</v>
      </c>
      <c r="D87" s="2" t="s">
        <v>96</v>
      </c>
      <c r="E87" s="2" t="s">
        <v>8</v>
      </c>
      <c r="F87" s="2" t="s">
        <v>9</v>
      </c>
      <c r="G87" s="30">
        <v>949.92299999999989</v>
      </c>
      <c r="H87" s="3">
        <v>1469.9964239999999</v>
      </c>
      <c r="I87" s="32">
        <f t="shared" si="3"/>
        <v>10289974.968</v>
      </c>
      <c r="J87" s="32">
        <f t="shared" si="4"/>
        <v>11024973.18</v>
      </c>
      <c r="N87">
        <f>3215</f>
        <v>3215</v>
      </c>
    </row>
    <row r="88" spans="1:15" x14ac:dyDescent="0.25">
      <c r="A88" s="7">
        <f t="shared" si="5"/>
        <v>86</v>
      </c>
      <c r="B88" s="1" t="s">
        <v>176</v>
      </c>
      <c r="C88" s="1" t="s">
        <v>6</v>
      </c>
      <c r="D88" s="2" t="s">
        <v>97</v>
      </c>
      <c r="E88" s="2" t="s">
        <v>11</v>
      </c>
      <c r="F88" s="2" t="s">
        <v>9</v>
      </c>
      <c r="G88" s="30">
        <v>949.92299999999989</v>
      </c>
      <c r="H88" s="3">
        <v>1469.9964239999999</v>
      </c>
      <c r="I88" s="32">
        <f t="shared" si="3"/>
        <v>10289974.968</v>
      </c>
      <c r="J88" s="32">
        <f t="shared" si="4"/>
        <v>11024973.18</v>
      </c>
    </row>
    <row r="89" spans="1:15" x14ac:dyDescent="0.25">
      <c r="A89" s="7">
        <f t="shared" si="5"/>
        <v>87</v>
      </c>
      <c r="B89" s="1" t="s">
        <v>176</v>
      </c>
      <c r="C89" s="1" t="s">
        <v>6</v>
      </c>
      <c r="D89" s="2" t="s">
        <v>98</v>
      </c>
      <c r="E89" s="2" t="s">
        <v>13</v>
      </c>
      <c r="F89" s="2" t="s">
        <v>9</v>
      </c>
      <c r="G89" s="30">
        <v>949.92299999999989</v>
      </c>
      <c r="H89" s="3">
        <v>1469.9964239999999</v>
      </c>
      <c r="I89" s="32">
        <f t="shared" si="3"/>
        <v>10289974.968</v>
      </c>
      <c r="J89" s="32">
        <f t="shared" si="4"/>
        <v>11024973.18</v>
      </c>
    </row>
    <row r="90" spans="1:15" x14ac:dyDescent="0.25">
      <c r="A90" s="7">
        <f t="shared" si="5"/>
        <v>88</v>
      </c>
      <c r="B90" s="1" t="s">
        <v>176</v>
      </c>
      <c r="C90" s="1" t="s">
        <v>6</v>
      </c>
      <c r="D90" s="2" t="s">
        <v>99</v>
      </c>
      <c r="E90" s="2" t="s">
        <v>15</v>
      </c>
      <c r="F90" s="2" t="s">
        <v>9</v>
      </c>
      <c r="G90" s="30">
        <v>949.92299999999989</v>
      </c>
      <c r="H90" s="3">
        <v>1469.9964239999999</v>
      </c>
      <c r="I90" s="32">
        <f t="shared" si="3"/>
        <v>10289974.968</v>
      </c>
      <c r="J90" s="32">
        <f t="shared" si="4"/>
        <v>11024973.18</v>
      </c>
      <c r="L90">
        <f>8.61/5.62</f>
        <v>1.5320284697508895</v>
      </c>
    </row>
    <row r="91" spans="1:15" x14ac:dyDescent="0.25">
      <c r="A91" s="7">
        <f t="shared" si="5"/>
        <v>89</v>
      </c>
      <c r="B91" s="1" t="s">
        <v>176</v>
      </c>
      <c r="C91" s="1" t="s">
        <v>6</v>
      </c>
      <c r="D91" s="2" t="s">
        <v>100</v>
      </c>
      <c r="E91" s="2" t="s">
        <v>8</v>
      </c>
      <c r="F91" s="2" t="s">
        <v>9</v>
      </c>
      <c r="G91" s="30">
        <v>949.92299999999989</v>
      </c>
      <c r="H91" s="3">
        <v>1469.9964239999999</v>
      </c>
      <c r="I91" s="32">
        <f t="shared" si="3"/>
        <v>10289974.968</v>
      </c>
      <c r="J91" s="32">
        <f t="shared" si="4"/>
        <v>11024973.18</v>
      </c>
    </row>
    <row r="92" spans="1:15" x14ac:dyDescent="0.25">
      <c r="A92" s="7">
        <f t="shared" si="5"/>
        <v>90</v>
      </c>
      <c r="B92" s="1" t="s">
        <v>176</v>
      </c>
      <c r="C92" s="1" t="s">
        <v>6</v>
      </c>
      <c r="D92" s="2" t="s">
        <v>101</v>
      </c>
      <c r="E92" s="2" t="s">
        <v>11</v>
      </c>
      <c r="F92" s="2" t="s">
        <v>9</v>
      </c>
      <c r="G92" s="30">
        <v>949.92299999999989</v>
      </c>
      <c r="H92" s="3">
        <v>1469.9964239999999</v>
      </c>
      <c r="I92" s="32">
        <f t="shared" si="3"/>
        <v>10289974.968</v>
      </c>
      <c r="J92" s="32">
        <f t="shared" si="4"/>
        <v>11024973.18</v>
      </c>
      <c r="O92" s="13">
        <f>3215*100000</f>
        <v>321500000</v>
      </c>
    </row>
    <row r="93" spans="1:15" x14ac:dyDescent="0.25">
      <c r="A93" s="7">
        <f t="shared" si="5"/>
        <v>91</v>
      </c>
      <c r="B93" s="1" t="s">
        <v>176</v>
      </c>
      <c r="C93" s="1" t="s">
        <v>6</v>
      </c>
      <c r="D93" s="2" t="s">
        <v>102</v>
      </c>
      <c r="E93" s="2" t="s">
        <v>13</v>
      </c>
      <c r="F93" s="2" t="s">
        <v>9</v>
      </c>
      <c r="G93" s="30">
        <v>949.92299999999989</v>
      </c>
      <c r="H93" s="3">
        <v>1469.9964239999999</v>
      </c>
      <c r="I93" s="32">
        <f t="shared" si="3"/>
        <v>10289974.968</v>
      </c>
      <c r="J93" s="32">
        <f t="shared" si="4"/>
        <v>11024973.18</v>
      </c>
      <c r="O93">
        <v>5.62</v>
      </c>
    </row>
    <row r="94" spans="1:15" x14ac:dyDescent="0.25">
      <c r="A94" s="7">
        <f t="shared" si="5"/>
        <v>92</v>
      </c>
      <c r="B94" s="1" t="s">
        <v>176</v>
      </c>
      <c r="C94" s="1" t="s">
        <v>6</v>
      </c>
      <c r="D94" s="2" t="s">
        <v>103</v>
      </c>
      <c r="E94" s="2" t="s">
        <v>15</v>
      </c>
      <c r="F94" s="2" t="s">
        <v>9</v>
      </c>
      <c r="G94" s="30">
        <v>949.92299999999989</v>
      </c>
      <c r="H94" s="3">
        <v>1469.9964239999999</v>
      </c>
      <c r="I94" s="32">
        <f t="shared" si="3"/>
        <v>10289974.968</v>
      </c>
      <c r="J94" s="32">
        <f t="shared" si="4"/>
        <v>11024973.18</v>
      </c>
      <c r="O94" s="18">
        <f>O92/O93</f>
        <v>57206405.693950176</v>
      </c>
    </row>
    <row r="95" spans="1:15" x14ac:dyDescent="0.25">
      <c r="A95" s="7">
        <f t="shared" si="5"/>
        <v>93</v>
      </c>
      <c r="B95" s="1" t="s">
        <v>176</v>
      </c>
      <c r="C95" s="1" t="s">
        <v>104</v>
      </c>
      <c r="D95" s="2" t="s">
        <v>105</v>
      </c>
      <c r="E95" s="2" t="s">
        <v>8</v>
      </c>
      <c r="F95" s="2" t="s">
        <v>106</v>
      </c>
      <c r="G95" s="30">
        <v>773.6840279999999</v>
      </c>
      <c r="H95" s="3">
        <v>1304.9950679999999</v>
      </c>
      <c r="I95" s="32">
        <f t="shared" si="3"/>
        <v>9134965.4759999998</v>
      </c>
      <c r="J95" s="32">
        <f t="shared" si="4"/>
        <v>9787463.0099999998</v>
      </c>
    </row>
    <row r="96" spans="1:15" x14ac:dyDescent="0.25">
      <c r="A96" s="7">
        <f t="shared" si="5"/>
        <v>94</v>
      </c>
      <c r="B96" s="1" t="s">
        <v>176</v>
      </c>
      <c r="C96" s="1" t="s">
        <v>104</v>
      </c>
      <c r="D96" s="2" t="s">
        <v>107</v>
      </c>
      <c r="E96" s="2" t="s">
        <v>11</v>
      </c>
      <c r="F96" s="2" t="s">
        <v>106</v>
      </c>
      <c r="G96" s="30">
        <v>773.6840279999999</v>
      </c>
      <c r="H96" s="3">
        <v>1304.9950679999999</v>
      </c>
      <c r="I96" s="32">
        <f t="shared" si="3"/>
        <v>9134965.4759999998</v>
      </c>
      <c r="J96" s="32">
        <f t="shared" si="4"/>
        <v>9787463.0099999998</v>
      </c>
    </row>
    <row r="97" spans="1:10" x14ac:dyDescent="0.25">
      <c r="A97" s="7">
        <f t="shared" si="5"/>
        <v>95</v>
      </c>
      <c r="B97" s="1" t="s">
        <v>176</v>
      </c>
      <c r="C97" s="1" t="s">
        <v>104</v>
      </c>
      <c r="D97" s="2" t="s">
        <v>108</v>
      </c>
      <c r="E97" s="2" t="s">
        <v>13</v>
      </c>
      <c r="F97" s="2" t="s">
        <v>106</v>
      </c>
      <c r="G97" s="30">
        <v>773.6840279999999</v>
      </c>
      <c r="H97" s="3">
        <v>1304.9950679999999</v>
      </c>
      <c r="I97" s="32">
        <f t="shared" si="3"/>
        <v>9134965.4759999998</v>
      </c>
      <c r="J97" s="32">
        <f t="shared" si="4"/>
        <v>9787463.0099999998</v>
      </c>
    </row>
    <row r="98" spans="1:10" x14ac:dyDescent="0.25">
      <c r="A98" s="7">
        <f t="shared" si="5"/>
        <v>96</v>
      </c>
      <c r="B98" s="1" t="s">
        <v>176</v>
      </c>
      <c r="C98" s="1" t="s">
        <v>104</v>
      </c>
      <c r="D98" s="2" t="s">
        <v>109</v>
      </c>
      <c r="E98" s="2" t="s">
        <v>15</v>
      </c>
      <c r="F98" s="2" t="s">
        <v>106</v>
      </c>
      <c r="G98" s="30">
        <v>773.6840279999999</v>
      </c>
      <c r="H98" s="3">
        <v>1304.9950679999999</v>
      </c>
      <c r="I98" s="32">
        <f t="shared" si="3"/>
        <v>9134965.4759999998</v>
      </c>
      <c r="J98" s="32">
        <f t="shared" si="4"/>
        <v>9787463.0099999998</v>
      </c>
    </row>
    <row r="99" spans="1:10" x14ac:dyDescent="0.25">
      <c r="A99" s="7">
        <f t="shared" si="5"/>
        <v>97</v>
      </c>
      <c r="B99" s="1" t="s">
        <v>176</v>
      </c>
      <c r="C99" s="1" t="s">
        <v>104</v>
      </c>
      <c r="D99" s="2" t="s">
        <v>110</v>
      </c>
      <c r="E99" s="2" t="s">
        <v>8</v>
      </c>
      <c r="F99" s="2" t="s">
        <v>106</v>
      </c>
      <c r="G99" s="30">
        <v>773.6840279999999</v>
      </c>
      <c r="H99" s="3">
        <v>1304.9950679999999</v>
      </c>
      <c r="I99" s="32">
        <f t="shared" si="3"/>
        <v>9134965.4759999998</v>
      </c>
      <c r="J99" s="32">
        <f t="shared" si="4"/>
        <v>9787463.0099999998</v>
      </c>
    </row>
    <row r="100" spans="1:10" x14ac:dyDescent="0.25">
      <c r="A100" s="7">
        <f t="shared" si="5"/>
        <v>98</v>
      </c>
      <c r="B100" s="1" t="s">
        <v>176</v>
      </c>
      <c r="C100" s="1" t="s">
        <v>104</v>
      </c>
      <c r="D100" s="2" t="s">
        <v>111</v>
      </c>
      <c r="E100" s="2" t="s">
        <v>11</v>
      </c>
      <c r="F100" s="2" t="s">
        <v>106</v>
      </c>
      <c r="G100" s="30">
        <v>773.6840279999999</v>
      </c>
      <c r="H100" s="3">
        <v>1304.9950679999999</v>
      </c>
      <c r="I100" s="32">
        <f t="shared" si="3"/>
        <v>9134965.4759999998</v>
      </c>
      <c r="J100" s="32">
        <f t="shared" si="4"/>
        <v>9787463.0099999998</v>
      </c>
    </row>
    <row r="101" spans="1:10" x14ac:dyDescent="0.25">
      <c r="A101" s="7">
        <f t="shared" si="5"/>
        <v>99</v>
      </c>
      <c r="B101" s="1" t="s">
        <v>176</v>
      </c>
      <c r="C101" s="1" t="s">
        <v>104</v>
      </c>
      <c r="D101" s="2" t="s">
        <v>112</v>
      </c>
      <c r="E101" s="2" t="s">
        <v>13</v>
      </c>
      <c r="F101" s="2" t="s">
        <v>106</v>
      </c>
      <c r="G101" s="30">
        <v>773.6840279999999</v>
      </c>
      <c r="H101" s="3">
        <v>1304.9950679999999</v>
      </c>
      <c r="I101" s="32">
        <f t="shared" si="3"/>
        <v>9134965.4759999998</v>
      </c>
      <c r="J101" s="32">
        <f t="shared" si="4"/>
        <v>9787463.0099999998</v>
      </c>
    </row>
    <row r="102" spans="1:10" x14ac:dyDescent="0.25">
      <c r="A102" s="7">
        <f t="shared" si="5"/>
        <v>100</v>
      </c>
      <c r="B102" s="1" t="s">
        <v>176</v>
      </c>
      <c r="C102" s="1" t="s">
        <v>104</v>
      </c>
      <c r="D102" s="2" t="s">
        <v>113</v>
      </c>
      <c r="E102" s="2" t="s">
        <v>15</v>
      </c>
      <c r="F102" s="2" t="s">
        <v>106</v>
      </c>
      <c r="G102" s="30">
        <v>773.6840279999999</v>
      </c>
      <c r="H102" s="3">
        <v>1304.9950679999999</v>
      </c>
      <c r="I102" s="32">
        <f t="shared" si="3"/>
        <v>9134965.4759999998</v>
      </c>
      <c r="J102" s="32">
        <f t="shared" si="4"/>
        <v>9787463.0099999998</v>
      </c>
    </row>
    <row r="103" spans="1:10" x14ac:dyDescent="0.25">
      <c r="A103" s="7">
        <f t="shared" si="5"/>
        <v>101</v>
      </c>
      <c r="B103" s="1" t="s">
        <v>176</v>
      </c>
      <c r="C103" s="1" t="s">
        <v>104</v>
      </c>
      <c r="D103" s="2" t="s">
        <v>114</v>
      </c>
      <c r="E103" s="2" t="s">
        <v>8</v>
      </c>
      <c r="F103" s="2" t="s">
        <v>106</v>
      </c>
      <c r="G103" s="30">
        <v>773.6840279999999</v>
      </c>
      <c r="H103" s="3">
        <v>1304.9950679999999</v>
      </c>
      <c r="I103" s="32">
        <f t="shared" si="3"/>
        <v>9134965.4759999998</v>
      </c>
      <c r="J103" s="32">
        <f t="shared" si="4"/>
        <v>9787463.0099999998</v>
      </c>
    </row>
    <row r="104" spans="1:10" x14ac:dyDescent="0.25">
      <c r="A104" s="7">
        <f t="shared" si="5"/>
        <v>102</v>
      </c>
      <c r="B104" s="1" t="s">
        <v>176</v>
      </c>
      <c r="C104" s="1" t="s">
        <v>104</v>
      </c>
      <c r="D104" s="2" t="s">
        <v>115</v>
      </c>
      <c r="E104" s="2" t="s">
        <v>11</v>
      </c>
      <c r="F104" s="2" t="s">
        <v>106</v>
      </c>
      <c r="G104" s="30">
        <v>773.6840279999999</v>
      </c>
      <c r="H104" s="3">
        <v>1304.9950679999999</v>
      </c>
      <c r="I104" s="32">
        <f t="shared" si="3"/>
        <v>9134965.4759999998</v>
      </c>
      <c r="J104" s="32">
        <f t="shared" si="4"/>
        <v>9787463.0099999998</v>
      </c>
    </row>
    <row r="105" spans="1:10" x14ac:dyDescent="0.25">
      <c r="A105" s="7">
        <f t="shared" si="5"/>
        <v>103</v>
      </c>
      <c r="B105" s="1" t="s">
        <v>176</v>
      </c>
      <c r="C105" s="1" t="s">
        <v>104</v>
      </c>
      <c r="D105" s="2" t="s">
        <v>116</v>
      </c>
      <c r="E105" s="2" t="s">
        <v>13</v>
      </c>
      <c r="F105" s="2" t="s">
        <v>106</v>
      </c>
      <c r="G105" s="30">
        <v>773.6840279999999</v>
      </c>
      <c r="H105" s="3">
        <v>1304.9950679999999</v>
      </c>
      <c r="I105" s="32">
        <f t="shared" si="3"/>
        <v>9134965.4759999998</v>
      </c>
      <c r="J105" s="32">
        <f t="shared" si="4"/>
        <v>9787463.0099999998</v>
      </c>
    </row>
    <row r="106" spans="1:10" x14ac:dyDescent="0.25">
      <c r="A106" s="7">
        <f t="shared" si="5"/>
        <v>104</v>
      </c>
      <c r="B106" s="1" t="s">
        <v>176</v>
      </c>
      <c r="C106" s="1" t="s">
        <v>104</v>
      </c>
      <c r="D106" s="2" t="s">
        <v>117</v>
      </c>
      <c r="E106" s="2" t="s">
        <v>15</v>
      </c>
      <c r="F106" s="2" t="s">
        <v>106</v>
      </c>
      <c r="G106" s="30">
        <v>773.6840279999999</v>
      </c>
      <c r="H106" s="3">
        <v>1304.9950679999999</v>
      </c>
      <c r="I106" s="32">
        <f t="shared" si="3"/>
        <v>9134965.4759999998</v>
      </c>
      <c r="J106" s="32">
        <f t="shared" si="4"/>
        <v>9787463.0099999998</v>
      </c>
    </row>
    <row r="107" spans="1:10" x14ac:dyDescent="0.25">
      <c r="A107" s="7">
        <f t="shared" si="5"/>
        <v>105</v>
      </c>
      <c r="B107" s="1" t="s">
        <v>176</v>
      </c>
      <c r="C107" s="1" t="s">
        <v>104</v>
      </c>
      <c r="D107" s="2" t="s">
        <v>118</v>
      </c>
      <c r="E107" s="2" t="s">
        <v>8</v>
      </c>
      <c r="F107" s="2" t="s">
        <v>106</v>
      </c>
      <c r="G107" s="30">
        <v>773.6840279999999</v>
      </c>
      <c r="H107" s="3">
        <v>1304.9950679999999</v>
      </c>
      <c r="I107" s="32">
        <f t="shared" si="3"/>
        <v>9134965.4759999998</v>
      </c>
      <c r="J107" s="32">
        <f t="shared" si="4"/>
        <v>9787463.0099999998</v>
      </c>
    </row>
    <row r="108" spans="1:10" x14ac:dyDescent="0.25">
      <c r="A108" s="7">
        <f t="shared" si="5"/>
        <v>106</v>
      </c>
      <c r="B108" s="1" t="s">
        <v>176</v>
      </c>
      <c r="C108" s="1" t="s">
        <v>104</v>
      </c>
      <c r="D108" s="2" t="s">
        <v>119</v>
      </c>
      <c r="E108" s="2" t="s">
        <v>11</v>
      </c>
      <c r="F108" s="2" t="s">
        <v>106</v>
      </c>
      <c r="G108" s="30">
        <v>773.6840279999999</v>
      </c>
      <c r="H108" s="3">
        <v>1304.9950679999999</v>
      </c>
      <c r="I108" s="32">
        <f t="shared" si="3"/>
        <v>9134965.4759999998</v>
      </c>
      <c r="J108" s="32">
        <f t="shared" si="4"/>
        <v>9787463.0099999998</v>
      </c>
    </row>
    <row r="109" spans="1:10" x14ac:dyDescent="0.25">
      <c r="A109" s="7">
        <f t="shared" si="5"/>
        <v>107</v>
      </c>
      <c r="B109" s="1" t="s">
        <v>176</v>
      </c>
      <c r="C109" s="1" t="s">
        <v>104</v>
      </c>
      <c r="D109" s="2" t="s">
        <v>120</v>
      </c>
      <c r="E109" s="2" t="s">
        <v>13</v>
      </c>
      <c r="F109" s="2" t="s">
        <v>106</v>
      </c>
      <c r="G109" s="30">
        <v>773.6840279999999</v>
      </c>
      <c r="H109" s="3">
        <v>1304.9950679999999</v>
      </c>
      <c r="I109" s="32">
        <f t="shared" si="3"/>
        <v>9134965.4759999998</v>
      </c>
      <c r="J109" s="32">
        <f t="shared" si="4"/>
        <v>9787463.0099999998</v>
      </c>
    </row>
    <row r="110" spans="1:10" x14ac:dyDescent="0.25">
      <c r="A110" s="7">
        <f t="shared" si="5"/>
        <v>108</v>
      </c>
      <c r="B110" s="1" t="s">
        <v>176</v>
      </c>
      <c r="C110" s="1" t="s">
        <v>104</v>
      </c>
      <c r="D110" s="2" t="s">
        <v>121</v>
      </c>
      <c r="E110" s="2" t="s">
        <v>15</v>
      </c>
      <c r="F110" s="2" t="s">
        <v>106</v>
      </c>
      <c r="G110" s="30">
        <v>773.6840279999999</v>
      </c>
      <c r="H110" s="3">
        <v>1304.9950679999999</v>
      </c>
      <c r="I110" s="32">
        <f t="shared" si="3"/>
        <v>9134965.4759999998</v>
      </c>
      <c r="J110" s="32">
        <f t="shared" si="4"/>
        <v>9787463.0099999998</v>
      </c>
    </row>
    <row r="111" spans="1:10" x14ac:dyDescent="0.25">
      <c r="A111" s="7">
        <f t="shared" si="5"/>
        <v>109</v>
      </c>
      <c r="B111" s="1" t="s">
        <v>176</v>
      </c>
      <c r="C111" s="1" t="s">
        <v>104</v>
      </c>
      <c r="D111" s="2" t="s">
        <v>122</v>
      </c>
      <c r="E111" s="2" t="s">
        <v>8</v>
      </c>
      <c r="F111" s="2" t="s">
        <v>106</v>
      </c>
      <c r="G111" s="30">
        <v>773.6840279999999</v>
      </c>
      <c r="H111" s="3">
        <v>1304.9950679999999</v>
      </c>
      <c r="I111" s="32">
        <f t="shared" si="3"/>
        <v>9134965.4759999998</v>
      </c>
      <c r="J111" s="32">
        <f t="shared" si="4"/>
        <v>9787463.0099999998</v>
      </c>
    </row>
    <row r="112" spans="1:10" x14ac:dyDescent="0.25">
      <c r="A112" s="7">
        <f t="shared" si="5"/>
        <v>110</v>
      </c>
      <c r="B112" s="1" t="s">
        <v>176</v>
      </c>
      <c r="C112" s="1" t="s">
        <v>104</v>
      </c>
      <c r="D112" s="2" t="s">
        <v>123</v>
      </c>
      <c r="E112" s="2" t="s">
        <v>11</v>
      </c>
      <c r="F112" s="2" t="s">
        <v>106</v>
      </c>
      <c r="G112" s="30">
        <v>773.6840279999999</v>
      </c>
      <c r="H112" s="3">
        <v>1304.9950679999999</v>
      </c>
      <c r="I112" s="32">
        <f t="shared" si="3"/>
        <v>9134965.4759999998</v>
      </c>
      <c r="J112" s="32">
        <f t="shared" si="4"/>
        <v>9787463.0099999998</v>
      </c>
    </row>
    <row r="113" spans="1:10" x14ac:dyDescent="0.25">
      <c r="A113" s="7">
        <f t="shared" si="5"/>
        <v>111</v>
      </c>
      <c r="B113" s="1" t="s">
        <v>176</v>
      </c>
      <c r="C113" s="1" t="s">
        <v>104</v>
      </c>
      <c r="D113" s="2" t="s">
        <v>124</v>
      </c>
      <c r="E113" s="2" t="s">
        <v>13</v>
      </c>
      <c r="F113" s="2" t="s">
        <v>106</v>
      </c>
      <c r="G113" s="30">
        <v>773.6840279999999</v>
      </c>
      <c r="H113" s="3">
        <v>1304.9950679999999</v>
      </c>
      <c r="I113" s="32">
        <f t="shared" si="3"/>
        <v>9134965.4759999998</v>
      </c>
      <c r="J113" s="32">
        <f t="shared" si="4"/>
        <v>9787463.0099999998</v>
      </c>
    </row>
    <row r="114" spans="1:10" x14ac:dyDescent="0.25">
      <c r="A114" s="7">
        <f t="shared" si="5"/>
        <v>112</v>
      </c>
      <c r="B114" s="1" t="s">
        <v>176</v>
      </c>
      <c r="C114" s="1" t="s">
        <v>104</v>
      </c>
      <c r="D114" s="2" t="s">
        <v>125</v>
      </c>
      <c r="E114" s="2" t="s">
        <v>15</v>
      </c>
      <c r="F114" s="2" t="s">
        <v>106</v>
      </c>
      <c r="G114" s="30">
        <v>773.6840279999999</v>
      </c>
      <c r="H114" s="3">
        <v>1304.9950679999999</v>
      </c>
      <c r="I114" s="32">
        <f t="shared" si="3"/>
        <v>9134965.4759999998</v>
      </c>
      <c r="J114" s="32">
        <f t="shared" si="4"/>
        <v>9787463.0099999998</v>
      </c>
    </row>
    <row r="115" spans="1:10" x14ac:dyDescent="0.25">
      <c r="A115" s="7">
        <f t="shared" si="5"/>
        <v>113</v>
      </c>
      <c r="B115" s="1" t="s">
        <v>176</v>
      </c>
      <c r="C115" s="1" t="s">
        <v>104</v>
      </c>
      <c r="D115" s="2" t="s">
        <v>126</v>
      </c>
      <c r="E115" s="2" t="s">
        <v>8</v>
      </c>
      <c r="F115" s="2" t="s">
        <v>106</v>
      </c>
      <c r="G115" s="30">
        <v>773.6840279999999</v>
      </c>
      <c r="H115" s="3">
        <v>1304.9950679999999</v>
      </c>
      <c r="I115" s="32">
        <f t="shared" si="3"/>
        <v>9134965.4759999998</v>
      </c>
      <c r="J115" s="32">
        <f t="shared" si="4"/>
        <v>9787463.0099999998</v>
      </c>
    </row>
    <row r="116" spans="1:10" x14ac:dyDescent="0.25">
      <c r="A116" s="7">
        <f t="shared" si="5"/>
        <v>114</v>
      </c>
      <c r="B116" s="1" t="s">
        <v>176</v>
      </c>
      <c r="C116" s="1" t="s">
        <v>104</v>
      </c>
      <c r="D116" s="2" t="s">
        <v>127</v>
      </c>
      <c r="E116" s="2" t="s">
        <v>11</v>
      </c>
      <c r="F116" s="2" t="s">
        <v>106</v>
      </c>
      <c r="G116" s="30">
        <v>773.6840279999999</v>
      </c>
      <c r="H116" s="3">
        <v>1304.9950679999999</v>
      </c>
      <c r="I116" s="32">
        <f t="shared" si="3"/>
        <v>9134965.4759999998</v>
      </c>
      <c r="J116" s="32">
        <f t="shared" si="4"/>
        <v>9787463.0099999998</v>
      </c>
    </row>
    <row r="117" spans="1:10" x14ac:dyDescent="0.25">
      <c r="A117" s="7">
        <f t="shared" si="5"/>
        <v>115</v>
      </c>
      <c r="B117" s="1" t="s">
        <v>176</v>
      </c>
      <c r="C117" s="1" t="s">
        <v>104</v>
      </c>
      <c r="D117" s="2" t="s">
        <v>128</v>
      </c>
      <c r="E117" s="2" t="s">
        <v>13</v>
      </c>
      <c r="F117" s="2" t="s">
        <v>106</v>
      </c>
      <c r="G117" s="30">
        <v>773.6840279999999</v>
      </c>
      <c r="H117" s="3">
        <v>1304.9950679999999</v>
      </c>
      <c r="I117" s="32">
        <f t="shared" si="3"/>
        <v>9134965.4759999998</v>
      </c>
      <c r="J117" s="32">
        <f t="shared" si="4"/>
        <v>9787463.0099999998</v>
      </c>
    </row>
    <row r="118" spans="1:10" x14ac:dyDescent="0.25">
      <c r="A118" s="7">
        <f t="shared" si="5"/>
        <v>116</v>
      </c>
      <c r="B118" s="1" t="s">
        <v>176</v>
      </c>
      <c r="C118" s="1" t="s">
        <v>104</v>
      </c>
      <c r="D118" s="2" t="s">
        <v>129</v>
      </c>
      <c r="E118" s="2" t="s">
        <v>15</v>
      </c>
      <c r="F118" s="2" t="s">
        <v>106</v>
      </c>
      <c r="G118" s="30">
        <v>773.6840279999999</v>
      </c>
      <c r="H118" s="3">
        <v>1304.9950679999999</v>
      </c>
      <c r="I118" s="32">
        <f t="shared" si="3"/>
        <v>9134965.4759999998</v>
      </c>
      <c r="J118" s="32">
        <f t="shared" si="4"/>
        <v>9787463.0099999998</v>
      </c>
    </row>
    <row r="119" spans="1:10" x14ac:dyDescent="0.25">
      <c r="A119" s="7">
        <f t="shared" si="5"/>
        <v>117</v>
      </c>
      <c r="B119" s="1" t="s">
        <v>176</v>
      </c>
      <c r="C119" s="1" t="s">
        <v>104</v>
      </c>
      <c r="D119" s="2" t="s">
        <v>130</v>
      </c>
      <c r="E119" s="2" t="s">
        <v>8</v>
      </c>
      <c r="F119" s="2" t="s">
        <v>106</v>
      </c>
      <c r="G119" s="30">
        <v>773.6840279999999</v>
      </c>
      <c r="H119" s="3">
        <v>1304.9950679999999</v>
      </c>
      <c r="I119" s="32">
        <f t="shared" si="3"/>
        <v>9134965.4759999998</v>
      </c>
      <c r="J119" s="32">
        <f t="shared" si="4"/>
        <v>9787463.0099999998</v>
      </c>
    </row>
    <row r="120" spans="1:10" x14ac:dyDescent="0.25">
      <c r="A120" s="7">
        <f t="shared" si="5"/>
        <v>118</v>
      </c>
      <c r="B120" s="1" t="s">
        <v>176</v>
      </c>
      <c r="C120" s="1" t="s">
        <v>104</v>
      </c>
      <c r="D120" s="2" t="s">
        <v>131</v>
      </c>
      <c r="E120" s="2" t="s">
        <v>11</v>
      </c>
      <c r="F120" s="2" t="s">
        <v>106</v>
      </c>
      <c r="G120" s="30">
        <v>773.6840279999999</v>
      </c>
      <c r="H120" s="3">
        <v>1304.9950679999999</v>
      </c>
      <c r="I120" s="32">
        <f t="shared" si="3"/>
        <v>9134965.4759999998</v>
      </c>
      <c r="J120" s="32">
        <f t="shared" si="4"/>
        <v>9787463.0099999998</v>
      </c>
    </row>
    <row r="121" spans="1:10" x14ac:dyDescent="0.25">
      <c r="A121" s="7">
        <f t="shared" si="5"/>
        <v>119</v>
      </c>
      <c r="B121" s="1" t="s">
        <v>176</v>
      </c>
      <c r="C121" s="1" t="s">
        <v>104</v>
      </c>
      <c r="D121" s="2" t="s">
        <v>132</v>
      </c>
      <c r="E121" s="2" t="s">
        <v>13</v>
      </c>
      <c r="F121" s="2" t="s">
        <v>106</v>
      </c>
      <c r="G121" s="30">
        <v>773.6840279999999</v>
      </c>
      <c r="H121" s="3">
        <v>1304.9950679999999</v>
      </c>
      <c r="I121" s="32">
        <f t="shared" si="3"/>
        <v>9134965.4759999998</v>
      </c>
      <c r="J121" s="32">
        <f t="shared" si="4"/>
        <v>9787463.0099999998</v>
      </c>
    </row>
    <row r="122" spans="1:10" x14ac:dyDescent="0.25">
      <c r="A122" s="7">
        <f t="shared" si="5"/>
        <v>120</v>
      </c>
      <c r="B122" s="1" t="s">
        <v>176</v>
      </c>
      <c r="C122" s="1" t="s">
        <v>104</v>
      </c>
      <c r="D122" s="2" t="s">
        <v>133</v>
      </c>
      <c r="E122" s="2" t="s">
        <v>15</v>
      </c>
      <c r="F122" s="2" t="s">
        <v>106</v>
      </c>
      <c r="G122" s="30">
        <v>773.6840279999999</v>
      </c>
      <c r="H122" s="3">
        <v>1304.9950679999999</v>
      </c>
      <c r="I122" s="32">
        <f t="shared" si="3"/>
        <v>9134965.4759999998</v>
      </c>
      <c r="J122" s="32">
        <f t="shared" si="4"/>
        <v>9787463.0099999998</v>
      </c>
    </row>
    <row r="123" spans="1:10" x14ac:dyDescent="0.25">
      <c r="A123" s="7">
        <f t="shared" si="5"/>
        <v>121</v>
      </c>
      <c r="B123" s="1" t="s">
        <v>176</v>
      </c>
      <c r="C123" s="1" t="s">
        <v>104</v>
      </c>
      <c r="D123" s="2" t="s">
        <v>134</v>
      </c>
      <c r="E123" s="2" t="s">
        <v>8</v>
      </c>
      <c r="F123" s="2" t="s">
        <v>106</v>
      </c>
      <c r="G123" s="30">
        <v>773.6840279999999</v>
      </c>
      <c r="H123" s="3">
        <v>1304.9950679999999</v>
      </c>
      <c r="I123" s="32">
        <f t="shared" si="3"/>
        <v>9134965.4759999998</v>
      </c>
      <c r="J123" s="32">
        <f t="shared" si="4"/>
        <v>9787463.0099999998</v>
      </c>
    </row>
    <row r="124" spans="1:10" x14ac:dyDescent="0.25">
      <c r="A124" s="7">
        <f t="shared" si="5"/>
        <v>122</v>
      </c>
      <c r="B124" s="1" t="s">
        <v>176</v>
      </c>
      <c r="C124" s="1" t="s">
        <v>104</v>
      </c>
      <c r="D124" s="2" t="s">
        <v>135</v>
      </c>
      <c r="E124" s="2" t="s">
        <v>11</v>
      </c>
      <c r="F124" s="2" t="s">
        <v>106</v>
      </c>
      <c r="G124" s="30">
        <v>773.6840279999999</v>
      </c>
      <c r="H124" s="3">
        <v>1304.9950679999999</v>
      </c>
      <c r="I124" s="32">
        <f t="shared" si="3"/>
        <v>9134965.4759999998</v>
      </c>
      <c r="J124" s="32">
        <f t="shared" si="4"/>
        <v>9787463.0099999998</v>
      </c>
    </row>
    <row r="125" spans="1:10" x14ac:dyDescent="0.25">
      <c r="A125" s="7">
        <f t="shared" si="5"/>
        <v>123</v>
      </c>
      <c r="B125" s="1" t="s">
        <v>176</v>
      </c>
      <c r="C125" s="1" t="s">
        <v>104</v>
      </c>
      <c r="D125" s="2" t="s">
        <v>136</v>
      </c>
      <c r="E125" s="2" t="s">
        <v>13</v>
      </c>
      <c r="F125" s="2" t="s">
        <v>106</v>
      </c>
      <c r="G125" s="30">
        <v>773.6840279999999</v>
      </c>
      <c r="H125" s="3">
        <v>1304.9950679999999</v>
      </c>
      <c r="I125" s="32">
        <f t="shared" si="3"/>
        <v>9134965.4759999998</v>
      </c>
      <c r="J125" s="32">
        <f t="shared" si="4"/>
        <v>9787463.0099999998</v>
      </c>
    </row>
    <row r="126" spans="1:10" x14ac:dyDescent="0.25">
      <c r="A126" s="7">
        <f t="shared" si="5"/>
        <v>124</v>
      </c>
      <c r="B126" s="1" t="s">
        <v>176</v>
      </c>
      <c r="C126" s="1" t="s">
        <v>104</v>
      </c>
      <c r="D126" s="2" t="s">
        <v>137</v>
      </c>
      <c r="E126" s="2" t="s">
        <v>15</v>
      </c>
      <c r="F126" s="2" t="s">
        <v>106</v>
      </c>
      <c r="G126" s="30">
        <v>773.6840279999999</v>
      </c>
      <c r="H126" s="3">
        <v>1304.9950679999999</v>
      </c>
      <c r="I126" s="32">
        <f t="shared" si="3"/>
        <v>9134965.4759999998</v>
      </c>
      <c r="J126" s="32">
        <f t="shared" si="4"/>
        <v>9787463.0099999998</v>
      </c>
    </row>
    <row r="127" spans="1:10" x14ac:dyDescent="0.25">
      <c r="A127" s="7">
        <f t="shared" si="5"/>
        <v>125</v>
      </c>
      <c r="B127" s="1" t="s">
        <v>176</v>
      </c>
      <c r="C127" s="1" t="s">
        <v>104</v>
      </c>
      <c r="D127" s="2" t="s">
        <v>138</v>
      </c>
      <c r="E127" s="2" t="s">
        <v>8</v>
      </c>
      <c r="F127" s="2" t="s">
        <v>106</v>
      </c>
      <c r="G127" s="30">
        <v>773.6840279999999</v>
      </c>
      <c r="H127" s="3">
        <v>1304.9950679999999</v>
      </c>
      <c r="I127" s="32">
        <f t="shared" si="3"/>
        <v>9134965.4759999998</v>
      </c>
      <c r="J127" s="32">
        <f t="shared" si="4"/>
        <v>9787463.0099999998</v>
      </c>
    </row>
    <row r="128" spans="1:10" x14ac:dyDescent="0.25">
      <c r="A128" s="7">
        <f t="shared" si="5"/>
        <v>126</v>
      </c>
      <c r="B128" s="1" t="s">
        <v>176</v>
      </c>
      <c r="C128" s="1" t="s">
        <v>104</v>
      </c>
      <c r="D128" s="2" t="s">
        <v>139</v>
      </c>
      <c r="E128" s="2" t="s">
        <v>11</v>
      </c>
      <c r="F128" s="2" t="s">
        <v>106</v>
      </c>
      <c r="G128" s="30">
        <v>773.6840279999999</v>
      </c>
      <c r="H128" s="3">
        <v>1304.9950679999999</v>
      </c>
      <c r="I128" s="32">
        <f t="shared" si="3"/>
        <v>9134965.4759999998</v>
      </c>
      <c r="J128" s="32">
        <f t="shared" si="4"/>
        <v>9787463.0099999998</v>
      </c>
    </row>
    <row r="129" spans="1:13" x14ac:dyDescent="0.25">
      <c r="A129" s="7">
        <f t="shared" si="5"/>
        <v>127</v>
      </c>
      <c r="B129" s="1" t="s">
        <v>176</v>
      </c>
      <c r="C129" s="1" t="s">
        <v>104</v>
      </c>
      <c r="D129" s="2" t="s">
        <v>140</v>
      </c>
      <c r="E129" s="2" t="s">
        <v>13</v>
      </c>
      <c r="F129" s="2" t="s">
        <v>106</v>
      </c>
      <c r="G129" s="30">
        <v>773.6840279999999</v>
      </c>
      <c r="H129" s="3">
        <v>1304.9950679999999</v>
      </c>
      <c r="I129" s="32">
        <f t="shared" si="3"/>
        <v>9134965.4759999998</v>
      </c>
      <c r="J129" s="32">
        <f t="shared" si="4"/>
        <v>9787463.0099999998</v>
      </c>
    </row>
    <row r="130" spans="1:13" x14ac:dyDescent="0.25">
      <c r="A130" s="7">
        <f t="shared" si="5"/>
        <v>128</v>
      </c>
      <c r="B130" s="1" t="s">
        <v>176</v>
      </c>
      <c r="C130" s="1" t="s">
        <v>104</v>
      </c>
      <c r="D130" s="2" t="s">
        <v>141</v>
      </c>
      <c r="E130" s="2" t="s">
        <v>15</v>
      </c>
      <c r="F130" s="2" t="s">
        <v>106</v>
      </c>
      <c r="G130" s="30">
        <v>773.6840279999999</v>
      </c>
      <c r="H130" s="3">
        <v>1304.9950679999999</v>
      </c>
      <c r="I130" s="32">
        <f t="shared" si="3"/>
        <v>9134965.4759999998</v>
      </c>
      <c r="J130" s="32">
        <f t="shared" si="4"/>
        <v>9787463.0099999998</v>
      </c>
    </row>
    <row r="131" spans="1:13" x14ac:dyDescent="0.25">
      <c r="A131" s="7">
        <f t="shared" si="5"/>
        <v>129</v>
      </c>
      <c r="B131" s="1" t="s">
        <v>176</v>
      </c>
      <c r="C131" s="1" t="s">
        <v>104</v>
      </c>
      <c r="D131" s="2" t="s">
        <v>142</v>
      </c>
      <c r="E131" s="2" t="s">
        <v>8</v>
      </c>
      <c r="F131" s="2" t="s">
        <v>106</v>
      </c>
      <c r="G131" s="30">
        <v>773.6840279999999</v>
      </c>
      <c r="H131" s="3">
        <v>1304.9950679999999</v>
      </c>
      <c r="I131" s="32">
        <f t="shared" si="3"/>
        <v>9134965.4759999998</v>
      </c>
      <c r="J131" s="32">
        <f t="shared" si="4"/>
        <v>9787463.0099999998</v>
      </c>
    </row>
    <row r="132" spans="1:13" x14ac:dyDescent="0.25">
      <c r="A132" s="7">
        <f t="shared" si="5"/>
        <v>130</v>
      </c>
      <c r="B132" s="1" t="s">
        <v>176</v>
      </c>
      <c r="C132" s="1" t="s">
        <v>104</v>
      </c>
      <c r="D132" s="2" t="s">
        <v>143</v>
      </c>
      <c r="E132" s="2" t="s">
        <v>11</v>
      </c>
      <c r="F132" s="2" t="s">
        <v>106</v>
      </c>
      <c r="G132" s="30">
        <v>773.6840279999999</v>
      </c>
      <c r="H132" s="3">
        <v>1304.9950679999999</v>
      </c>
      <c r="I132" s="32">
        <f t="shared" ref="I132:I162" si="6">H132*7000</f>
        <v>9134965.4759999998</v>
      </c>
      <c r="J132" s="32">
        <f t="shared" ref="J132:J162" si="7">H132*7500</f>
        <v>9787463.0099999998</v>
      </c>
    </row>
    <row r="133" spans="1:13" x14ac:dyDescent="0.25">
      <c r="A133" s="7">
        <f t="shared" ref="A133:A162" si="8">A132+1</f>
        <v>131</v>
      </c>
      <c r="B133" s="1" t="s">
        <v>176</v>
      </c>
      <c r="C133" s="1" t="s">
        <v>104</v>
      </c>
      <c r="D133" s="2" t="s">
        <v>144</v>
      </c>
      <c r="E133" s="2" t="s">
        <v>13</v>
      </c>
      <c r="F133" s="2" t="s">
        <v>106</v>
      </c>
      <c r="G133" s="30">
        <v>773.6840279999999</v>
      </c>
      <c r="H133" s="3">
        <v>1304.9950679999999</v>
      </c>
      <c r="I133" s="32">
        <f t="shared" si="6"/>
        <v>9134965.4759999998</v>
      </c>
      <c r="J133" s="32">
        <f t="shared" si="7"/>
        <v>9787463.0099999998</v>
      </c>
    </row>
    <row r="134" spans="1:13" x14ac:dyDescent="0.25">
      <c r="A134" s="7">
        <f t="shared" si="8"/>
        <v>132</v>
      </c>
      <c r="B134" s="1" t="s">
        <v>176</v>
      </c>
      <c r="C134" s="1" t="s">
        <v>104</v>
      </c>
      <c r="D134" s="2" t="s">
        <v>145</v>
      </c>
      <c r="E134" s="2" t="s">
        <v>15</v>
      </c>
      <c r="F134" s="2" t="s">
        <v>106</v>
      </c>
      <c r="G134" s="30">
        <v>773.6840279999999</v>
      </c>
      <c r="H134" s="3">
        <v>1304.9950679999999</v>
      </c>
      <c r="I134" s="32">
        <f t="shared" si="6"/>
        <v>9134965.4759999998</v>
      </c>
      <c r="J134" s="32">
        <f t="shared" si="7"/>
        <v>9787463.0099999998</v>
      </c>
    </row>
    <row r="135" spans="1:13" x14ac:dyDescent="0.25">
      <c r="A135" s="7">
        <f t="shared" si="8"/>
        <v>133</v>
      </c>
      <c r="B135" s="1" t="s">
        <v>176</v>
      </c>
      <c r="C135" s="1" t="s">
        <v>104</v>
      </c>
      <c r="D135" s="2" t="s">
        <v>146</v>
      </c>
      <c r="E135" s="2" t="s">
        <v>8</v>
      </c>
      <c r="F135" s="2" t="s">
        <v>106</v>
      </c>
      <c r="G135" s="30">
        <v>773.6840279999999</v>
      </c>
      <c r="H135" s="3">
        <v>1304.9950679999999</v>
      </c>
      <c r="I135" s="32">
        <f t="shared" si="6"/>
        <v>9134965.4759999998</v>
      </c>
      <c r="J135" s="32">
        <f t="shared" si="7"/>
        <v>9787463.0099999998</v>
      </c>
    </row>
    <row r="136" spans="1:13" x14ac:dyDescent="0.25">
      <c r="A136" s="7">
        <f t="shared" si="8"/>
        <v>134</v>
      </c>
      <c r="B136" s="1" t="s">
        <v>176</v>
      </c>
      <c r="C136" s="1" t="s">
        <v>104</v>
      </c>
      <c r="D136" s="2" t="s">
        <v>147</v>
      </c>
      <c r="E136" s="2" t="s">
        <v>11</v>
      </c>
      <c r="F136" s="2" t="s">
        <v>106</v>
      </c>
      <c r="G136" s="30">
        <v>773.6840279999999</v>
      </c>
      <c r="H136" s="3">
        <v>1304.9950679999999</v>
      </c>
      <c r="I136" s="32">
        <f t="shared" si="6"/>
        <v>9134965.4759999998</v>
      </c>
      <c r="J136" s="32">
        <f t="shared" si="7"/>
        <v>9787463.0099999998</v>
      </c>
    </row>
    <row r="137" spans="1:13" x14ac:dyDescent="0.25">
      <c r="A137" s="7">
        <f t="shared" si="8"/>
        <v>135</v>
      </c>
      <c r="B137" s="1" t="s">
        <v>176</v>
      </c>
      <c r="C137" s="1" t="s">
        <v>104</v>
      </c>
      <c r="D137" s="2" t="s">
        <v>148</v>
      </c>
      <c r="E137" s="2" t="s">
        <v>13</v>
      </c>
      <c r="F137" s="2" t="s">
        <v>106</v>
      </c>
      <c r="G137" s="30">
        <v>773.6840279999999</v>
      </c>
      <c r="H137" s="3">
        <v>1304.9950679999999</v>
      </c>
      <c r="I137" s="32">
        <f t="shared" si="6"/>
        <v>9134965.4759999998</v>
      </c>
      <c r="J137" s="32">
        <f t="shared" si="7"/>
        <v>9787463.0099999998</v>
      </c>
    </row>
    <row r="138" spans="1:13" x14ac:dyDescent="0.25">
      <c r="A138" s="7">
        <f t="shared" si="8"/>
        <v>136</v>
      </c>
      <c r="B138" s="1" t="s">
        <v>176</v>
      </c>
      <c r="C138" s="1" t="s">
        <v>104</v>
      </c>
      <c r="D138" s="2" t="s">
        <v>149</v>
      </c>
      <c r="E138" s="2" t="s">
        <v>15</v>
      </c>
      <c r="F138" s="2" t="s">
        <v>106</v>
      </c>
      <c r="G138" s="30">
        <v>773.6840279999999</v>
      </c>
      <c r="H138" s="3">
        <v>1304.9950679999999</v>
      </c>
      <c r="I138" s="32">
        <f t="shared" si="6"/>
        <v>9134965.4759999998</v>
      </c>
      <c r="J138" s="32">
        <f t="shared" si="7"/>
        <v>9787463.0099999998</v>
      </c>
    </row>
    <row r="139" spans="1:13" x14ac:dyDescent="0.25">
      <c r="A139" s="7">
        <f t="shared" si="8"/>
        <v>137</v>
      </c>
      <c r="B139" s="1" t="s">
        <v>176</v>
      </c>
      <c r="C139" s="1" t="s">
        <v>104</v>
      </c>
      <c r="D139" s="2" t="s">
        <v>150</v>
      </c>
      <c r="E139" s="2" t="s">
        <v>8</v>
      </c>
      <c r="F139" s="2" t="s">
        <v>106</v>
      </c>
      <c r="G139" s="30">
        <v>773.6840279999999</v>
      </c>
      <c r="H139" s="3">
        <v>1304.9950679999999</v>
      </c>
      <c r="I139" s="32">
        <f t="shared" si="6"/>
        <v>9134965.4759999998</v>
      </c>
      <c r="J139" s="32">
        <f t="shared" si="7"/>
        <v>9787463.0099999998</v>
      </c>
    </row>
    <row r="140" spans="1:13" x14ac:dyDescent="0.25">
      <c r="A140" s="7">
        <f t="shared" si="8"/>
        <v>138</v>
      </c>
      <c r="B140" s="1" t="s">
        <v>176</v>
      </c>
      <c r="C140" s="1" t="s">
        <v>104</v>
      </c>
      <c r="D140" s="2" t="s">
        <v>151</v>
      </c>
      <c r="E140" s="2" t="s">
        <v>11</v>
      </c>
      <c r="F140" s="2" t="s">
        <v>106</v>
      </c>
      <c r="G140" s="30">
        <v>773.6840279999999</v>
      </c>
      <c r="H140" s="3">
        <v>1304.9950679999999</v>
      </c>
      <c r="I140" s="32">
        <f t="shared" si="6"/>
        <v>9134965.4759999998</v>
      </c>
      <c r="J140" s="32">
        <f t="shared" si="7"/>
        <v>9787463.0099999998</v>
      </c>
    </row>
    <row r="141" spans="1:13" x14ac:dyDescent="0.25">
      <c r="A141" s="7">
        <f t="shared" si="8"/>
        <v>139</v>
      </c>
      <c r="B141" s="1" t="s">
        <v>176</v>
      </c>
      <c r="C141" s="1" t="s">
        <v>104</v>
      </c>
      <c r="D141" s="2" t="s">
        <v>152</v>
      </c>
      <c r="E141" s="2" t="s">
        <v>13</v>
      </c>
      <c r="F141" s="2" t="s">
        <v>106</v>
      </c>
      <c r="G141" s="30">
        <v>773.6840279999999</v>
      </c>
      <c r="H141" s="3">
        <v>1304.9950679999999</v>
      </c>
      <c r="I141" s="32">
        <f t="shared" si="6"/>
        <v>9134965.4759999998</v>
      </c>
      <c r="J141" s="32">
        <f t="shared" si="7"/>
        <v>9787463.0099999998</v>
      </c>
    </row>
    <row r="142" spans="1:13" x14ac:dyDescent="0.25">
      <c r="A142" s="7">
        <f t="shared" si="8"/>
        <v>140</v>
      </c>
      <c r="B142" s="1" t="s">
        <v>176</v>
      </c>
      <c r="C142" s="1" t="s">
        <v>104</v>
      </c>
      <c r="D142" s="2" t="s">
        <v>153</v>
      </c>
      <c r="E142" s="2" t="s">
        <v>15</v>
      </c>
      <c r="F142" s="2" t="s">
        <v>106</v>
      </c>
      <c r="G142" s="30">
        <v>773.6840279999999</v>
      </c>
      <c r="H142" s="3">
        <v>1304.9950679999999</v>
      </c>
      <c r="I142" s="32">
        <f t="shared" si="6"/>
        <v>9134965.4759999998</v>
      </c>
      <c r="J142" s="32">
        <f t="shared" si="7"/>
        <v>9787463.0099999998</v>
      </c>
    </row>
    <row r="143" spans="1:13" x14ac:dyDescent="0.25">
      <c r="A143" s="7">
        <f t="shared" si="8"/>
        <v>141</v>
      </c>
      <c r="B143" s="1" t="s">
        <v>176</v>
      </c>
      <c r="C143" s="1" t="s">
        <v>154</v>
      </c>
      <c r="D143" s="2" t="s">
        <v>155</v>
      </c>
      <c r="E143" s="2" t="s">
        <v>8</v>
      </c>
      <c r="F143" s="2" t="s">
        <v>156</v>
      </c>
      <c r="G143" s="30">
        <v>584.3883239999999</v>
      </c>
      <c r="H143" s="3">
        <v>1049.9959079999999</v>
      </c>
      <c r="I143" s="32">
        <f t="shared" si="6"/>
        <v>7349971.3559999987</v>
      </c>
      <c r="J143" s="32">
        <f t="shared" si="7"/>
        <v>7874969.3099999987</v>
      </c>
      <c r="L143">
        <f>(350)*10.7639</f>
        <v>3767.3649999999998</v>
      </c>
    </row>
    <row r="144" spans="1:13" x14ac:dyDescent="0.25">
      <c r="A144" s="7">
        <f t="shared" si="8"/>
        <v>142</v>
      </c>
      <c r="B144" s="1" t="s">
        <v>176</v>
      </c>
      <c r="C144" s="1" t="s">
        <v>154</v>
      </c>
      <c r="D144" s="2" t="s">
        <v>157</v>
      </c>
      <c r="E144" s="2" t="s">
        <v>11</v>
      </c>
      <c r="F144" s="2" t="s">
        <v>156</v>
      </c>
      <c r="G144" s="30">
        <v>584.3883239999999</v>
      </c>
      <c r="H144" s="3">
        <v>1049.9959079999999</v>
      </c>
      <c r="I144" s="32">
        <f t="shared" si="6"/>
        <v>7349971.3559999987</v>
      </c>
      <c r="J144" s="32">
        <f t="shared" si="7"/>
        <v>7874969.3099999987</v>
      </c>
      <c r="L144">
        <f>J144-L143</f>
        <v>7871201.9449999984</v>
      </c>
      <c r="M144">
        <f>L144/10.7639</f>
        <v>731259.29681620956</v>
      </c>
    </row>
    <row r="145" spans="1:16" x14ac:dyDescent="0.25">
      <c r="A145" s="7">
        <f t="shared" si="8"/>
        <v>143</v>
      </c>
      <c r="B145" s="1" t="s">
        <v>176</v>
      </c>
      <c r="C145" s="1" t="s">
        <v>154</v>
      </c>
      <c r="D145" s="2" t="s">
        <v>158</v>
      </c>
      <c r="E145" s="2" t="s">
        <v>13</v>
      </c>
      <c r="F145" s="2" t="s">
        <v>156</v>
      </c>
      <c r="G145" s="30">
        <v>584.3883239999999</v>
      </c>
      <c r="H145" s="3">
        <v>1049.9959079999999</v>
      </c>
      <c r="I145" s="32">
        <f t="shared" si="6"/>
        <v>7349971.3559999987</v>
      </c>
      <c r="J145" s="32">
        <f t="shared" si="7"/>
        <v>7874969.3099999987</v>
      </c>
    </row>
    <row r="146" spans="1:16" x14ac:dyDescent="0.25">
      <c r="A146" s="7">
        <f t="shared" si="8"/>
        <v>144</v>
      </c>
      <c r="B146" s="1" t="s">
        <v>176</v>
      </c>
      <c r="C146" s="1" t="s">
        <v>154</v>
      </c>
      <c r="D146" s="2" t="s">
        <v>159</v>
      </c>
      <c r="E146" s="2" t="s">
        <v>15</v>
      </c>
      <c r="F146" s="2" t="s">
        <v>156</v>
      </c>
      <c r="G146" s="30">
        <v>584.3883239999999</v>
      </c>
      <c r="H146" s="3">
        <v>1049.9959079999999</v>
      </c>
      <c r="I146" s="32">
        <f t="shared" si="6"/>
        <v>7349971.3559999987</v>
      </c>
      <c r="J146" s="32">
        <f t="shared" si="7"/>
        <v>7874969.3099999987</v>
      </c>
      <c r="K146">
        <f>54.291*10.7639</f>
        <v>584.3828949</v>
      </c>
      <c r="M146">
        <f>13.5*7.9</f>
        <v>106.65</v>
      </c>
    </row>
    <row r="147" spans="1:16" x14ac:dyDescent="0.25">
      <c r="A147" s="7">
        <f t="shared" si="8"/>
        <v>145</v>
      </c>
      <c r="B147" s="1" t="s">
        <v>176</v>
      </c>
      <c r="C147" s="1" t="s">
        <v>154</v>
      </c>
      <c r="D147" s="2" t="s">
        <v>160</v>
      </c>
      <c r="E147" s="2" t="s">
        <v>8</v>
      </c>
      <c r="F147" s="2" t="s">
        <v>156</v>
      </c>
      <c r="G147" s="30">
        <v>584.3883239999999</v>
      </c>
      <c r="H147" s="3">
        <v>1049.9959079999999</v>
      </c>
      <c r="I147" s="32">
        <f t="shared" si="6"/>
        <v>7349971.3559999987</v>
      </c>
      <c r="J147" s="32">
        <f t="shared" si="7"/>
        <v>7874969.3099999987</v>
      </c>
      <c r="P147">
        <v>86000</v>
      </c>
    </row>
    <row r="148" spans="1:16" x14ac:dyDescent="0.25">
      <c r="A148" s="7">
        <f t="shared" si="8"/>
        <v>146</v>
      </c>
      <c r="B148" s="1" t="s">
        <v>176</v>
      </c>
      <c r="C148" s="1" t="s">
        <v>154</v>
      </c>
      <c r="D148" s="2" t="s">
        <v>161</v>
      </c>
      <c r="E148" s="2" t="s">
        <v>11</v>
      </c>
      <c r="F148" s="2" t="s">
        <v>156</v>
      </c>
      <c r="G148" s="30">
        <v>584.3883239999999</v>
      </c>
      <c r="H148" s="3">
        <v>1049.9959079999999</v>
      </c>
      <c r="I148" s="32">
        <f t="shared" si="6"/>
        <v>7349971.3559999987</v>
      </c>
      <c r="J148" s="32">
        <f t="shared" si="7"/>
        <v>7874969.3099999987</v>
      </c>
    </row>
    <row r="149" spans="1:16" x14ac:dyDescent="0.25">
      <c r="A149" s="7">
        <f t="shared" si="8"/>
        <v>147</v>
      </c>
      <c r="B149" s="1" t="s">
        <v>176</v>
      </c>
      <c r="C149" s="1" t="s">
        <v>154</v>
      </c>
      <c r="D149" s="2" t="s">
        <v>162</v>
      </c>
      <c r="E149" s="2" t="s">
        <v>13</v>
      </c>
      <c r="F149" s="2" t="s">
        <v>156</v>
      </c>
      <c r="G149" s="30">
        <v>584.3883239999999</v>
      </c>
      <c r="H149" s="3">
        <v>1049.9959079999999</v>
      </c>
      <c r="I149" s="32">
        <f t="shared" si="6"/>
        <v>7349971.3559999987</v>
      </c>
      <c r="J149" s="32">
        <f t="shared" si="7"/>
        <v>7874969.3099999987</v>
      </c>
    </row>
    <row r="150" spans="1:16" x14ac:dyDescent="0.25">
      <c r="A150" s="7">
        <f t="shared" si="8"/>
        <v>148</v>
      </c>
      <c r="B150" s="1" t="s">
        <v>176</v>
      </c>
      <c r="C150" s="1" t="s">
        <v>154</v>
      </c>
      <c r="D150" s="2" t="s">
        <v>163</v>
      </c>
      <c r="E150" s="2" t="s">
        <v>15</v>
      </c>
      <c r="F150" s="2" t="s">
        <v>156</v>
      </c>
      <c r="G150" s="30">
        <v>584.3883239999999</v>
      </c>
      <c r="H150" s="3">
        <v>1049.9959079999999</v>
      </c>
      <c r="I150" s="32">
        <f t="shared" si="6"/>
        <v>7349971.3559999987</v>
      </c>
      <c r="J150" s="32">
        <f t="shared" si="7"/>
        <v>7874969.3099999987</v>
      </c>
    </row>
    <row r="151" spans="1:16" x14ac:dyDescent="0.25">
      <c r="A151" s="7">
        <f t="shared" si="8"/>
        <v>149</v>
      </c>
      <c r="B151" s="1" t="s">
        <v>176</v>
      </c>
      <c r="C151" s="1" t="s">
        <v>154</v>
      </c>
      <c r="D151" s="2" t="s">
        <v>164</v>
      </c>
      <c r="E151" s="2" t="s">
        <v>8</v>
      </c>
      <c r="F151" s="2" t="s">
        <v>156</v>
      </c>
      <c r="G151" s="30">
        <v>584.3883239999999</v>
      </c>
      <c r="H151" s="3">
        <v>1049.9959079999999</v>
      </c>
      <c r="I151" s="32">
        <f t="shared" si="6"/>
        <v>7349971.3559999987</v>
      </c>
      <c r="J151" s="32">
        <f t="shared" si="7"/>
        <v>7874969.3099999987</v>
      </c>
    </row>
    <row r="152" spans="1:16" x14ac:dyDescent="0.25">
      <c r="A152" s="7">
        <f t="shared" si="8"/>
        <v>150</v>
      </c>
      <c r="B152" s="1" t="s">
        <v>176</v>
      </c>
      <c r="C152" s="1" t="s">
        <v>154</v>
      </c>
      <c r="D152" s="2" t="s">
        <v>165</v>
      </c>
      <c r="E152" s="2" t="s">
        <v>11</v>
      </c>
      <c r="F152" s="2" t="s">
        <v>156</v>
      </c>
      <c r="G152" s="30">
        <v>584.3883239999999</v>
      </c>
      <c r="H152" s="3">
        <v>1049.9959079999999</v>
      </c>
      <c r="I152" s="32">
        <f t="shared" si="6"/>
        <v>7349971.3559999987</v>
      </c>
      <c r="J152" s="32">
        <f t="shared" si="7"/>
        <v>7874969.3099999987</v>
      </c>
      <c r="N152">
        <v>4.1849999999999996</v>
      </c>
    </row>
    <row r="153" spans="1:16" x14ac:dyDescent="0.25">
      <c r="A153" s="7">
        <f t="shared" si="8"/>
        <v>151</v>
      </c>
      <c r="B153" s="1" t="s">
        <v>176</v>
      </c>
      <c r="C153" s="1" t="s">
        <v>154</v>
      </c>
      <c r="D153" s="2" t="s">
        <v>166</v>
      </c>
      <c r="E153" s="2" t="s">
        <v>13</v>
      </c>
      <c r="F153" s="2" t="s">
        <v>156</v>
      </c>
      <c r="G153" s="30">
        <v>584.3883239999999</v>
      </c>
      <c r="H153" s="3">
        <v>1049.9959079999999</v>
      </c>
      <c r="I153" s="32">
        <f t="shared" si="6"/>
        <v>7349971.3559999987</v>
      </c>
      <c r="J153" s="32">
        <f t="shared" si="7"/>
        <v>7874969.3099999987</v>
      </c>
      <c r="N153">
        <v>1.829</v>
      </c>
    </row>
    <row r="154" spans="1:16" x14ac:dyDescent="0.25">
      <c r="A154" s="7">
        <f t="shared" si="8"/>
        <v>152</v>
      </c>
      <c r="B154" s="1" t="s">
        <v>176</v>
      </c>
      <c r="C154" s="1" t="s">
        <v>154</v>
      </c>
      <c r="D154" s="2" t="s">
        <v>167</v>
      </c>
      <c r="E154" s="2" t="s">
        <v>15</v>
      </c>
      <c r="F154" s="2" t="s">
        <v>156</v>
      </c>
      <c r="G154" s="30">
        <v>584.3883239999999</v>
      </c>
      <c r="H154" s="3">
        <v>1049.9959079999999</v>
      </c>
      <c r="I154" s="32">
        <f t="shared" si="6"/>
        <v>7349971.3559999987</v>
      </c>
      <c r="J154" s="32">
        <f t="shared" si="7"/>
        <v>7874969.3099999987</v>
      </c>
      <c r="N154">
        <v>2.42</v>
      </c>
    </row>
    <row r="155" spans="1:16" x14ac:dyDescent="0.25">
      <c r="A155" s="7">
        <f t="shared" si="8"/>
        <v>153</v>
      </c>
      <c r="B155" s="1" t="s">
        <v>176</v>
      </c>
      <c r="C155" s="1" t="s">
        <v>154</v>
      </c>
      <c r="D155" s="2" t="s">
        <v>168</v>
      </c>
      <c r="E155" s="2" t="s">
        <v>8</v>
      </c>
      <c r="F155" s="2" t="s">
        <v>156</v>
      </c>
      <c r="G155" s="30">
        <v>584.3883239999999</v>
      </c>
      <c r="H155" s="3">
        <v>1049.9959079999999</v>
      </c>
      <c r="I155" s="32">
        <f t="shared" si="6"/>
        <v>7349971.3559999987</v>
      </c>
      <c r="J155" s="32">
        <f t="shared" si="7"/>
        <v>7874969.3099999987</v>
      </c>
      <c r="N155">
        <v>0.65600000000000003</v>
      </c>
    </row>
    <row r="156" spans="1:16" x14ac:dyDescent="0.25">
      <c r="A156" s="7">
        <f t="shared" si="8"/>
        <v>154</v>
      </c>
      <c r="B156" s="1" t="s">
        <v>176</v>
      </c>
      <c r="C156" s="1" t="s">
        <v>154</v>
      </c>
      <c r="D156" s="2" t="s">
        <v>169</v>
      </c>
      <c r="E156" s="2" t="s">
        <v>11</v>
      </c>
      <c r="F156" s="2" t="s">
        <v>156</v>
      </c>
      <c r="G156" s="30">
        <v>584.3883239999999</v>
      </c>
      <c r="H156" s="3">
        <v>1049.9959079999999</v>
      </c>
      <c r="I156" s="32">
        <f t="shared" si="6"/>
        <v>7349971.3559999987</v>
      </c>
      <c r="J156" s="32">
        <f t="shared" si="7"/>
        <v>7874969.3099999987</v>
      </c>
    </row>
    <row r="157" spans="1:16" x14ac:dyDescent="0.25">
      <c r="A157" s="7">
        <f t="shared" si="8"/>
        <v>155</v>
      </c>
      <c r="B157" s="1" t="s">
        <v>176</v>
      </c>
      <c r="C157" s="1" t="s">
        <v>154</v>
      </c>
      <c r="D157" s="2" t="s">
        <v>170</v>
      </c>
      <c r="E157" s="2" t="s">
        <v>13</v>
      </c>
      <c r="F157" s="2" t="s">
        <v>156</v>
      </c>
      <c r="G157" s="30">
        <v>584.3883239999999</v>
      </c>
      <c r="H157" s="3">
        <v>1049.9959079999999</v>
      </c>
      <c r="I157" s="32">
        <f t="shared" si="6"/>
        <v>7349971.3559999987</v>
      </c>
      <c r="J157" s="32">
        <f t="shared" si="7"/>
        <v>7874969.3099999987</v>
      </c>
      <c r="N157">
        <v>2.88</v>
      </c>
      <c r="P157">
        <f>N157*5</f>
        <v>14.399999999999999</v>
      </c>
    </row>
    <row r="158" spans="1:16" x14ac:dyDescent="0.25">
      <c r="A158" s="7">
        <f t="shared" si="8"/>
        <v>156</v>
      </c>
      <c r="B158" s="1" t="s">
        <v>176</v>
      </c>
      <c r="C158" s="1" t="s">
        <v>154</v>
      </c>
      <c r="D158" s="2" t="s">
        <v>171</v>
      </c>
      <c r="E158" s="2" t="s">
        <v>15</v>
      </c>
      <c r="F158" s="2" t="s">
        <v>156</v>
      </c>
      <c r="G158" s="30">
        <v>584.3883239999999</v>
      </c>
      <c r="H158" s="3">
        <v>1049.9959079999999</v>
      </c>
      <c r="I158" s="32">
        <f t="shared" si="6"/>
        <v>7349971.3559999987</v>
      </c>
      <c r="J158" s="32">
        <f t="shared" si="7"/>
        <v>7874969.3099999987</v>
      </c>
      <c r="N158">
        <f>SUM(N152:N157)</f>
        <v>11.969999999999999</v>
      </c>
      <c r="O158">
        <f>N158*4</f>
        <v>47.879999999999995</v>
      </c>
    </row>
    <row r="159" spans="1:16" x14ac:dyDescent="0.25">
      <c r="A159" s="7">
        <f t="shared" si="8"/>
        <v>157</v>
      </c>
      <c r="B159" s="1" t="s">
        <v>176</v>
      </c>
      <c r="C159" s="1" t="s">
        <v>154</v>
      </c>
      <c r="D159" s="2" t="s">
        <v>172</v>
      </c>
      <c r="E159" s="2" t="s">
        <v>8</v>
      </c>
      <c r="F159" s="2" t="s">
        <v>156</v>
      </c>
      <c r="G159" s="30">
        <v>584.3883239999999</v>
      </c>
      <c r="H159" s="3">
        <v>1049.9959079999999</v>
      </c>
      <c r="I159" s="32">
        <f t="shared" si="6"/>
        <v>7349971.3559999987</v>
      </c>
      <c r="J159" s="32">
        <f t="shared" si="7"/>
        <v>7874969.3099999987</v>
      </c>
    </row>
    <row r="160" spans="1:16" x14ac:dyDescent="0.25">
      <c r="A160" s="7">
        <f t="shared" si="8"/>
        <v>158</v>
      </c>
      <c r="B160" s="1" t="s">
        <v>176</v>
      </c>
      <c r="C160" s="1" t="s">
        <v>154</v>
      </c>
      <c r="D160" s="2" t="s">
        <v>173</v>
      </c>
      <c r="E160" s="2" t="s">
        <v>11</v>
      </c>
      <c r="F160" s="2" t="s">
        <v>156</v>
      </c>
      <c r="G160" s="30">
        <v>584.3883239999999</v>
      </c>
      <c r="H160" s="3">
        <v>1049.9959079999999</v>
      </c>
      <c r="I160" s="32">
        <f t="shared" si="6"/>
        <v>7349971.3559999987</v>
      </c>
      <c r="J160" s="32">
        <f t="shared" si="7"/>
        <v>7874969.3099999987</v>
      </c>
    </row>
    <row r="161" spans="1:10" x14ac:dyDescent="0.25">
      <c r="A161" s="7">
        <f t="shared" si="8"/>
        <v>159</v>
      </c>
      <c r="B161" s="1" t="s">
        <v>176</v>
      </c>
      <c r="C161" s="1" t="s">
        <v>154</v>
      </c>
      <c r="D161" s="2" t="s">
        <v>174</v>
      </c>
      <c r="E161" s="2" t="s">
        <v>13</v>
      </c>
      <c r="F161" s="2" t="s">
        <v>156</v>
      </c>
      <c r="G161" s="30">
        <v>584.3883239999999</v>
      </c>
      <c r="H161" s="3">
        <v>1049.9959079999999</v>
      </c>
      <c r="I161" s="32">
        <f t="shared" si="6"/>
        <v>7349971.3559999987</v>
      </c>
      <c r="J161" s="32">
        <f t="shared" si="7"/>
        <v>7874969.3099999987</v>
      </c>
    </row>
    <row r="162" spans="1:10" x14ac:dyDescent="0.25">
      <c r="A162" s="7">
        <f t="shared" si="8"/>
        <v>160</v>
      </c>
      <c r="B162" s="1" t="s">
        <v>176</v>
      </c>
      <c r="C162" s="1" t="s">
        <v>154</v>
      </c>
      <c r="D162" s="2" t="s">
        <v>175</v>
      </c>
      <c r="E162" s="2" t="s">
        <v>15</v>
      </c>
      <c r="F162" s="2" t="s">
        <v>156</v>
      </c>
      <c r="G162" s="30">
        <v>584.3883239999999</v>
      </c>
      <c r="H162" s="3">
        <v>1049.9959079999999</v>
      </c>
      <c r="I162" s="32">
        <f t="shared" si="6"/>
        <v>7349971.3559999987</v>
      </c>
      <c r="J162" s="32">
        <f t="shared" si="7"/>
        <v>7874969.3099999987</v>
      </c>
    </row>
    <row r="163" spans="1:10" x14ac:dyDescent="0.25">
      <c r="G163" s="37">
        <f>SUM(G3:G162)</f>
        <v>136217.51582400012</v>
      </c>
      <c r="H163" s="37">
        <f>SUM(H3:H162)</f>
        <v>218879.35243199958</v>
      </c>
      <c r="I163" s="13">
        <f>SUM(I3:I162)</f>
        <v>1532155467.0240026</v>
      </c>
      <c r="J163" s="13">
        <f>SUM(J3:J162)</f>
        <v>1641595143.2399964</v>
      </c>
    </row>
  </sheetData>
  <mergeCells count="1">
    <mergeCell ref="B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1"/>
  <sheetViews>
    <sheetView topLeftCell="A161" workbookViewId="0">
      <selection activeCell="H180" sqref="H180"/>
    </sheetView>
  </sheetViews>
  <sheetFormatPr defaultRowHeight="15" x14ac:dyDescent="0.25"/>
  <cols>
    <col min="1" max="1" width="5.140625" style="4" bestFit="1" customWidth="1"/>
    <col min="2" max="2" width="11.85546875" bestFit="1" customWidth="1"/>
    <col min="3" max="3" width="5.28515625" bestFit="1" customWidth="1"/>
    <col min="4" max="4" width="15" bestFit="1" customWidth="1"/>
    <col min="5" max="5" width="5.5703125" bestFit="1" customWidth="1"/>
    <col min="6" max="6" width="9.85546875" bestFit="1" customWidth="1"/>
    <col min="7" max="7" width="16.140625" hidden="1" customWidth="1"/>
    <col min="8" max="8" width="12.42578125" customWidth="1"/>
    <col min="9" max="9" width="12" style="13" bestFit="1" customWidth="1"/>
    <col min="10" max="11" width="14.28515625" bestFit="1" customWidth="1"/>
  </cols>
  <sheetData>
    <row r="1" spans="1:11" ht="120" x14ac:dyDescent="0.25">
      <c r="A1" s="9" t="s">
        <v>358</v>
      </c>
      <c r="B1" s="9" t="s">
        <v>359</v>
      </c>
      <c r="C1" s="9" t="s">
        <v>1</v>
      </c>
      <c r="D1" s="9" t="s">
        <v>179</v>
      </c>
      <c r="E1" s="9" t="s">
        <v>3</v>
      </c>
      <c r="F1" s="9" t="s">
        <v>4</v>
      </c>
      <c r="G1" s="9" t="s">
        <v>181</v>
      </c>
      <c r="H1" s="9" t="s">
        <v>180</v>
      </c>
      <c r="I1" s="9" t="s">
        <v>397</v>
      </c>
      <c r="J1" s="9" t="s">
        <v>395</v>
      </c>
      <c r="K1" s="9" t="s">
        <v>396</v>
      </c>
    </row>
    <row r="2" spans="1:11" ht="15.75" x14ac:dyDescent="0.25">
      <c r="A2" s="7">
        <v>161</v>
      </c>
      <c r="B2" s="1" t="s">
        <v>176</v>
      </c>
      <c r="C2" s="1" t="s">
        <v>104</v>
      </c>
      <c r="D2" s="6" t="s">
        <v>182</v>
      </c>
      <c r="E2" s="6" t="str">
        <f>RIGHT(D2,2)</f>
        <v>4F</v>
      </c>
      <c r="F2" s="2" t="s">
        <v>106</v>
      </c>
      <c r="G2" s="6" t="s">
        <v>176</v>
      </c>
      <c r="H2" s="6">
        <v>773.68</v>
      </c>
      <c r="I2" s="12">
        <v>1305</v>
      </c>
      <c r="J2" s="31">
        <f>I2*7000</f>
        <v>9135000</v>
      </c>
      <c r="K2" s="31">
        <f>I2*7500</f>
        <v>9787500</v>
      </c>
    </row>
    <row r="3" spans="1:11" ht="15.75" x14ac:dyDescent="0.25">
      <c r="A3" s="7">
        <f>A2+1</f>
        <v>162</v>
      </c>
      <c r="B3" s="1" t="s">
        <v>176</v>
      </c>
      <c r="C3" s="1" t="s">
        <v>104</v>
      </c>
      <c r="D3" s="6" t="s">
        <v>183</v>
      </c>
      <c r="E3" s="6" t="str">
        <f t="shared" ref="E3:E5" si="0">RIGHT(D3,2)</f>
        <v>1F</v>
      </c>
      <c r="F3" s="2" t="s">
        <v>106</v>
      </c>
      <c r="G3" s="6" t="s">
        <v>176</v>
      </c>
      <c r="H3" s="6">
        <v>773.68</v>
      </c>
      <c r="I3" s="12">
        <v>1305</v>
      </c>
      <c r="J3" s="31">
        <f t="shared" ref="J3:J66" si="1">I3*7000</f>
        <v>9135000</v>
      </c>
      <c r="K3" s="31">
        <f t="shared" ref="K3:K66" si="2">I3*7500</f>
        <v>9787500</v>
      </c>
    </row>
    <row r="4" spans="1:11" ht="15.75" x14ac:dyDescent="0.25">
      <c r="A4" s="7">
        <f t="shared" ref="A4:A67" si="3">A3+1</f>
        <v>163</v>
      </c>
      <c r="B4" s="1" t="s">
        <v>176</v>
      </c>
      <c r="C4" s="1" t="s">
        <v>104</v>
      </c>
      <c r="D4" s="6" t="s">
        <v>184</v>
      </c>
      <c r="E4" s="6" t="str">
        <f t="shared" si="0"/>
        <v>2F</v>
      </c>
      <c r="F4" s="2" t="s">
        <v>106</v>
      </c>
      <c r="G4" s="6" t="s">
        <v>176</v>
      </c>
      <c r="H4" s="6">
        <v>773.68</v>
      </c>
      <c r="I4" s="12">
        <v>1305</v>
      </c>
      <c r="J4" s="31">
        <f t="shared" si="1"/>
        <v>9135000</v>
      </c>
      <c r="K4" s="31">
        <f t="shared" si="2"/>
        <v>9787500</v>
      </c>
    </row>
    <row r="5" spans="1:11" ht="15.75" x14ac:dyDescent="0.25">
      <c r="A5" s="7">
        <f t="shared" si="3"/>
        <v>164</v>
      </c>
      <c r="B5" s="1" t="s">
        <v>176</v>
      </c>
      <c r="C5" s="1" t="s">
        <v>104</v>
      </c>
      <c r="D5" s="6" t="s">
        <v>185</v>
      </c>
      <c r="E5" s="6" t="str">
        <f t="shared" si="0"/>
        <v>3F</v>
      </c>
      <c r="F5" s="2" t="s">
        <v>106</v>
      </c>
      <c r="G5" s="6" t="s">
        <v>176</v>
      </c>
      <c r="H5" s="6">
        <v>773.68</v>
      </c>
      <c r="I5" s="12">
        <v>1305</v>
      </c>
      <c r="J5" s="31">
        <f t="shared" si="1"/>
        <v>9135000</v>
      </c>
      <c r="K5" s="31">
        <f t="shared" si="2"/>
        <v>9787500</v>
      </c>
    </row>
    <row r="6" spans="1:11" ht="15.75" x14ac:dyDescent="0.25">
      <c r="A6" s="7">
        <f t="shared" si="3"/>
        <v>165</v>
      </c>
      <c r="B6" s="1" t="s">
        <v>176</v>
      </c>
      <c r="C6" s="1" t="s">
        <v>104</v>
      </c>
      <c r="D6" s="6" t="s">
        <v>186</v>
      </c>
      <c r="E6" s="6" t="str">
        <f>RIGHT(D6,2)</f>
        <v>4F</v>
      </c>
      <c r="F6" s="2" t="s">
        <v>106</v>
      </c>
      <c r="G6" s="6" t="s">
        <v>176</v>
      </c>
      <c r="H6" s="6">
        <v>773.68</v>
      </c>
      <c r="I6" s="12">
        <v>1305</v>
      </c>
      <c r="J6" s="31">
        <f t="shared" si="1"/>
        <v>9135000</v>
      </c>
      <c r="K6" s="31">
        <f t="shared" si="2"/>
        <v>9787500</v>
      </c>
    </row>
    <row r="7" spans="1:11" ht="15.75" x14ac:dyDescent="0.25">
      <c r="A7" s="7">
        <f t="shared" si="3"/>
        <v>166</v>
      </c>
      <c r="B7" s="1" t="s">
        <v>176</v>
      </c>
      <c r="C7" s="1" t="s">
        <v>104</v>
      </c>
      <c r="D7" s="6" t="s">
        <v>187</v>
      </c>
      <c r="E7" s="6" t="str">
        <f t="shared" ref="E7:E70" si="4">RIGHT(D7,2)</f>
        <v>1F</v>
      </c>
      <c r="F7" s="2" t="s">
        <v>106</v>
      </c>
      <c r="G7" s="6" t="s">
        <v>176</v>
      </c>
      <c r="H7" s="6">
        <v>773.68</v>
      </c>
      <c r="I7" s="12">
        <v>1305</v>
      </c>
      <c r="J7" s="31">
        <f t="shared" si="1"/>
        <v>9135000</v>
      </c>
      <c r="K7" s="31">
        <f t="shared" si="2"/>
        <v>9787500</v>
      </c>
    </row>
    <row r="8" spans="1:11" ht="15.75" x14ac:dyDescent="0.25">
      <c r="A8" s="7">
        <f t="shared" si="3"/>
        <v>167</v>
      </c>
      <c r="B8" s="1" t="s">
        <v>176</v>
      </c>
      <c r="C8" s="1" t="s">
        <v>104</v>
      </c>
      <c r="D8" s="6" t="s">
        <v>188</v>
      </c>
      <c r="E8" s="6" t="str">
        <f t="shared" si="4"/>
        <v>2F</v>
      </c>
      <c r="F8" s="2" t="s">
        <v>106</v>
      </c>
      <c r="G8" s="6" t="s">
        <v>176</v>
      </c>
      <c r="H8" s="6">
        <v>773.68</v>
      </c>
      <c r="I8" s="12">
        <v>1305</v>
      </c>
      <c r="J8" s="31">
        <f t="shared" si="1"/>
        <v>9135000</v>
      </c>
      <c r="K8" s="31">
        <f t="shared" si="2"/>
        <v>9787500</v>
      </c>
    </row>
    <row r="9" spans="1:11" ht="15.75" x14ac:dyDescent="0.25">
      <c r="A9" s="7">
        <f t="shared" si="3"/>
        <v>168</v>
      </c>
      <c r="B9" s="1" t="s">
        <v>176</v>
      </c>
      <c r="C9" s="1" t="s">
        <v>104</v>
      </c>
      <c r="D9" s="6" t="s">
        <v>189</v>
      </c>
      <c r="E9" s="6" t="str">
        <f t="shared" si="4"/>
        <v>3F</v>
      </c>
      <c r="F9" s="2" t="s">
        <v>106</v>
      </c>
      <c r="G9" s="6" t="s">
        <v>176</v>
      </c>
      <c r="H9" s="6">
        <v>773.68</v>
      </c>
      <c r="I9" s="12">
        <v>1305</v>
      </c>
      <c r="J9" s="31">
        <f t="shared" si="1"/>
        <v>9135000</v>
      </c>
      <c r="K9" s="31">
        <f t="shared" si="2"/>
        <v>9787500</v>
      </c>
    </row>
    <row r="10" spans="1:11" ht="15.75" x14ac:dyDescent="0.25">
      <c r="A10" s="7">
        <f t="shared" si="3"/>
        <v>169</v>
      </c>
      <c r="B10" s="1" t="s">
        <v>176</v>
      </c>
      <c r="C10" s="1" t="s">
        <v>104</v>
      </c>
      <c r="D10" s="6" t="s">
        <v>190</v>
      </c>
      <c r="E10" s="6" t="str">
        <f t="shared" si="4"/>
        <v>4F</v>
      </c>
      <c r="F10" s="2" t="s">
        <v>106</v>
      </c>
      <c r="G10" s="6" t="s">
        <v>176</v>
      </c>
      <c r="H10" s="6">
        <v>773.68</v>
      </c>
      <c r="I10" s="12">
        <v>1305</v>
      </c>
      <c r="J10" s="31">
        <f t="shared" si="1"/>
        <v>9135000</v>
      </c>
      <c r="K10" s="31">
        <f t="shared" si="2"/>
        <v>9787500</v>
      </c>
    </row>
    <row r="11" spans="1:11" ht="15.75" x14ac:dyDescent="0.25">
      <c r="A11" s="7">
        <f t="shared" si="3"/>
        <v>170</v>
      </c>
      <c r="B11" s="1" t="s">
        <v>176</v>
      </c>
      <c r="C11" s="1" t="s">
        <v>104</v>
      </c>
      <c r="D11" s="6" t="s">
        <v>191</v>
      </c>
      <c r="E11" s="6" t="str">
        <f t="shared" si="4"/>
        <v>1F</v>
      </c>
      <c r="F11" s="2" t="s">
        <v>106</v>
      </c>
      <c r="G11" s="6" t="s">
        <v>176</v>
      </c>
      <c r="H11" s="6">
        <v>773.68</v>
      </c>
      <c r="I11" s="12">
        <v>1305</v>
      </c>
      <c r="J11" s="31">
        <f t="shared" si="1"/>
        <v>9135000</v>
      </c>
      <c r="K11" s="31">
        <f t="shared" si="2"/>
        <v>9787500</v>
      </c>
    </row>
    <row r="12" spans="1:11" ht="15.75" x14ac:dyDescent="0.25">
      <c r="A12" s="7">
        <f t="shared" si="3"/>
        <v>171</v>
      </c>
      <c r="B12" s="1" t="s">
        <v>176</v>
      </c>
      <c r="C12" s="1" t="s">
        <v>104</v>
      </c>
      <c r="D12" s="6" t="s">
        <v>192</v>
      </c>
      <c r="E12" s="6" t="str">
        <f t="shared" si="4"/>
        <v>2F</v>
      </c>
      <c r="F12" s="2" t="s">
        <v>106</v>
      </c>
      <c r="G12" s="6" t="s">
        <v>176</v>
      </c>
      <c r="H12" s="6">
        <v>773.68</v>
      </c>
      <c r="I12" s="12">
        <v>1305</v>
      </c>
      <c r="J12" s="31">
        <f t="shared" si="1"/>
        <v>9135000</v>
      </c>
      <c r="K12" s="31">
        <f t="shared" si="2"/>
        <v>9787500</v>
      </c>
    </row>
    <row r="13" spans="1:11" ht="15.75" x14ac:dyDescent="0.25">
      <c r="A13" s="7">
        <f t="shared" si="3"/>
        <v>172</v>
      </c>
      <c r="B13" s="1" t="s">
        <v>176</v>
      </c>
      <c r="C13" s="1" t="s">
        <v>104</v>
      </c>
      <c r="D13" s="6" t="s">
        <v>193</v>
      </c>
      <c r="E13" s="6" t="str">
        <f t="shared" si="4"/>
        <v>3F</v>
      </c>
      <c r="F13" s="2" t="s">
        <v>106</v>
      </c>
      <c r="G13" s="6" t="s">
        <v>176</v>
      </c>
      <c r="H13" s="6">
        <v>773.68</v>
      </c>
      <c r="I13" s="12">
        <v>1305</v>
      </c>
      <c r="J13" s="31">
        <f t="shared" si="1"/>
        <v>9135000</v>
      </c>
      <c r="K13" s="31">
        <f t="shared" si="2"/>
        <v>9787500</v>
      </c>
    </row>
    <row r="14" spans="1:11" ht="15.75" x14ac:dyDescent="0.25">
      <c r="A14" s="7">
        <f t="shared" si="3"/>
        <v>173</v>
      </c>
      <c r="B14" s="1" t="s">
        <v>176</v>
      </c>
      <c r="C14" s="1" t="s">
        <v>104</v>
      </c>
      <c r="D14" s="6" t="s">
        <v>194</v>
      </c>
      <c r="E14" s="6" t="str">
        <f t="shared" si="4"/>
        <v>4F</v>
      </c>
      <c r="F14" s="2" t="s">
        <v>106</v>
      </c>
      <c r="G14" s="6" t="s">
        <v>176</v>
      </c>
      <c r="H14" s="6">
        <v>773.68</v>
      </c>
      <c r="I14" s="12">
        <v>1305</v>
      </c>
      <c r="J14" s="31">
        <f t="shared" si="1"/>
        <v>9135000</v>
      </c>
      <c r="K14" s="31">
        <f t="shared" si="2"/>
        <v>9787500</v>
      </c>
    </row>
    <row r="15" spans="1:11" ht="15.75" x14ac:dyDescent="0.25">
      <c r="A15" s="7">
        <f t="shared" si="3"/>
        <v>174</v>
      </c>
      <c r="B15" s="1" t="s">
        <v>176</v>
      </c>
      <c r="C15" s="1" t="s">
        <v>104</v>
      </c>
      <c r="D15" s="6" t="s">
        <v>195</v>
      </c>
      <c r="E15" s="6" t="str">
        <f t="shared" si="4"/>
        <v>1F</v>
      </c>
      <c r="F15" s="2" t="s">
        <v>106</v>
      </c>
      <c r="G15" s="6" t="s">
        <v>176</v>
      </c>
      <c r="H15" s="6">
        <v>773.68</v>
      </c>
      <c r="I15" s="12">
        <v>1305</v>
      </c>
      <c r="J15" s="31">
        <f t="shared" si="1"/>
        <v>9135000</v>
      </c>
      <c r="K15" s="31">
        <f t="shared" si="2"/>
        <v>9787500</v>
      </c>
    </row>
    <row r="16" spans="1:11" ht="15.75" x14ac:dyDescent="0.25">
      <c r="A16" s="7">
        <f t="shared" si="3"/>
        <v>175</v>
      </c>
      <c r="B16" s="1" t="s">
        <v>176</v>
      </c>
      <c r="C16" s="1" t="s">
        <v>104</v>
      </c>
      <c r="D16" s="6" t="s">
        <v>196</v>
      </c>
      <c r="E16" s="6" t="str">
        <f t="shared" si="4"/>
        <v>2F</v>
      </c>
      <c r="F16" s="2" t="s">
        <v>106</v>
      </c>
      <c r="G16" s="6" t="s">
        <v>176</v>
      </c>
      <c r="H16" s="6">
        <v>773.68</v>
      </c>
      <c r="I16" s="12">
        <v>1305</v>
      </c>
      <c r="J16" s="31">
        <f t="shared" si="1"/>
        <v>9135000</v>
      </c>
      <c r="K16" s="31">
        <f t="shared" si="2"/>
        <v>9787500</v>
      </c>
    </row>
    <row r="17" spans="1:11" ht="15.75" x14ac:dyDescent="0.25">
      <c r="A17" s="7">
        <f t="shared" si="3"/>
        <v>176</v>
      </c>
      <c r="B17" s="1" t="s">
        <v>176</v>
      </c>
      <c r="C17" s="1" t="s">
        <v>104</v>
      </c>
      <c r="D17" s="6" t="s">
        <v>197</v>
      </c>
      <c r="E17" s="6" t="str">
        <f t="shared" si="4"/>
        <v>3F</v>
      </c>
      <c r="F17" s="2" t="s">
        <v>106</v>
      </c>
      <c r="G17" s="6" t="s">
        <v>176</v>
      </c>
      <c r="H17" s="6">
        <v>773.68</v>
      </c>
      <c r="I17" s="12">
        <v>1305</v>
      </c>
      <c r="J17" s="31">
        <f t="shared" si="1"/>
        <v>9135000</v>
      </c>
      <c r="K17" s="31">
        <f t="shared" si="2"/>
        <v>9787500</v>
      </c>
    </row>
    <row r="18" spans="1:11" ht="15.75" x14ac:dyDescent="0.25">
      <c r="A18" s="7">
        <f t="shared" si="3"/>
        <v>177</v>
      </c>
      <c r="B18" s="1" t="s">
        <v>176</v>
      </c>
      <c r="C18" s="1" t="s">
        <v>104</v>
      </c>
      <c r="D18" s="6" t="s">
        <v>198</v>
      </c>
      <c r="E18" s="6" t="str">
        <f t="shared" si="4"/>
        <v>4F</v>
      </c>
      <c r="F18" s="2" t="s">
        <v>106</v>
      </c>
      <c r="G18" s="6" t="s">
        <v>176</v>
      </c>
      <c r="H18" s="6">
        <v>773.68</v>
      </c>
      <c r="I18" s="12">
        <v>1305</v>
      </c>
      <c r="J18" s="31">
        <f t="shared" si="1"/>
        <v>9135000</v>
      </c>
      <c r="K18" s="31">
        <f t="shared" si="2"/>
        <v>9787500</v>
      </c>
    </row>
    <row r="19" spans="1:11" ht="15.75" x14ac:dyDescent="0.25">
      <c r="A19" s="7">
        <f t="shared" si="3"/>
        <v>178</v>
      </c>
      <c r="B19" s="1" t="s">
        <v>176</v>
      </c>
      <c r="C19" s="1" t="s">
        <v>104</v>
      </c>
      <c r="D19" s="6" t="s">
        <v>199</v>
      </c>
      <c r="E19" s="6" t="str">
        <f t="shared" si="4"/>
        <v>1F</v>
      </c>
      <c r="F19" s="2" t="s">
        <v>106</v>
      </c>
      <c r="G19" s="6" t="s">
        <v>176</v>
      </c>
      <c r="H19" s="6">
        <v>773.68</v>
      </c>
      <c r="I19" s="12">
        <v>1305</v>
      </c>
      <c r="J19" s="31">
        <f t="shared" si="1"/>
        <v>9135000</v>
      </c>
      <c r="K19" s="31">
        <f t="shared" si="2"/>
        <v>9787500</v>
      </c>
    </row>
    <row r="20" spans="1:11" ht="15.75" x14ac:dyDescent="0.25">
      <c r="A20" s="7">
        <f t="shared" si="3"/>
        <v>179</v>
      </c>
      <c r="B20" s="1" t="s">
        <v>176</v>
      </c>
      <c r="C20" s="1" t="s">
        <v>104</v>
      </c>
      <c r="D20" s="6" t="s">
        <v>200</v>
      </c>
      <c r="E20" s="6" t="str">
        <f t="shared" si="4"/>
        <v>2F</v>
      </c>
      <c r="F20" s="2" t="s">
        <v>106</v>
      </c>
      <c r="G20" s="6" t="s">
        <v>176</v>
      </c>
      <c r="H20" s="6">
        <v>773.68</v>
      </c>
      <c r="I20" s="12">
        <v>1305</v>
      </c>
      <c r="J20" s="31">
        <f t="shared" si="1"/>
        <v>9135000</v>
      </c>
      <c r="K20" s="31">
        <f t="shared" si="2"/>
        <v>9787500</v>
      </c>
    </row>
    <row r="21" spans="1:11" ht="15.75" x14ac:dyDescent="0.25">
      <c r="A21" s="7">
        <f t="shared" si="3"/>
        <v>180</v>
      </c>
      <c r="B21" s="1" t="s">
        <v>176</v>
      </c>
      <c r="C21" s="1" t="s">
        <v>104</v>
      </c>
      <c r="D21" s="6" t="s">
        <v>201</v>
      </c>
      <c r="E21" s="6" t="str">
        <f t="shared" si="4"/>
        <v>3F</v>
      </c>
      <c r="F21" s="2" t="s">
        <v>106</v>
      </c>
      <c r="G21" s="6" t="s">
        <v>176</v>
      </c>
      <c r="H21" s="6">
        <v>773.68</v>
      </c>
      <c r="I21" s="12">
        <v>1305</v>
      </c>
      <c r="J21" s="31">
        <f t="shared" si="1"/>
        <v>9135000</v>
      </c>
      <c r="K21" s="31">
        <f t="shared" si="2"/>
        <v>9787500</v>
      </c>
    </row>
    <row r="22" spans="1:11" ht="15.75" x14ac:dyDescent="0.25">
      <c r="A22" s="7">
        <f t="shared" si="3"/>
        <v>181</v>
      </c>
      <c r="B22" s="1" t="s">
        <v>176</v>
      </c>
      <c r="C22" s="1" t="s">
        <v>104</v>
      </c>
      <c r="D22" s="6" t="s">
        <v>202</v>
      </c>
      <c r="E22" s="6" t="str">
        <f t="shared" si="4"/>
        <v>4F</v>
      </c>
      <c r="F22" s="2" t="s">
        <v>106</v>
      </c>
      <c r="G22" s="6" t="s">
        <v>176</v>
      </c>
      <c r="H22" s="6">
        <v>773.68</v>
      </c>
      <c r="I22" s="12">
        <v>1305</v>
      </c>
      <c r="J22" s="31">
        <f t="shared" si="1"/>
        <v>9135000</v>
      </c>
      <c r="K22" s="31">
        <f t="shared" si="2"/>
        <v>9787500</v>
      </c>
    </row>
    <row r="23" spans="1:11" ht="15.75" x14ac:dyDescent="0.25">
      <c r="A23" s="7">
        <f t="shared" si="3"/>
        <v>182</v>
      </c>
      <c r="B23" s="1" t="s">
        <v>176</v>
      </c>
      <c r="C23" s="1" t="s">
        <v>104</v>
      </c>
      <c r="D23" s="6" t="s">
        <v>203</v>
      </c>
      <c r="E23" s="6" t="str">
        <f t="shared" si="4"/>
        <v>1F</v>
      </c>
      <c r="F23" s="2" t="s">
        <v>106</v>
      </c>
      <c r="G23" s="6" t="s">
        <v>176</v>
      </c>
      <c r="H23" s="6">
        <v>773.68</v>
      </c>
      <c r="I23" s="12">
        <v>1305</v>
      </c>
      <c r="J23" s="31">
        <f t="shared" si="1"/>
        <v>9135000</v>
      </c>
      <c r="K23" s="31">
        <f t="shared" si="2"/>
        <v>9787500</v>
      </c>
    </row>
    <row r="24" spans="1:11" ht="15.75" x14ac:dyDescent="0.25">
      <c r="A24" s="7">
        <f t="shared" si="3"/>
        <v>183</v>
      </c>
      <c r="B24" s="1" t="s">
        <v>176</v>
      </c>
      <c r="C24" s="1" t="s">
        <v>104</v>
      </c>
      <c r="D24" s="6" t="s">
        <v>204</v>
      </c>
      <c r="E24" s="6" t="str">
        <f t="shared" si="4"/>
        <v>2F</v>
      </c>
      <c r="F24" s="2" t="s">
        <v>106</v>
      </c>
      <c r="G24" s="6" t="s">
        <v>176</v>
      </c>
      <c r="H24" s="6">
        <v>773.68</v>
      </c>
      <c r="I24" s="12">
        <v>1305</v>
      </c>
      <c r="J24" s="31">
        <f t="shared" si="1"/>
        <v>9135000</v>
      </c>
      <c r="K24" s="31">
        <f t="shared" si="2"/>
        <v>9787500</v>
      </c>
    </row>
    <row r="25" spans="1:11" ht="15.75" x14ac:dyDescent="0.25">
      <c r="A25" s="7">
        <f t="shared" si="3"/>
        <v>184</v>
      </c>
      <c r="B25" s="1" t="s">
        <v>176</v>
      </c>
      <c r="C25" s="1" t="s">
        <v>104</v>
      </c>
      <c r="D25" s="6" t="s">
        <v>205</v>
      </c>
      <c r="E25" s="6" t="str">
        <f t="shared" si="4"/>
        <v>3F</v>
      </c>
      <c r="F25" s="2" t="s">
        <v>106</v>
      </c>
      <c r="G25" s="6" t="s">
        <v>176</v>
      </c>
      <c r="H25" s="6">
        <v>773.68</v>
      </c>
      <c r="I25" s="12">
        <v>1305</v>
      </c>
      <c r="J25" s="31">
        <f t="shared" si="1"/>
        <v>9135000</v>
      </c>
      <c r="K25" s="31">
        <f t="shared" si="2"/>
        <v>9787500</v>
      </c>
    </row>
    <row r="26" spans="1:11" ht="15.75" x14ac:dyDescent="0.25">
      <c r="A26" s="7">
        <f t="shared" si="3"/>
        <v>185</v>
      </c>
      <c r="B26" s="1" t="s">
        <v>176</v>
      </c>
      <c r="C26" s="1" t="s">
        <v>104</v>
      </c>
      <c r="D26" s="6" t="s">
        <v>206</v>
      </c>
      <c r="E26" s="6" t="str">
        <f t="shared" si="4"/>
        <v>4F</v>
      </c>
      <c r="F26" s="2" t="s">
        <v>106</v>
      </c>
      <c r="G26" s="6" t="s">
        <v>176</v>
      </c>
      <c r="H26" s="6">
        <v>773.68</v>
      </c>
      <c r="I26" s="12">
        <v>1305</v>
      </c>
      <c r="J26" s="31">
        <f t="shared" si="1"/>
        <v>9135000</v>
      </c>
      <c r="K26" s="31">
        <f t="shared" si="2"/>
        <v>9787500</v>
      </c>
    </row>
    <row r="27" spans="1:11" ht="15.75" x14ac:dyDescent="0.25">
      <c r="A27" s="7">
        <f t="shared" si="3"/>
        <v>186</v>
      </c>
      <c r="B27" s="1" t="s">
        <v>176</v>
      </c>
      <c r="C27" s="1" t="s">
        <v>104</v>
      </c>
      <c r="D27" s="6" t="s">
        <v>207</v>
      </c>
      <c r="E27" s="6" t="str">
        <f t="shared" si="4"/>
        <v>1F</v>
      </c>
      <c r="F27" s="2" t="s">
        <v>106</v>
      </c>
      <c r="G27" s="6" t="s">
        <v>176</v>
      </c>
      <c r="H27" s="6">
        <v>773.68</v>
      </c>
      <c r="I27" s="12">
        <v>1305</v>
      </c>
      <c r="J27" s="31">
        <f t="shared" si="1"/>
        <v>9135000</v>
      </c>
      <c r="K27" s="31">
        <f t="shared" si="2"/>
        <v>9787500</v>
      </c>
    </row>
    <row r="28" spans="1:11" ht="15.75" x14ac:dyDescent="0.25">
      <c r="A28" s="7">
        <f t="shared" si="3"/>
        <v>187</v>
      </c>
      <c r="B28" s="1" t="s">
        <v>176</v>
      </c>
      <c r="C28" s="1" t="s">
        <v>104</v>
      </c>
      <c r="D28" s="6" t="s">
        <v>208</v>
      </c>
      <c r="E28" s="6" t="str">
        <f t="shared" si="4"/>
        <v>2F</v>
      </c>
      <c r="F28" s="2" t="s">
        <v>106</v>
      </c>
      <c r="G28" s="6" t="s">
        <v>176</v>
      </c>
      <c r="H28" s="6">
        <v>773.68</v>
      </c>
      <c r="I28" s="12">
        <v>1305</v>
      </c>
      <c r="J28" s="31">
        <f t="shared" si="1"/>
        <v>9135000</v>
      </c>
      <c r="K28" s="31">
        <f t="shared" si="2"/>
        <v>9787500</v>
      </c>
    </row>
    <row r="29" spans="1:11" ht="15.75" x14ac:dyDescent="0.25">
      <c r="A29" s="7">
        <f t="shared" si="3"/>
        <v>188</v>
      </c>
      <c r="B29" s="1" t="s">
        <v>176</v>
      </c>
      <c r="C29" s="1" t="s">
        <v>104</v>
      </c>
      <c r="D29" s="6" t="s">
        <v>209</v>
      </c>
      <c r="E29" s="6" t="str">
        <f t="shared" si="4"/>
        <v>3F</v>
      </c>
      <c r="F29" s="2" t="s">
        <v>106</v>
      </c>
      <c r="G29" s="6" t="s">
        <v>176</v>
      </c>
      <c r="H29" s="6">
        <v>773.68</v>
      </c>
      <c r="I29" s="12">
        <v>1305</v>
      </c>
      <c r="J29" s="31">
        <f t="shared" si="1"/>
        <v>9135000</v>
      </c>
      <c r="K29" s="31">
        <f t="shared" si="2"/>
        <v>9787500</v>
      </c>
    </row>
    <row r="30" spans="1:11" ht="15.75" x14ac:dyDescent="0.25">
      <c r="A30" s="7">
        <f t="shared" si="3"/>
        <v>189</v>
      </c>
      <c r="B30" s="1" t="s">
        <v>176</v>
      </c>
      <c r="C30" s="1" t="s">
        <v>104</v>
      </c>
      <c r="D30" s="6" t="s">
        <v>210</v>
      </c>
      <c r="E30" s="6" t="str">
        <f t="shared" si="4"/>
        <v>4F</v>
      </c>
      <c r="F30" s="2" t="s">
        <v>106</v>
      </c>
      <c r="G30" s="6" t="s">
        <v>176</v>
      </c>
      <c r="H30" s="6">
        <v>773.68</v>
      </c>
      <c r="I30" s="12">
        <v>1305</v>
      </c>
      <c r="J30" s="31">
        <f t="shared" si="1"/>
        <v>9135000</v>
      </c>
      <c r="K30" s="31">
        <f t="shared" si="2"/>
        <v>9787500</v>
      </c>
    </row>
    <row r="31" spans="1:11" ht="15.75" x14ac:dyDescent="0.25">
      <c r="A31" s="7">
        <f t="shared" si="3"/>
        <v>190</v>
      </c>
      <c r="B31" s="1" t="s">
        <v>176</v>
      </c>
      <c r="C31" s="1" t="s">
        <v>104</v>
      </c>
      <c r="D31" s="6" t="s">
        <v>211</v>
      </c>
      <c r="E31" s="6" t="str">
        <f t="shared" si="4"/>
        <v>1F</v>
      </c>
      <c r="F31" s="2" t="s">
        <v>106</v>
      </c>
      <c r="G31" s="6" t="s">
        <v>176</v>
      </c>
      <c r="H31" s="6">
        <v>773.68</v>
      </c>
      <c r="I31" s="12">
        <v>1305</v>
      </c>
      <c r="J31" s="31">
        <f t="shared" si="1"/>
        <v>9135000</v>
      </c>
      <c r="K31" s="31">
        <f t="shared" si="2"/>
        <v>9787500</v>
      </c>
    </row>
    <row r="32" spans="1:11" ht="15.75" x14ac:dyDescent="0.25">
      <c r="A32" s="7">
        <f t="shared" si="3"/>
        <v>191</v>
      </c>
      <c r="B32" s="1" t="s">
        <v>176</v>
      </c>
      <c r="C32" s="1" t="s">
        <v>104</v>
      </c>
      <c r="D32" s="6" t="s">
        <v>212</v>
      </c>
      <c r="E32" s="6" t="str">
        <f t="shared" si="4"/>
        <v>2F</v>
      </c>
      <c r="F32" s="2" t="s">
        <v>106</v>
      </c>
      <c r="G32" s="6" t="s">
        <v>176</v>
      </c>
      <c r="H32" s="6">
        <v>773.68</v>
      </c>
      <c r="I32" s="12">
        <v>1305</v>
      </c>
      <c r="J32" s="31">
        <f t="shared" si="1"/>
        <v>9135000</v>
      </c>
      <c r="K32" s="31">
        <f t="shared" si="2"/>
        <v>9787500</v>
      </c>
    </row>
    <row r="33" spans="1:11" ht="15.75" x14ac:dyDescent="0.25">
      <c r="A33" s="7">
        <f t="shared" si="3"/>
        <v>192</v>
      </c>
      <c r="B33" s="1" t="s">
        <v>176</v>
      </c>
      <c r="C33" s="1" t="s">
        <v>104</v>
      </c>
      <c r="D33" s="6" t="s">
        <v>213</v>
      </c>
      <c r="E33" s="6" t="str">
        <f t="shared" si="4"/>
        <v>3F</v>
      </c>
      <c r="F33" s="2" t="s">
        <v>106</v>
      </c>
      <c r="G33" s="6" t="s">
        <v>176</v>
      </c>
      <c r="H33" s="6">
        <v>773.68</v>
      </c>
      <c r="I33" s="12">
        <v>1305</v>
      </c>
      <c r="J33" s="31">
        <f t="shared" si="1"/>
        <v>9135000</v>
      </c>
      <c r="K33" s="31">
        <f t="shared" si="2"/>
        <v>9787500</v>
      </c>
    </row>
    <row r="34" spans="1:11" ht="15.75" x14ac:dyDescent="0.25">
      <c r="A34" s="7">
        <f t="shared" si="3"/>
        <v>193</v>
      </c>
      <c r="B34" s="1" t="s">
        <v>176</v>
      </c>
      <c r="C34" s="1" t="s">
        <v>104</v>
      </c>
      <c r="D34" s="6" t="s">
        <v>214</v>
      </c>
      <c r="E34" s="6" t="str">
        <f t="shared" si="4"/>
        <v>4F</v>
      </c>
      <c r="F34" s="2" t="s">
        <v>106</v>
      </c>
      <c r="G34" s="6" t="s">
        <v>176</v>
      </c>
      <c r="H34" s="6">
        <v>773.68</v>
      </c>
      <c r="I34" s="12">
        <v>1305</v>
      </c>
      <c r="J34" s="31">
        <f t="shared" si="1"/>
        <v>9135000</v>
      </c>
      <c r="K34" s="31">
        <f t="shared" si="2"/>
        <v>9787500</v>
      </c>
    </row>
    <row r="35" spans="1:11" ht="15.75" x14ac:dyDescent="0.25">
      <c r="A35" s="7">
        <f t="shared" si="3"/>
        <v>194</v>
      </c>
      <c r="B35" s="1" t="s">
        <v>176</v>
      </c>
      <c r="C35" s="1" t="s">
        <v>104</v>
      </c>
      <c r="D35" s="6" t="s">
        <v>215</v>
      </c>
      <c r="E35" s="6" t="str">
        <f t="shared" si="4"/>
        <v>1F</v>
      </c>
      <c r="F35" s="2" t="s">
        <v>106</v>
      </c>
      <c r="G35" s="6" t="s">
        <v>176</v>
      </c>
      <c r="H35" s="6">
        <v>773.68</v>
      </c>
      <c r="I35" s="12">
        <v>1305</v>
      </c>
      <c r="J35" s="31">
        <f t="shared" si="1"/>
        <v>9135000</v>
      </c>
      <c r="K35" s="31">
        <f t="shared" si="2"/>
        <v>9787500</v>
      </c>
    </row>
    <row r="36" spans="1:11" ht="15.75" x14ac:dyDescent="0.25">
      <c r="A36" s="7">
        <f t="shared" si="3"/>
        <v>195</v>
      </c>
      <c r="B36" s="1" t="s">
        <v>176</v>
      </c>
      <c r="C36" s="1" t="s">
        <v>104</v>
      </c>
      <c r="D36" s="6" t="s">
        <v>216</v>
      </c>
      <c r="E36" s="6" t="str">
        <f t="shared" si="4"/>
        <v>2F</v>
      </c>
      <c r="F36" s="2" t="s">
        <v>106</v>
      </c>
      <c r="G36" s="6" t="s">
        <v>176</v>
      </c>
      <c r="H36" s="6">
        <v>773.68</v>
      </c>
      <c r="I36" s="12">
        <v>1305</v>
      </c>
      <c r="J36" s="31">
        <f t="shared" si="1"/>
        <v>9135000</v>
      </c>
      <c r="K36" s="31">
        <f t="shared" si="2"/>
        <v>9787500</v>
      </c>
    </row>
    <row r="37" spans="1:11" ht="15.75" x14ac:dyDescent="0.25">
      <c r="A37" s="7">
        <f t="shared" si="3"/>
        <v>196</v>
      </c>
      <c r="B37" s="1" t="s">
        <v>176</v>
      </c>
      <c r="C37" s="1" t="s">
        <v>104</v>
      </c>
      <c r="D37" s="6" t="s">
        <v>217</v>
      </c>
      <c r="E37" s="6" t="str">
        <f t="shared" si="4"/>
        <v>3F</v>
      </c>
      <c r="F37" s="2" t="s">
        <v>106</v>
      </c>
      <c r="G37" s="6" t="s">
        <v>176</v>
      </c>
      <c r="H37" s="6">
        <v>773.68</v>
      </c>
      <c r="I37" s="12">
        <v>1305</v>
      </c>
      <c r="J37" s="31">
        <f t="shared" si="1"/>
        <v>9135000</v>
      </c>
      <c r="K37" s="31">
        <f t="shared" si="2"/>
        <v>9787500</v>
      </c>
    </row>
    <row r="38" spans="1:11" ht="15.75" x14ac:dyDescent="0.25">
      <c r="A38" s="7">
        <f t="shared" si="3"/>
        <v>197</v>
      </c>
      <c r="B38" s="1" t="s">
        <v>176</v>
      </c>
      <c r="C38" s="1" t="s">
        <v>104</v>
      </c>
      <c r="D38" s="6" t="s">
        <v>218</v>
      </c>
      <c r="E38" s="6" t="str">
        <f t="shared" si="4"/>
        <v>4F</v>
      </c>
      <c r="F38" s="2" t="s">
        <v>106</v>
      </c>
      <c r="G38" s="6" t="s">
        <v>176</v>
      </c>
      <c r="H38" s="6">
        <v>773.68</v>
      </c>
      <c r="I38" s="12">
        <v>1305</v>
      </c>
      <c r="J38" s="31">
        <f t="shared" si="1"/>
        <v>9135000</v>
      </c>
      <c r="K38" s="31">
        <f t="shared" si="2"/>
        <v>9787500</v>
      </c>
    </row>
    <row r="39" spans="1:11" ht="15.75" x14ac:dyDescent="0.25">
      <c r="A39" s="7">
        <f t="shared" si="3"/>
        <v>198</v>
      </c>
      <c r="B39" s="1" t="s">
        <v>176</v>
      </c>
      <c r="C39" s="1" t="s">
        <v>104</v>
      </c>
      <c r="D39" s="6" t="s">
        <v>219</v>
      </c>
      <c r="E39" s="6" t="str">
        <f t="shared" si="4"/>
        <v>1F</v>
      </c>
      <c r="F39" s="2" t="s">
        <v>106</v>
      </c>
      <c r="G39" s="6" t="s">
        <v>176</v>
      </c>
      <c r="H39" s="6">
        <v>773.68</v>
      </c>
      <c r="I39" s="12">
        <v>1305</v>
      </c>
      <c r="J39" s="31">
        <f t="shared" si="1"/>
        <v>9135000</v>
      </c>
      <c r="K39" s="31">
        <f t="shared" si="2"/>
        <v>9787500</v>
      </c>
    </row>
    <row r="40" spans="1:11" ht="15.75" x14ac:dyDescent="0.25">
      <c r="A40" s="7">
        <f t="shared" si="3"/>
        <v>199</v>
      </c>
      <c r="B40" s="1" t="s">
        <v>176</v>
      </c>
      <c r="C40" s="1" t="s">
        <v>104</v>
      </c>
      <c r="D40" s="6" t="s">
        <v>220</v>
      </c>
      <c r="E40" s="6" t="str">
        <f t="shared" si="4"/>
        <v>2F</v>
      </c>
      <c r="F40" s="2" t="s">
        <v>106</v>
      </c>
      <c r="G40" s="6" t="s">
        <v>176</v>
      </c>
      <c r="H40" s="6">
        <v>773.68</v>
      </c>
      <c r="I40" s="12">
        <v>1305</v>
      </c>
      <c r="J40" s="31">
        <f t="shared" si="1"/>
        <v>9135000</v>
      </c>
      <c r="K40" s="31">
        <f t="shared" si="2"/>
        <v>9787500</v>
      </c>
    </row>
    <row r="41" spans="1:11" ht="15.75" x14ac:dyDescent="0.25">
      <c r="A41" s="7">
        <f t="shared" si="3"/>
        <v>200</v>
      </c>
      <c r="B41" s="1" t="s">
        <v>176</v>
      </c>
      <c r="C41" s="1" t="s">
        <v>104</v>
      </c>
      <c r="D41" s="6" t="s">
        <v>221</v>
      </c>
      <c r="E41" s="6" t="str">
        <f t="shared" si="4"/>
        <v>3F</v>
      </c>
      <c r="F41" s="2" t="s">
        <v>106</v>
      </c>
      <c r="G41" s="6" t="s">
        <v>176</v>
      </c>
      <c r="H41" s="6">
        <v>773.68</v>
      </c>
      <c r="I41" s="12">
        <v>1305</v>
      </c>
      <c r="J41" s="31">
        <f t="shared" si="1"/>
        <v>9135000</v>
      </c>
      <c r="K41" s="31">
        <f t="shared" si="2"/>
        <v>9787500</v>
      </c>
    </row>
    <row r="42" spans="1:11" ht="15.75" x14ac:dyDescent="0.25">
      <c r="A42" s="7">
        <f t="shared" si="3"/>
        <v>201</v>
      </c>
      <c r="B42" s="1" t="s">
        <v>176</v>
      </c>
      <c r="C42" s="1" t="s">
        <v>104</v>
      </c>
      <c r="D42" s="6" t="s">
        <v>222</v>
      </c>
      <c r="E42" s="6" t="str">
        <f t="shared" si="4"/>
        <v>4F</v>
      </c>
      <c r="F42" s="2" t="s">
        <v>106</v>
      </c>
      <c r="G42" s="6" t="s">
        <v>176</v>
      </c>
      <c r="H42" s="6">
        <v>773.68</v>
      </c>
      <c r="I42" s="12">
        <v>1305</v>
      </c>
      <c r="J42" s="31">
        <f t="shared" si="1"/>
        <v>9135000</v>
      </c>
      <c r="K42" s="31">
        <f t="shared" si="2"/>
        <v>9787500</v>
      </c>
    </row>
    <row r="43" spans="1:11" ht="15.75" x14ac:dyDescent="0.25">
      <c r="A43" s="7">
        <f t="shared" si="3"/>
        <v>202</v>
      </c>
      <c r="B43" s="1" t="s">
        <v>176</v>
      </c>
      <c r="C43" s="1" t="s">
        <v>104</v>
      </c>
      <c r="D43" s="6" t="s">
        <v>223</v>
      </c>
      <c r="E43" s="6" t="str">
        <f t="shared" si="4"/>
        <v>1F</v>
      </c>
      <c r="F43" s="2" t="s">
        <v>106</v>
      </c>
      <c r="G43" s="6" t="s">
        <v>176</v>
      </c>
      <c r="H43" s="6">
        <v>773.68</v>
      </c>
      <c r="I43" s="12">
        <v>1305</v>
      </c>
      <c r="J43" s="31">
        <f t="shared" si="1"/>
        <v>9135000</v>
      </c>
      <c r="K43" s="31">
        <f t="shared" si="2"/>
        <v>9787500</v>
      </c>
    </row>
    <row r="44" spans="1:11" ht="15.75" x14ac:dyDescent="0.25">
      <c r="A44" s="7">
        <f t="shared" si="3"/>
        <v>203</v>
      </c>
      <c r="B44" s="1" t="s">
        <v>176</v>
      </c>
      <c r="C44" s="1" t="s">
        <v>104</v>
      </c>
      <c r="D44" s="6" t="s">
        <v>224</v>
      </c>
      <c r="E44" s="6" t="str">
        <f t="shared" si="4"/>
        <v>2F</v>
      </c>
      <c r="F44" s="2" t="s">
        <v>106</v>
      </c>
      <c r="G44" s="6" t="s">
        <v>176</v>
      </c>
      <c r="H44" s="6">
        <v>773.68</v>
      </c>
      <c r="I44" s="12">
        <v>1305</v>
      </c>
      <c r="J44" s="31">
        <f t="shared" si="1"/>
        <v>9135000</v>
      </c>
      <c r="K44" s="31">
        <f t="shared" si="2"/>
        <v>9787500</v>
      </c>
    </row>
    <row r="45" spans="1:11" ht="15.75" x14ac:dyDescent="0.25">
      <c r="A45" s="7">
        <f t="shared" si="3"/>
        <v>204</v>
      </c>
      <c r="B45" s="1" t="s">
        <v>176</v>
      </c>
      <c r="C45" s="1" t="s">
        <v>104</v>
      </c>
      <c r="D45" s="6" t="s">
        <v>225</v>
      </c>
      <c r="E45" s="6" t="str">
        <f t="shared" si="4"/>
        <v>3F</v>
      </c>
      <c r="F45" s="2" t="s">
        <v>106</v>
      </c>
      <c r="G45" s="6" t="s">
        <v>176</v>
      </c>
      <c r="H45" s="6">
        <v>773.68</v>
      </c>
      <c r="I45" s="12">
        <v>1305</v>
      </c>
      <c r="J45" s="31">
        <f t="shared" si="1"/>
        <v>9135000</v>
      </c>
      <c r="K45" s="31">
        <f t="shared" si="2"/>
        <v>9787500</v>
      </c>
    </row>
    <row r="46" spans="1:11" ht="15.75" x14ac:dyDescent="0.25">
      <c r="A46" s="7">
        <f t="shared" si="3"/>
        <v>205</v>
      </c>
      <c r="B46" s="1" t="s">
        <v>176</v>
      </c>
      <c r="C46" s="1" t="s">
        <v>104</v>
      </c>
      <c r="D46" s="6" t="s">
        <v>226</v>
      </c>
      <c r="E46" s="6" t="str">
        <f t="shared" si="4"/>
        <v>4F</v>
      </c>
      <c r="F46" s="2" t="s">
        <v>106</v>
      </c>
      <c r="G46" s="6" t="s">
        <v>176</v>
      </c>
      <c r="H46" s="6">
        <v>773.68</v>
      </c>
      <c r="I46" s="12">
        <v>1305</v>
      </c>
      <c r="J46" s="31">
        <f t="shared" si="1"/>
        <v>9135000</v>
      </c>
      <c r="K46" s="31">
        <f t="shared" si="2"/>
        <v>9787500</v>
      </c>
    </row>
    <row r="47" spans="1:11" ht="15.75" x14ac:dyDescent="0.25">
      <c r="A47" s="7">
        <f t="shared" si="3"/>
        <v>206</v>
      </c>
      <c r="B47" s="1" t="s">
        <v>176</v>
      </c>
      <c r="C47" s="1" t="s">
        <v>104</v>
      </c>
      <c r="D47" s="6" t="s">
        <v>227</v>
      </c>
      <c r="E47" s="6" t="str">
        <f t="shared" si="4"/>
        <v>1F</v>
      </c>
      <c r="F47" s="2" t="s">
        <v>106</v>
      </c>
      <c r="G47" s="6" t="s">
        <v>176</v>
      </c>
      <c r="H47" s="6">
        <v>773.68</v>
      </c>
      <c r="I47" s="12">
        <v>1305</v>
      </c>
      <c r="J47" s="31">
        <f t="shared" si="1"/>
        <v>9135000</v>
      </c>
      <c r="K47" s="31">
        <f t="shared" si="2"/>
        <v>9787500</v>
      </c>
    </row>
    <row r="48" spans="1:11" ht="15.75" x14ac:dyDescent="0.25">
      <c r="A48" s="7">
        <f t="shared" si="3"/>
        <v>207</v>
      </c>
      <c r="B48" s="1" t="s">
        <v>176</v>
      </c>
      <c r="C48" s="1" t="s">
        <v>104</v>
      </c>
      <c r="D48" s="6" t="s">
        <v>228</v>
      </c>
      <c r="E48" s="6" t="str">
        <f t="shared" si="4"/>
        <v>2F</v>
      </c>
      <c r="F48" s="2" t="s">
        <v>106</v>
      </c>
      <c r="G48" s="6" t="s">
        <v>176</v>
      </c>
      <c r="H48" s="6">
        <v>773.68</v>
      </c>
      <c r="I48" s="12">
        <v>1305</v>
      </c>
      <c r="J48" s="31">
        <f t="shared" si="1"/>
        <v>9135000</v>
      </c>
      <c r="K48" s="31">
        <f t="shared" si="2"/>
        <v>9787500</v>
      </c>
    </row>
    <row r="49" spans="1:11" ht="15.75" x14ac:dyDescent="0.25">
      <c r="A49" s="7">
        <f t="shared" si="3"/>
        <v>208</v>
      </c>
      <c r="B49" s="1" t="s">
        <v>176</v>
      </c>
      <c r="C49" s="1" t="s">
        <v>104</v>
      </c>
      <c r="D49" s="6" t="s">
        <v>229</v>
      </c>
      <c r="E49" s="6" t="str">
        <f t="shared" si="4"/>
        <v>3F</v>
      </c>
      <c r="F49" s="2" t="s">
        <v>106</v>
      </c>
      <c r="G49" s="6" t="s">
        <v>176</v>
      </c>
      <c r="H49" s="6">
        <v>773.68</v>
      </c>
      <c r="I49" s="12">
        <v>1305</v>
      </c>
      <c r="J49" s="31">
        <f t="shared" si="1"/>
        <v>9135000</v>
      </c>
      <c r="K49" s="31">
        <f t="shared" si="2"/>
        <v>9787500</v>
      </c>
    </row>
    <row r="50" spans="1:11" ht="15.75" x14ac:dyDescent="0.25">
      <c r="A50" s="7">
        <f t="shared" si="3"/>
        <v>209</v>
      </c>
      <c r="B50" s="1" t="s">
        <v>176</v>
      </c>
      <c r="C50" s="1" t="s">
        <v>104</v>
      </c>
      <c r="D50" s="6" t="s">
        <v>230</v>
      </c>
      <c r="E50" s="6" t="str">
        <f t="shared" si="4"/>
        <v>4F</v>
      </c>
      <c r="F50" s="2" t="s">
        <v>106</v>
      </c>
      <c r="G50" s="6" t="s">
        <v>176</v>
      </c>
      <c r="H50" s="6">
        <v>773.68</v>
      </c>
      <c r="I50" s="12">
        <v>1305</v>
      </c>
      <c r="J50" s="31">
        <f t="shared" si="1"/>
        <v>9135000</v>
      </c>
      <c r="K50" s="31">
        <f t="shared" si="2"/>
        <v>9787500</v>
      </c>
    </row>
    <row r="51" spans="1:11" ht="15.75" x14ac:dyDescent="0.25">
      <c r="A51" s="7">
        <f t="shared" si="3"/>
        <v>210</v>
      </c>
      <c r="B51" s="1" t="s">
        <v>176</v>
      </c>
      <c r="C51" s="1" t="s">
        <v>104</v>
      </c>
      <c r="D51" s="6" t="s">
        <v>231</v>
      </c>
      <c r="E51" s="6" t="str">
        <f t="shared" si="4"/>
        <v>1F</v>
      </c>
      <c r="F51" s="2" t="s">
        <v>106</v>
      </c>
      <c r="G51" s="6" t="s">
        <v>176</v>
      </c>
      <c r="H51" s="6">
        <v>773.68</v>
      </c>
      <c r="I51" s="12">
        <v>1305</v>
      </c>
      <c r="J51" s="31">
        <f t="shared" si="1"/>
        <v>9135000</v>
      </c>
      <c r="K51" s="31">
        <f t="shared" si="2"/>
        <v>9787500</v>
      </c>
    </row>
    <row r="52" spans="1:11" ht="15.75" x14ac:dyDescent="0.25">
      <c r="A52" s="7">
        <f t="shared" si="3"/>
        <v>211</v>
      </c>
      <c r="B52" s="1" t="s">
        <v>176</v>
      </c>
      <c r="C52" s="1" t="s">
        <v>104</v>
      </c>
      <c r="D52" s="6" t="s">
        <v>232</v>
      </c>
      <c r="E52" s="6" t="str">
        <f t="shared" si="4"/>
        <v>2F</v>
      </c>
      <c r="F52" s="2" t="s">
        <v>106</v>
      </c>
      <c r="G52" s="6" t="s">
        <v>176</v>
      </c>
      <c r="H52" s="6">
        <v>773.68</v>
      </c>
      <c r="I52" s="12">
        <v>1305</v>
      </c>
      <c r="J52" s="31">
        <f t="shared" si="1"/>
        <v>9135000</v>
      </c>
      <c r="K52" s="31">
        <f t="shared" si="2"/>
        <v>9787500</v>
      </c>
    </row>
    <row r="53" spans="1:11" ht="15.75" x14ac:dyDescent="0.25">
      <c r="A53" s="7">
        <f t="shared" si="3"/>
        <v>212</v>
      </c>
      <c r="B53" s="1" t="s">
        <v>176</v>
      </c>
      <c r="C53" s="1" t="s">
        <v>104</v>
      </c>
      <c r="D53" s="6" t="s">
        <v>233</v>
      </c>
      <c r="E53" s="6" t="str">
        <f t="shared" si="4"/>
        <v>3F</v>
      </c>
      <c r="F53" s="2" t="s">
        <v>106</v>
      </c>
      <c r="G53" s="6" t="s">
        <v>176</v>
      </c>
      <c r="H53" s="6">
        <v>773.68</v>
      </c>
      <c r="I53" s="12">
        <v>1305</v>
      </c>
      <c r="J53" s="31">
        <f t="shared" si="1"/>
        <v>9135000</v>
      </c>
      <c r="K53" s="31">
        <f t="shared" si="2"/>
        <v>9787500</v>
      </c>
    </row>
    <row r="54" spans="1:11" ht="15.75" x14ac:dyDescent="0.25">
      <c r="A54" s="7">
        <f t="shared" si="3"/>
        <v>213</v>
      </c>
      <c r="B54" s="1" t="s">
        <v>176</v>
      </c>
      <c r="C54" s="1" t="s">
        <v>104</v>
      </c>
      <c r="D54" s="6" t="s">
        <v>234</v>
      </c>
      <c r="E54" s="6" t="str">
        <f t="shared" si="4"/>
        <v>4F</v>
      </c>
      <c r="F54" s="2" t="s">
        <v>106</v>
      </c>
      <c r="G54" s="6" t="s">
        <v>176</v>
      </c>
      <c r="H54" s="6">
        <v>773.68</v>
      </c>
      <c r="I54" s="12">
        <v>1305</v>
      </c>
      <c r="J54" s="31">
        <f t="shared" si="1"/>
        <v>9135000</v>
      </c>
      <c r="K54" s="31">
        <f t="shared" si="2"/>
        <v>9787500</v>
      </c>
    </row>
    <row r="55" spans="1:11" ht="15.75" x14ac:dyDescent="0.25">
      <c r="A55" s="7">
        <f t="shared" si="3"/>
        <v>214</v>
      </c>
      <c r="B55" s="1" t="s">
        <v>176</v>
      </c>
      <c r="C55" s="1" t="s">
        <v>104</v>
      </c>
      <c r="D55" s="6" t="s">
        <v>235</v>
      </c>
      <c r="E55" s="6" t="str">
        <f t="shared" si="4"/>
        <v>1F</v>
      </c>
      <c r="F55" s="2" t="s">
        <v>106</v>
      </c>
      <c r="G55" s="6" t="s">
        <v>176</v>
      </c>
      <c r="H55" s="6">
        <v>773.68</v>
      </c>
      <c r="I55" s="12">
        <v>1305</v>
      </c>
      <c r="J55" s="31">
        <f t="shared" si="1"/>
        <v>9135000</v>
      </c>
      <c r="K55" s="31">
        <f t="shared" si="2"/>
        <v>9787500</v>
      </c>
    </row>
    <row r="56" spans="1:11" ht="15.75" x14ac:dyDescent="0.25">
      <c r="A56" s="7">
        <f t="shared" si="3"/>
        <v>215</v>
      </c>
      <c r="B56" s="1" t="s">
        <v>176</v>
      </c>
      <c r="C56" s="1" t="s">
        <v>104</v>
      </c>
      <c r="D56" s="6" t="s">
        <v>236</v>
      </c>
      <c r="E56" s="6" t="str">
        <f t="shared" si="4"/>
        <v>2F</v>
      </c>
      <c r="F56" s="2" t="s">
        <v>106</v>
      </c>
      <c r="G56" s="6" t="s">
        <v>176</v>
      </c>
      <c r="H56" s="6">
        <v>773.68</v>
      </c>
      <c r="I56" s="12">
        <v>1305</v>
      </c>
      <c r="J56" s="31">
        <f t="shared" si="1"/>
        <v>9135000</v>
      </c>
      <c r="K56" s="31">
        <f t="shared" si="2"/>
        <v>9787500</v>
      </c>
    </row>
    <row r="57" spans="1:11" ht="15.75" x14ac:dyDescent="0.25">
      <c r="A57" s="7">
        <f t="shared" si="3"/>
        <v>216</v>
      </c>
      <c r="B57" s="1" t="s">
        <v>176</v>
      </c>
      <c r="C57" s="1" t="s">
        <v>104</v>
      </c>
      <c r="D57" s="6" t="s">
        <v>237</v>
      </c>
      <c r="E57" s="6" t="str">
        <f t="shared" si="4"/>
        <v>3F</v>
      </c>
      <c r="F57" s="2" t="s">
        <v>106</v>
      </c>
      <c r="G57" s="6" t="s">
        <v>176</v>
      </c>
      <c r="H57" s="6">
        <v>773.68</v>
      </c>
      <c r="I57" s="12">
        <v>1305</v>
      </c>
      <c r="J57" s="31">
        <f t="shared" si="1"/>
        <v>9135000</v>
      </c>
      <c r="K57" s="31">
        <f t="shared" si="2"/>
        <v>9787500</v>
      </c>
    </row>
    <row r="58" spans="1:11" ht="15.75" x14ac:dyDescent="0.25">
      <c r="A58" s="7">
        <f t="shared" si="3"/>
        <v>217</v>
      </c>
      <c r="B58" s="1" t="s">
        <v>176</v>
      </c>
      <c r="C58" s="1" t="s">
        <v>104</v>
      </c>
      <c r="D58" s="6" t="s">
        <v>238</v>
      </c>
      <c r="E58" s="6" t="str">
        <f t="shared" si="4"/>
        <v>4F</v>
      </c>
      <c r="F58" s="2" t="s">
        <v>106</v>
      </c>
      <c r="G58" s="6" t="s">
        <v>176</v>
      </c>
      <c r="H58" s="6">
        <v>773.68</v>
      </c>
      <c r="I58" s="12">
        <v>1305</v>
      </c>
      <c r="J58" s="31">
        <f t="shared" si="1"/>
        <v>9135000</v>
      </c>
      <c r="K58" s="31">
        <f t="shared" si="2"/>
        <v>9787500</v>
      </c>
    </row>
    <row r="59" spans="1:11" ht="15.75" x14ac:dyDescent="0.25">
      <c r="A59" s="7">
        <f t="shared" si="3"/>
        <v>218</v>
      </c>
      <c r="B59" s="1" t="s">
        <v>176</v>
      </c>
      <c r="C59" s="1" t="s">
        <v>104</v>
      </c>
      <c r="D59" s="6" t="s">
        <v>239</v>
      </c>
      <c r="E59" s="6" t="str">
        <f t="shared" si="4"/>
        <v>1F</v>
      </c>
      <c r="F59" s="2" t="s">
        <v>106</v>
      </c>
      <c r="G59" s="6" t="s">
        <v>176</v>
      </c>
      <c r="H59" s="6">
        <v>773.68</v>
      </c>
      <c r="I59" s="12">
        <v>1305</v>
      </c>
      <c r="J59" s="31">
        <f t="shared" si="1"/>
        <v>9135000</v>
      </c>
      <c r="K59" s="31">
        <f t="shared" si="2"/>
        <v>9787500</v>
      </c>
    </row>
    <row r="60" spans="1:11" ht="15.75" x14ac:dyDescent="0.25">
      <c r="A60" s="7">
        <f t="shared" si="3"/>
        <v>219</v>
      </c>
      <c r="B60" s="1" t="s">
        <v>176</v>
      </c>
      <c r="C60" s="1" t="s">
        <v>104</v>
      </c>
      <c r="D60" s="6" t="s">
        <v>240</v>
      </c>
      <c r="E60" s="6" t="str">
        <f t="shared" si="4"/>
        <v>2F</v>
      </c>
      <c r="F60" s="2" t="s">
        <v>106</v>
      </c>
      <c r="G60" s="6" t="s">
        <v>176</v>
      </c>
      <c r="H60" s="6">
        <v>773.68</v>
      </c>
      <c r="I60" s="12">
        <v>1305</v>
      </c>
      <c r="J60" s="31">
        <f t="shared" si="1"/>
        <v>9135000</v>
      </c>
      <c r="K60" s="31">
        <f t="shared" si="2"/>
        <v>9787500</v>
      </c>
    </row>
    <row r="61" spans="1:11" ht="15.75" x14ac:dyDescent="0.25">
      <c r="A61" s="7">
        <f t="shared" si="3"/>
        <v>220</v>
      </c>
      <c r="B61" s="1" t="s">
        <v>176</v>
      </c>
      <c r="C61" s="1" t="s">
        <v>104</v>
      </c>
      <c r="D61" s="6" t="s">
        <v>241</v>
      </c>
      <c r="E61" s="6" t="str">
        <f t="shared" si="4"/>
        <v>3F</v>
      </c>
      <c r="F61" s="2" t="s">
        <v>106</v>
      </c>
      <c r="G61" s="6" t="s">
        <v>176</v>
      </c>
      <c r="H61" s="6">
        <v>773.68</v>
      </c>
      <c r="I61" s="12">
        <v>1305</v>
      </c>
      <c r="J61" s="31">
        <f t="shared" si="1"/>
        <v>9135000</v>
      </c>
      <c r="K61" s="31">
        <f t="shared" si="2"/>
        <v>9787500</v>
      </c>
    </row>
    <row r="62" spans="1:11" ht="15.75" x14ac:dyDescent="0.25">
      <c r="A62" s="7">
        <f t="shared" si="3"/>
        <v>221</v>
      </c>
      <c r="B62" s="1" t="s">
        <v>176</v>
      </c>
      <c r="C62" s="1" t="s">
        <v>104</v>
      </c>
      <c r="D62" s="6" t="s">
        <v>242</v>
      </c>
      <c r="E62" s="6" t="str">
        <f t="shared" si="4"/>
        <v>4F</v>
      </c>
      <c r="F62" s="2" t="s">
        <v>106</v>
      </c>
      <c r="G62" s="6" t="s">
        <v>176</v>
      </c>
      <c r="H62" s="6">
        <v>773.68</v>
      </c>
      <c r="I62" s="12">
        <v>1305</v>
      </c>
      <c r="J62" s="31">
        <f t="shared" si="1"/>
        <v>9135000</v>
      </c>
      <c r="K62" s="31">
        <f t="shared" si="2"/>
        <v>9787500</v>
      </c>
    </row>
    <row r="63" spans="1:11" ht="15.75" x14ac:dyDescent="0.25">
      <c r="A63" s="7">
        <f t="shared" si="3"/>
        <v>222</v>
      </c>
      <c r="B63" s="1" t="s">
        <v>176</v>
      </c>
      <c r="C63" s="1" t="s">
        <v>104</v>
      </c>
      <c r="D63" s="6" t="s">
        <v>243</v>
      </c>
      <c r="E63" s="6" t="str">
        <f t="shared" si="4"/>
        <v>1F</v>
      </c>
      <c r="F63" s="2" t="s">
        <v>106</v>
      </c>
      <c r="G63" s="6" t="s">
        <v>176</v>
      </c>
      <c r="H63" s="6">
        <v>773.68</v>
      </c>
      <c r="I63" s="12">
        <v>1305</v>
      </c>
      <c r="J63" s="31">
        <f t="shared" si="1"/>
        <v>9135000</v>
      </c>
      <c r="K63" s="31">
        <f t="shared" si="2"/>
        <v>9787500</v>
      </c>
    </row>
    <row r="64" spans="1:11" ht="15.75" x14ac:dyDescent="0.25">
      <c r="A64" s="7">
        <f t="shared" si="3"/>
        <v>223</v>
      </c>
      <c r="B64" s="1" t="s">
        <v>176</v>
      </c>
      <c r="C64" s="1" t="s">
        <v>104</v>
      </c>
      <c r="D64" s="6" t="s">
        <v>244</v>
      </c>
      <c r="E64" s="6" t="str">
        <f t="shared" si="4"/>
        <v>2F</v>
      </c>
      <c r="F64" s="2" t="s">
        <v>106</v>
      </c>
      <c r="G64" s="6" t="s">
        <v>176</v>
      </c>
      <c r="H64" s="6">
        <v>773.68</v>
      </c>
      <c r="I64" s="12">
        <v>1305</v>
      </c>
      <c r="J64" s="31">
        <f t="shared" si="1"/>
        <v>9135000</v>
      </c>
      <c r="K64" s="31">
        <f t="shared" si="2"/>
        <v>9787500</v>
      </c>
    </row>
    <row r="65" spans="1:11" ht="15.75" x14ac:dyDescent="0.25">
      <c r="A65" s="7">
        <f t="shared" si="3"/>
        <v>224</v>
      </c>
      <c r="B65" s="1" t="s">
        <v>176</v>
      </c>
      <c r="C65" s="1" t="s">
        <v>104</v>
      </c>
      <c r="D65" s="6" t="s">
        <v>245</v>
      </c>
      <c r="E65" s="6" t="str">
        <f t="shared" si="4"/>
        <v>3F</v>
      </c>
      <c r="F65" s="2" t="s">
        <v>106</v>
      </c>
      <c r="G65" s="6" t="s">
        <v>176</v>
      </c>
      <c r="H65" s="6">
        <v>773.68</v>
      </c>
      <c r="I65" s="12">
        <v>1305</v>
      </c>
      <c r="J65" s="31">
        <f t="shared" si="1"/>
        <v>9135000</v>
      </c>
      <c r="K65" s="31">
        <f t="shared" si="2"/>
        <v>9787500</v>
      </c>
    </row>
    <row r="66" spans="1:11" ht="15.75" x14ac:dyDescent="0.25">
      <c r="A66" s="7">
        <f t="shared" si="3"/>
        <v>225</v>
      </c>
      <c r="B66" s="1" t="s">
        <v>176</v>
      </c>
      <c r="C66" s="1" t="s">
        <v>104</v>
      </c>
      <c r="D66" s="6" t="s">
        <v>246</v>
      </c>
      <c r="E66" s="6" t="str">
        <f t="shared" si="4"/>
        <v>4F</v>
      </c>
      <c r="F66" s="2" t="s">
        <v>106</v>
      </c>
      <c r="G66" s="6" t="s">
        <v>176</v>
      </c>
      <c r="H66" s="6">
        <v>773.68</v>
      </c>
      <c r="I66" s="12">
        <v>1305</v>
      </c>
      <c r="J66" s="31">
        <f t="shared" si="1"/>
        <v>9135000</v>
      </c>
      <c r="K66" s="31">
        <f t="shared" si="2"/>
        <v>9787500</v>
      </c>
    </row>
    <row r="67" spans="1:11" ht="15.75" x14ac:dyDescent="0.25">
      <c r="A67" s="7">
        <f t="shared" si="3"/>
        <v>226</v>
      </c>
      <c r="B67" s="1" t="s">
        <v>176</v>
      </c>
      <c r="C67" s="1" t="s">
        <v>104</v>
      </c>
      <c r="D67" s="6" t="s">
        <v>247</v>
      </c>
      <c r="E67" s="6" t="str">
        <f t="shared" si="4"/>
        <v>1F</v>
      </c>
      <c r="F67" s="2" t="s">
        <v>106</v>
      </c>
      <c r="G67" s="6" t="s">
        <v>176</v>
      </c>
      <c r="H67" s="6">
        <v>773.68</v>
      </c>
      <c r="I67" s="12">
        <v>1305</v>
      </c>
      <c r="J67" s="31">
        <f t="shared" ref="J67:J130" si="5">I67*7000</f>
        <v>9135000</v>
      </c>
      <c r="K67" s="31">
        <f t="shared" ref="K67:K130" si="6">I67*7500</f>
        <v>9787500</v>
      </c>
    </row>
    <row r="68" spans="1:11" ht="15.75" x14ac:dyDescent="0.25">
      <c r="A68" s="7">
        <f t="shared" ref="A68:A131" si="7">A67+1</f>
        <v>227</v>
      </c>
      <c r="B68" s="1" t="s">
        <v>176</v>
      </c>
      <c r="C68" s="1" t="s">
        <v>104</v>
      </c>
      <c r="D68" s="6" t="s">
        <v>248</v>
      </c>
      <c r="E68" s="6" t="str">
        <f t="shared" si="4"/>
        <v>2F</v>
      </c>
      <c r="F68" s="2" t="s">
        <v>106</v>
      </c>
      <c r="G68" s="6" t="s">
        <v>176</v>
      </c>
      <c r="H68" s="6">
        <v>773.68</v>
      </c>
      <c r="I68" s="12">
        <v>1305</v>
      </c>
      <c r="J68" s="31">
        <f t="shared" si="5"/>
        <v>9135000</v>
      </c>
      <c r="K68" s="31">
        <f t="shared" si="6"/>
        <v>9787500</v>
      </c>
    </row>
    <row r="69" spans="1:11" ht="15.75" x14ac:dyDescent="0.25">
      <c r="A69" s="7">
        <f t="shared" si="7"/>
        <v>228</v>
      </c>
      <c r="B69" s="1" t="s">
        <v>176</v>
      </c>
      <c r="C69" s="1" t="s">
        <v>104</v>
      </c>
      <c r="D69" s="6" t="s">
        <v>249</v>
      </c>
      <c r="E69" s="6" t="str">
        <f t="shared" si="4"/>
        <v>3F</v>
      </c>
      <c r="F69" s="2" t="s">
        <v>106</v>
      </c>
      <c r="G69" s="6" t="s">
        <v>176</v>
      </c>
      <c r="H69" s="6">
        <v>773.68</v>
      </c>
      <c r="I69" s="12">
        <v>1305</v>
      </c>
      <c r="J69" s="31">
        <f t="shared" si="5"/>
        <v>9135000</v>
      </c>
      <c r="K69" s="31">
        <f t="shared" si="6"/>
        <v>9787500</v>
      </c>
    </row>
    <row r="70" spans="1:11" ht="15.75" x14ac:dyDescent="0.25">
      <c r="A70" s="7">
        <f t="shared" si="7"/>
        <v>229</v>
      </c>
      <c r="B70" s="1" t="s">
        <v>176</v>
      </c>
      <c r="C70" s="1" t="s">
        <v>104</v>
      </c>
      <c r="D70" s="6" t="s">
        <v>250</v>
      </c>
      <c r="E70" s="6" t="str">
        <f t="shared" si="4"/>
        <v>4F</v>
      </c>
      <c r="F70" s="2" t="s">
        <v>106</v>
      </c>
      <c r="G70" s="6" t="s">
        <v>176</v>
      </c>
      <c r="H70" s="6">
        <v>773.68</v>
      </c>
      <c r="I70" s="12">
        <v>1305</v>
      </c>
      <c r="J70" s="31">
        <f t="shared" si="5"/>
        <v>9135000</v>
      </c>
      <c r="K70" s="31">
        <f t="shared" si="6"/>
        <v>9787500</v>
      </c>
    </row>
    <row r="71" spans="1:11" ht="15.75" x14ac:dyDescent="0.25">
      <c r="A71" s="7">
        <f t="shared" si="7"/>
        <v>230</v>
      </c>
      <c r="B71" s="1" t="s">
        <v>176</v>
      </c>
      <c r="C71" s="1" t="s">
        <v>104</v>
      </c>
      <c r="D71" s="6" t="s">
        <v>251</v>
      </c>
      <c r="E71" s="6" t="str">
        <f t="shared" ref="E71:E134" si="8">RIGHT(D71,2)</f>
        <v>1F</v>
      </c>
      <c r="F71" s="2" t="s">
        <v>106</v>
      </c>
      <c r="G71" s="6" t="s">
        <v>176</v>
      </c>
      <c r="H71" s="6">
        <v>773.68</v>
      </c>
      <c r="I71" s="12">
        <v>1305</v>
      </c>
      <c r="J71" s="31">
        <f t="shared" si="5"/>
        <v>9135000</v>
      </c>
      <c r="K71" s="31">
        <f t="shared" si="6"/>
        <v>9787500</v>
      </c>
    </row>
    <row r="72" spans="1:11" ht="15.75" x14ac:dyDescent="0.25">
      <c r="A72" s="7">
        <f t="shared" si="7"/>
        <v>231</v>
      </c>
      <c r="B72" s="1" t="s">
        <v>176</v>
      </c>
      <c r="C72" s="1" t="s">
        <v>104</v>
      </c>
      <c r="D72" s="6" t="s">
        <v>252</v>
      </c>
      <c r="E72" s="6" t="str">
        <f t="shared" si="8"/>
        <v>2F</v>
      </c>
      <c r="F72" s="2" t="s">
        <v>106</v>
      </c>
      <c r="G72" s="6" t="s">
        <v>176</v>
      </c>
      <c r="H72" s="6">
        <v>773.68</v>
      </c>
      <c r="I72" s="12">
        <v>1305</v>
      </c>
      <c r="J72" s="31">
        <f t="shared" si="5"/>
        <v>9135000</v>
      </c>
      <c r="K72" s="31">
        <f t="shared" si="6"/>
        <v>9787500</v>
      </c>
    </row>
    <row r="73" spans="1:11" ht="15.75" x14ac:dyDescent="0.25">
      <c r="A73" s="7">
        <f t="shared" si="7"/>
        <v>232</v>
      </c>
      <c r="B73" s="1" t="s">
        <v>176</v>
      </c>
      <c r="C73" s="1" t="s">
        <v>104</v>
      </c>
      <c r="D73" s="6" t="s">
        <v>253</v>
      </c>
      <c r="E73" s="6" t="str">
        <f t="shared" si="8"/>
        <v>3F</v>
      </c>
      <c r="F73" s="2" t="s">
        <v>106</v>
      </c>
      <c r="G73" s="6" t="s">
        <v>176</v>
      </c>
      <c r="H73" s="6">
        <v>773.68</v>
      </c>
      <c r="I73" s="12">
        <v>1305</v>
      </c>
      <c r="J73" s="31">
        <f t="shared" si="5"/>
        <v>9135000</v>
      </c>
      <c r="K73" s="31">
        <f t="shared" si="6"/>
        <v>9787500</v>
      </c>
    </row>
    <row r="74" spans="1:11" ht="15.75" x14ac:dyDescent="0.25">
      <c r="A74" s="7">
        <f t="shared" si="7"/>
        <v>233</v>
      </c>
      <c r="B74" s="1" t="s">
        <v>176</v>
      </c>
      <c r="C74" s="1" t="s">
        <v>104</v>
      </c>
      <c r="D74" s="6" t="s">
        <v>254</v>
      </c>
      <c r="E74" s="6" t="str">
        <f t="shared" si="8"/>
        <v>4F</v>
      </c>
      <c r="F74" s="2" t="s">
        <v>106</v>
      </c>
      <c r="G74" s="6" t="s">
        <v>176</v>
      </c>
      <c r="H74" s="6">
        <v>773.68</v>
      </c>
      <c r="I74" s="12">
        <v>1305</v>
      </c>
      <c r="J74" s="31">
        <f t="shared" si="5"/>
        <v>9135000</v>
      </c>
      <c r="K74" s="31">
        <f t="shared" si="6"/>
        <v>9787500</v>
      </c>
    </row>
    <row r="75" spans="1:11" ht="15.75" x14ac:dyDescent="0.25">
      <c r="A75" s="7">
        <f t="shared" si="7"/>
        <v>234</v>
      </c>
      <c r="B75" s="1" t="s">
        <v>176</v>
      </c>
      <c r="C75" s="1" t="s">
        <v>368</v>
      </c>
      <c r="D75" s="6" t="s">
        <v>255</v>
      </c>
      <c r="E75" s="6" t="str">
        <f t="shared" si="8"/>
        <v>1F</v>
      </c>
      <c r="F75" s="2" t="s">
        <v>156</v>
      </c>
      <c r="G75" s="6" t="s">
        <v>176</v>
      </c>
      <c r="H75" s="6">
        <v>584.39</v>
      </c>
      <c r="I75" s="12">
        <v>1050</v>
      </c>
      <c r="J75" s="31">
        <f t="shared" si="5"/>
        <v>7350000</v>
      </c>
      <c r="K75" s="31">
        <f t="shared" si="6"/>
        <v>7875000</v>
      </c>
    </row>
    <row r="76" spans="1:11" ht="15.75" x14ac:dyDescent="0.25">
      <c r="A76" s="7">
        <f t="shared" si="7"/>
        <v>235</v>
      </c>
      <c r="B76" s="1" t="s">
        <v>176</v>
      </c>
      <c r="C76" s="1" t="s">
        <v>368</v>
      </c>
      <c r="D76" s="6" t="s">
        <v>256</v>
      </c>
      <c r="E76" s="6" t="str">
        <f t="shared" si="8"/>
        <v>2F</v>
      </c>
      <c r="F76" s="2" t="s">
        <v>156</v>
      </c>
      <c r="G76" s="6" t="s">
        <v>176</v>
      </c>
      <c r="H76" s="6">
        <v>584.39</v>
      </c>
      <c r="I76" s="12">
        <v>1050</v>
      </c>
      <c r="J76" s="31">
        <f t="shared" si="5"/>
        <v>7350000</v>
      </c>
      <c r="K76" s="31">
        <f t="shared" si="6"/>
        <v>7875000</v>
      </c>
    </row>
    <row r="77" spans="1:11" ht="15.75" x14ac:dyDescent="0.25">
      <c r="A77" s="7">
        <f t="shared" si="7"/>
        <v>236</v>
      </c>
      <c r="B77" s="1" t="s">
        <v>176</v>
      </c>
      <c r="C77" s="1" t="s">
        <v>368</v>
      </c>
      <c r="D77" s="6" t="s">
        <v>257</v>
      </c>
      <c r="E77" s="6" t="str">
        <f t="shared" si="8"/>
        <v>3F</v>
      </c>
      <c r="F77" s="2" t="s">
        <v>156</v>
      </c>
      <c r="G77" s="6" t="s">
        <v>176</v>
      </c>
      <c r="H77" s="6">
        <v>584.39</v>
      </c>
      <c r="I77" s="12">
        <v>1050</v>
      </c>
      <c r="J77" s="31">
        <f t="shared" si="5"/>
        <v>7350000</v>
      </c>
      <c r="K77" s="31">
        <f t="shared" si="6"/>
        <v>7875000</v>
      </c>
    </row>
    <row r="78" spans="1:11" ht="15.75" x14ac:dyDescent="0.25">
      <c r="A78" s="7">
        <f t="shared" si="7"/>
        <v>237</v>
      </c>
      <c r="B78" s="1" t="s">
        <v>176</v>
      </c>
      <c r="C78" s="1" t="s">
        <v>368</v>
      </c>
      <c r="D78" s="6" t="s">
        <v>258</v>
      </c>
      <c r="E78" s="6" t="str">
        <f t="shared" si="8"/>
        <v>4F</v>
      </c>
      <c r="F78" s="2" t="s">
        <v>156</v>
      </c>
      <c r="G78" s="6" t="s">
        <v>176</v>
      </c>
      <c r="H78" s="6">
        <v>584.39</v>
      </c>
      <c r="I78" s="12">
        <v>1050</v>
      </c>
      <c r="J78" s="31">
        <f t="shared" si="5"/>
        <v>7350000</v>
      </c>
      <c r="K78" s="31">
        <f t="shared" si="6"/>
        <v>7875000</v>
      </c>
    </row>
    <row r="79" spans="1:11" ht="15.75" x14ac:dyDescent="0.25">
      <c r="A79" s="7">
        <f t="shared" si="7"/>
        <v>238</v>
      </c>
      <c r="B79" s="1" t="s">
        <v>176</v>
      </c>
      <c r="C79" s="1" t="s">
        <v>104</v>
      </c>
      <c r="D79" s="6" t="s">
        <v>259</v>
      </c>
      <c r="E79" s="6" t="str">
        <f t="shared" si="8"/>
        <v>1F</v>
      </c>
      <c r="F79" s="2" t="s">
        <v>106</v>
      </c>
      <c r="G79" s="6" t="s">
        <v>176</v>
      </c>
      <c r="H79" s="6">
        <v>773.68</v>
      </c>
      <c r="I79" s="12">
        <v>1305</v>
      </c>
      <c r="J79" s="31">
        <f t="shared" si="5"/>
        <v>9135000</v>
      </c>
      <c r="K79" s="31">
        <f t="shared" si="6"/>
        <v>9787500</v>
      </c>
    </row>
    <row r="80" spans="1:11" ht="15.75" x14ac:dyDescent="0.25">
      <c r="A80" s="7">
        <f t="shared" si="7"/>
        <v>239</v>
      </c>
      <c r="B80" s="1" t="s">
        <v>176</v>
      </c>
      <c r="C80" s="1" t="s">
        <v>104</v>
      </c>
      <c r="D80" s="6" t="s">
        <v>260</v>
      </c>
      <c r="E80" s="6" t="str">
        <f t="shared" si="8"/>
        <v>2F</v>
      </c>
      <c r="F80" s="2" t="s">
        <v>106</v>
      </c>
      <c r="G80" s="6" t="s">
        <v>176</v>
      </c>
      <c r="H80" s="6">
        <v>773.68</v>
      </c>
      <c r="I80" s="12">
        <v>1305</v>
      </c>
      <c r="J80" s="31">
        <f t="shared" si="5"/>
        <v>9135000</v>
      </c>
      <c r="K80" s="31">
        <f t="shared" si="6"/>
        <v>9787500</v>
      </c>
    </row>
    <row r="81" spans="1:11" ht="15.75" x14ac:dyDescent="0.25">
      <c r="A81" s="7">
        <f t="shared" si="7"/>
        <v>240</v>
      </c>
      <c r="B81" s="1" t="s">
        <v>176</v>
      </c>
      <c r="C81" s="1" t="s">
        <v>104</v>
      </c>
      <c r="D81" s="6" t="s">
        <v>261</v>
      </c>
      <c r="E81" s="6" t="str">
        <f t="shared" si="8"/>
        <v>3F</v>
      </c>
      <c r="F81" s="2" t="s">
        <v>106</v>
      </c>
      <c r="G81" s="6" t="s">
        <v>176</v>
      </c>
      <c r="H81" s="6">
        <v>773.68</v>
      </c>
      <c r="I81" s="12">
        <v>1305</v>
      </c>
      <c r="J81" s="31">
        <f t="shared" si="5"/>
        <v>9135000</v>
      </c>
      <c r="K81" s="31">
        <f t="shared" si="6"/>
        <v>9787500</v>
      </c>
    </row>
    <row r="82" spans="1:11" ht="15.75" x14ac:dyDescent="0.25">
      <c r="A82" s="7">
        <f t="shared" si="7"/>
        <v>241</v>
      </c>
      <c r="B82" s="1" t="s">
        <v>176</v>
      </c>
      <c r="C82" s="1" t="s">
        <v>104</v>
      </c>
      <c r="D82" s="6" t="s">
        <v>262</v>
      </c>
      <c r="E82" s="6" t="str">
        <f t="shared" si="8"/>
        <v>4F</v>
      </c>
      <c r="F82" s="2" t="s">
        <v>106</v>
      </c>
      <c r="G82" s="6" t="s">
        <v>176</v>
      </c>
      <c r="H82" s="6">
        <v>773.68</v>
      </c>
      <c r="I82" s="12">
        <v>1305</v>
      </c>
      <c r="J82" s="31">
        <f t="shared" si="5"/>
        <v>9135000</v>
      </c>
      <c r="K82" s="31">
        <f t="shared" si="6"/>
        <v>9787500</v>
      </c>
    </row>
    <row r="83" spans="1:11" ht="15.75" x14ac:dyDescent="0.25">
      <c r="A83" s="7">
        <f t="shared" si="7"/>
        <v>242</v>
      </c>
      <c r="B83" s="1" t="s">
        <v>176</v>
      </c>
      <c r="C83" s="1" t="s">
        <v>104</v>
      </c>
      <c r="D83" s="6" t="s">
        <v>263</v>
      </c>
      <c r="E83" s="6" t="str">
        <f t="shared" si="8"/>
        <v>1F</v>
      </c>
      <c r="F83" s="2" t="s">
        <v>106</v>
      </c>
      <c r="G83" s="6" t="s">
        <v>176</v>
      </c>
      <c r="H83" s="6">
        <v>773.68</v>
      </c>
      <c r="I83" s="12">
        <v>1305</v>
      </c>
      <c r="J83" s="31">
        <f t="shared" si="5"/>
        <v>9135000</v>
      </c>
      <c r="K83" s="31">
        <f t="shared" si="6"/>
        <v>9787500</v>
      </c>
    </row>
    <row r="84" spans="1:11" ht="15.75" x14ac:dyDescent="0.25">
      <c r="A84" s="7">
        <f t="shared" si="7"/>
        <v>243</v>
      </c>
      <c r="B84" s="1" t="s">
        <v>176</v>
      </c>
      <c r="C84" s="1" t="s">
        <v>104</v>
      </c>
      <c r="D84" s="6" t="s">
        <v>264</v>
      </c>
      <c r="E84" s="6" t="str">
        <f t="shared" si="8"/>
        <v>2F</v>
      </c>
      <c r="F84" s="2" t="s">
        <v>106</v>
      </c>
      <c r="G84" s="6" t="s">
        <v>176</v>
      </c>
      <c r="H84" s="6">
        <v>773.68</v>
      </c>
      <c r="I84" s="12">
        <v>1305</v>
      </c>
      <c r="J84" s="31">
        <f t="shared" si="5"/>
        <v>9135000</v>
      </c>
      <c r="K84" s="31">
        <f t="shared" si="6"/>
        <v>9787500</v>
      </c>
    </row>
    <row r="85" spans="1:11" ht="15.75" x14ac:dyDescent="0.25">
      <c r="A85" s="7">
        <f t="shared" si="7"/>
        <v>244</v>
      </c>
      <c r="B85" s="1" t="s">
        <v>176</v>
      </c>
      <c r="C85" s="1" t="s">
        <v>104</v>
      </c>
      <c r="D85" s="6" t="s">
        <v>265</v>
      </c>
      <c r="E85" s="6" t="str">
        <f t="shared" si="8"/>
        <v>3F</v>
      </c>
      <c r="F85" s="2" t="s">
        <v>106</v>
      </c>
      <c r="G85" s="6" t="s">
        <v>176</v>
      </c>
      <c r="H85" s="6">
        <v>773.68</v>
      </c>
      <c r="I85" s="12">
        <v>1305</v>
      </c>
      <c r="J85" s="31">
        <f t="shared" si="5"/>
        <v>9135000</v>
      </c>
      <c r="K85" s="31">
        <f t="shared" si="6"/>
        <v>9787500</v>
      </c>
    </row>
    <row r="86" spans="1:11" ht="15.75" x14ac:dyDescent="0.25">
      <c r="A86" s="7">
        <f t="shared" si="7"/>
        <v>245</v>
      </c>
      <c r="B86" s="1" t="s">
        <v>176</v>
      </c>
      <c r="C86" s="1" t="s">
        <v>104</v>
      </c>
      <c r="D86" s="6" t="s">
        <v>266</v>
      </c>
      <c r="E86" s="6" t="str">
        <f t="shared" si="8"/>
        <v>4F</v>
      </c>
      <c r="F86" s="2" t="s">
        <v>106</v>
      </c>
      <c r="G86" s="6" t="s">
        <v>176</v>
      </c>
      <c r="H86" s="6">
        <v>773.68</v>
      </c>
      <c r="I86" s="12">
        <v>1305</v>
      </c>
      <c r="J86" s="31">
        <f t="shared" si="5"/>
        <v>9135000</v>
      </c>
      <c r="K86" s="31">
        <f t="shared" si="6"/>
        <v>9787500</v>
      </c>
    </row>
    <row r="87" spans="1:11" ht="15.75" x14ac:dyDescent="0.25">
      <c r="A87" s="7">
        <f t="shared" si="7"/>
        <v>246</v>
      </c>
      <c r="B87" s="1" t="s">
        <v>176</v>
      </c>
      <c r="C87" s="1" t="s">
        <v>104</v>
      </c>
      <c r="D87" s="6" t="s">
        <v>267</v>
      </c>
      <c r="E87" s="6" t="str">
        <f t="shared" si="8"/>
        <v>1F</v>
      </c>
      <c r="F87" s="2" t="s">
        <v>106</v>
      </c>
      <c r="G87" s="6" t="s">
        <v>176</v>
      </c>
      <c r="H87" s="6">
        <v>773.68</v>
      </c>
      <c r="I87" s="12">
        <v>1305</v>
      </c>
      <c r="J87" s="31">
        <f t="shared" si="5"/>
        <v>9135000</v>
      </c>
      <c r="K87" s="31">
        <f t="shared" si="6"/>
        <v>9787500</v>
      </c>
    </row>
    <row r="88" spans="1:11" ht="15.75" x14ac:dyDescent="0.25">
      <c r="A88" s="7">
        <f t="shared" si="7"/>
        <v>247</v>
      </c>
      <c r="B88" s="1" t="s">
        <v>176</v>
      </c>
      <c r="C88" s="1" t="s">
        <v>104</v>
      </c>
      <c r="D88" s="6" t="s">
        <v>268</v>
      </c>
      <c r="E88" s="6" t="str">
        <f t="shared" si="8"/>
        <v>2F</v>
      </c>
      <c r="F88" s="2" t="s">
        <v>106</v>
      </c>
      <c r="G88" s="6" t="s">
        <v>176</v>
      </c>
      <c r="H88" s="6">
        <v>773.68</v>
      </c>
      <c r="I88" s="12">
        <v>1305</v>
      </c>
      <c r="J88" s="31">
        <f t="shared" si="5"/>
        <v>9135000</v>
      </c>
      <c r="K88" s="31">
        <f t="shared" si="6"/>
        <v>9787500</v>
      </c>
    </row>
    <row r="89" spans="1:11" ht="15.75" x14ac:dyDescent="0.25">
      <c r="A89" s="7">
        <f t="shared" si="7"/>
        <v>248</v>
      </c>
      <c r="B89" s="1" t="s">
        <v>176</v>
      </c>
      <c r="C89" s="1" t="s">
        <v>104</v>
      </c>
      <c r="D89" s="6" t="s">
        <v>269</v>
      </c>
      <c r="E89" s="6" t="str">
        <f t="shared" si="8"/>
        <v>3F</v>
      </c>
      <c r="F89" s="2" t="s">
        <v>106</v>
      </c>
      <c r="G89" s="6" t="s">
        <v>176</v>
      </c>
      <c r="H89" s="6">
        <v>773.68</v>
      </c>
      <c r="I89" s="12">
        <v>1305</v>
      </c>
      <c r="J89" s="31">
        <f t="shared" si="5"/>
        <v>9135000</v>
      </c>
      <c r="K89" s="31">
        <f t="shared" si="6"/>
        <v>9787500</v>
      </c>
    </row>
    <row r="90" spans="1:11" ht="15.75" x14ac:dyDescent="0.25">
      <c r="A90" s="7">
        <f t="shared" si="7"/>
        <v>249</v>
      </c>
      <c r="B90" s="1" t="s">
        <v>176</v>
      </c>
      <c r="C90" s="1" t="s">
        <v>104</v>
      </c>
      <c r="D90" s="6" t="s">
        <v>270</v>
      </c>
      <c r="E90" s="6" t="str">
        <f t="shared" si="8"/>
        <v>4F</v>
      </c>
      <c r="F90" s="2" t="s">
        <v>106</v>
      </c>
      <c r="G90" s="6" t="s">
        <v>176</v>
      </c>
      <c r="H90" s="6">
        <v>773.68</v>
      </c>
      <c r="I90" s="12">
        <v>1305</v>
      </c>
      <c r="J90" s="31">
        <f t="shared" si="5"/>
        <v>9135000</v>
      </c>
      <c r="K90" s="31">
        <f t="shared" si="6"/>
        <v>9787500</v>
      </c>
    </row>
    <row r="91" spans="1:11" ht="15.75" x14ac:dyDescent="0.25">
      <c r="A91" s="7">
        <f t="shared" si="7"/>
        <v>250</v>
      </c>
      <c r="B91" s="1" t="s">
        <v>176</v>
      </c>
      <c r="C91" s="1" t="s">
        <v>104</v>
      </c>
      <c r="D91" s="6" t="s">
        <v>271</v>
      </c>
      <c r="E91" s="6" t="str">
        <f t="shared" si="8"/>
        <v>1F</v>
      </c>
      <c r="F91" s="2" t="s">
        <v>106</v>
      </c>
      <c r="G91" s="6" t="s">
        <v>176</v>
      </c>
      <c r="H91" s="6">
        <v>773.68</v>
      </c>
      <c r="I91" s="12">
        <v>1305</v>
      </c>
      <c r="J91" s="31">
        <f t="shared" si="5"/>
        <v>9135000</v>
      </c>
      <c r="K91" s="31">
        <f t="shared" si="6"/>
        <v>9787500</v>
      </c>
    </row>
    <row r="92" spans="1:11" ht="15.75" x14ac:dyDescent="0.25">
      <c r="A92" s="7">
        <f t="shared" si="7"/>
        <v>251</v>
      </c>
      <c r="B92" s="1" t="s">
        <v>176</v>
      </c>
      <c r="C92" s="1" t="s">
        <v>104</v>
      </c>
      <c r="D92" s="6" t="s">
        <v>272</v>
      </c>
      <c r="E92" s="6" t="str">
        <f t="shared" si="8"/>
        <v>2F</v>
      </c>
      <c r="F92" s="2" t="s">
        <v>106</v>
      </c>
      <c r="G92" s="6" t="s">
        <v>176</v>
      </c>
      <c r="H92" s="6">
        <v>773.68</v>
      </c>
      <c r="I92" s="12">
        <v>1305</v>
      </c>
      <c r="J92" s="31">
        <f t="shared" si="5"/>
        <v>9135000</v>
      </c>
      <c r="K92" s="31">
        <f t="shared" si="6"/>
        <v>9787500</v>
      </c>
    </row>
    <row r="93" spans="1:11" ht="15.75" x14ac:dyDescent="0.25">
      <c r="A93" s="7">
        <f t="shared" si="7"/>
        <v>252</v>
      </c>
      <c r="B93" s="1" t="s">
        <v>176</v>
      </c>
      <c r="C93" s="1" t="s">
        <v>104</v>
      </c>
      <c r="D93" s="6" t="s">
        <v>273</v>
      </c>
      <c r="E93" s="6" t="str">
        <f t="shared" si="8"/>
        <v>3F</v>
      </c>
      <c r="F93" s="2" t="s">
        <v>106</v>
      </c>
      <c r="G93" s="6" t="s">
        <v>176</v>
      </c>
      <c r="H93" s="6">
        <v>773.68</v>
      </c>
      <c r="I93" s="12">
        <v>1305</v>
      </c>
      <c r="J93" s="31">
        <f t="shared" si="5"/>
        <v>9135000</v>
      </c>
      <c r="K93" s="31">
        <f t="shared" si="6"/>
        <v>9787500</v>
      </c>
    </row>
    <row r="94" spans="1:11" ht="15.75" x14ac:dyDescent="0.25">
      <c r="A94" s="7">
        <f t="shared" si="7"/>
        <v>253</v>
      </c>
      <c r="B94" s="1" t="s">
        <v>176</v>
      </c>
      <c r="C94" s="1" t="s">
        <v>104</v>
      </c>
      <c r="D94" s="6" t="s">
        <v>274</v>
      </c>
      <c r="E94" s="6" t="str">
        <f t="shared" si="8"/>
        <v>4F</v>
      </c>
      <c r="F94" s="2" t="s">
        <v>106</v>
      </c>
      <c r="G94" s="6" t="s">
        <v>176</v>
      </c>
      <c r="H94" s="6">
        <v>773.68</v>
      </c>
      <c r="I94" s="12">
        <v>1305</v>
      </c>
      <c r="J94" s="31">
        <f t="shared" si="5"/>
        <v>9135000</v>
      </c>
      <c r="K94" s="31">
        <f t="shared" si="6"/>
        <v>9787500</v>
      </c>
    </row>
    <row r="95" spans="1:11" ht="15.75" x14ac:dyDescent="0.25">
      <c r="A95" s="7">
        <f t="shared" si="7"/>
        <v>254</v>
      </c>
      <c r="B95" s="1" t="s">
        <v>176</v>
      </c>
      <c r="C95" s="1" t="s">
        <v>104</v>
      </c>
      <c r="D95" s="6" t="s">
        <v>275</v>
      </c>
      <c r="E95" s="6" t="str">
        <f t="shared" si="8"/>
        <v>1F</v>
      </c>
      <c r="F95" s="2" t="s">
        <v>106</v>
      </c>
      <c r="G95" s="6" t="s">
        <v>176</v>
      </c>
      <c r="H95" s="6">
        <v>773.68</v>
      </c>
      <c r="I95" s="12">
        <v>1305</v>
      </c>
      <c r="J95" s="31">
        <f t="shared" si="5"/>
        <v>9135000</v>
      </c>
      <c r="K95" s="31">
        <f t="shared" si="6"/>
        <v>9787500</v>
      </c>
    </row>
    <row r="96" spans="1:11" ht="15.75" x14ac:dyDescent="0.25">
      <c r="A96" s="7">
        <f t="shared" si="7"/>
        <v>255</v>
      </c>
      <c r="B96" s="1" t="s">
        <v>176</v>
      </c>
      <c r="C96" s="1" t="s">
        <v>104</v>
      </c>
      <c r="D96" s="6" t="s">
        <v>276</v>
      </c>
      <c r="E96" s="6" t="str">
        <f t="shared" si="8"/>
        <v>2F</v>
      </c>
      <c r="F96" s="2" t="s">
        <v>106</v>
      </c>
      <c r="G96" s="6" t="s">
        <v>176</v>
      </c>
      <c r="H96" s="6">
        <v>773.68</v>
      </c>
      <c r="I96" s="12">
        <v>1305</v>
      </c>
      <c r="J96" s="31">
        <f t="shared" si="5"/>
        <v>9135000</v>
      </c>
      <c r="K96" s="31">
        <f t="shared" si="6"/>
        <v>9787500</v>
      </c>
    </row>
    <row r="97" spans="1:11" ht="15.75" x14ac:dyDescent="0.25">
      <c r="A97" s="7">
        <f t="shared" si="7"/>
        <v>256</v>
      </c>
      <c r="B97" s="1" t="s">
        <v>176</v>
      </c>
      <c r="C97" s="1" t="s">
        <v>104</v>
      </c>
      <c r="D97" s="6" t="s">
        <v>277</v>
      </c>
      <c r="E97" s="6" t="str">
        <f t="shared" si="8"/>
        <v>3F</v>
      </c>
      <c r="F97" s="2" t="s">
        <v>106</v>
      </c>
      <c r="G97" s="6" t="s">
        <v>176</v>
      </c>
      <c r="H97" s="6">
        <v>773.68</v>
      </c>
      <c r="I97" s="12">
        <v>1305</v>
      </c>
      <c r="J97" s="31">
        <f t="shared" si="5"/>
        <v>9135000</v>
      </c>
      <c r="K97" s="31">
        <f t="shared" si="6"/>
        <v>9787500</v>
      </c>
    </row>
    <row r="98" spans="1:11" ht="15.75" x14ac:dyDescent="0.25">
      <c r="A98" s="7">
        <f t="shared" si="7"/>
        <v>257</v>
      </c>
      <c r="B98" s="1" t="s">
        <v>176</v>
      </c>
      <c r="C98" s="1" t="s">
        <v>104</v>
      </c>
      <c r="D98" s="6" t="s">
        <v>278</v>
      </c>
      <c r="E98" s="6" t="str">
        <f t="shared" si="8"/>
        <v>4F</v>
      </c>
      <c r="F98" s="2" t="s">
        <v>106</v>
      </c>
      <c r="G98" s="6" t="s">
        <v>176</v>
      </c>
      <c r="H98" s="6">
        <v>773.68</v>
      </c>
      <c r="I98" s="12">
        <v>1305</v>
      </c>
      <c r="J98" s="31">
        <f t="shared" si="5"/>
        <v>9135000</v>
      </c>
      <c r="K98" s="31">
        <f t="shared" si="6"/>
        <v>9787500</v>
      </c>
    </row>
    <row r="99" spans="1:11" ht="15.75" x14ac:dyDescent="0.25">
      <c r="A99" s="7">
        <f t="shared" si="7"/>
        <v>258</v>
      </c>
      <c r="B99" s="1" t="s">
        <v>176</v>
      </c>
      <c r="C99" s="1" t="s">
        <v>104</v>
      </c>
      <c r="D99" s="6" t="s">
        <v>279</v>
      </c>
      <c r="E99" s="6" t="str">
        <f t="shared" si="8"/>
        <v>1F</v>
      </c>
      <c r="F99" s="2" t="s">
        <v>106</v>
      </c>
      <c r="G99" s="6" t="s">
        <v>176</v>
      </c>
      <c r="H99" s="6">
        <v>773.68</v>
      </c>
      <c r="I99" s="12">
        <v>1305</v>
      </c>
      <c r="J99" s="31">
        <f t="shared" si="5"/>
        <v>9135000</v>
      </c>
      <c r="K99" s="31">
        <f t="shared" si="6"/>
        <v>9787500</v>
      </c>
    </row>
    <row r="100" spans="1:11" ht="15.75" x14ac:dyDescent="0.25">
      <c r="A100" s="7">
        <f t="shared" si="7"/>
        <v>259</v>
      </c>
      <c r="B100" s="1" t="s">
        <v>176</v>
      </c>
      <c r="C100" s="1" t="s">
        <v>104</v>
      </c>
      <c r="D100" s="6" t="s">
        <v>280</v>
      </c>
      <c r="E100" s="6" t="str">
        <f t="shared" si="8"/>
        <v>2F</v>
      </c>
      <c r="F100" s="2" t="s">
        <v>106</v>
      </c>
      <c r="G100" s="6" t="s">
        <v>176</v>
      </c>
      <c r="H100" s="6">
        <v>773.68</v>
      </c>
      <c r="I100" s="12">
        <v>1305</v>
      </c>
      <c r="J100" s="31">
        <f t="shared" si="5"/>
        <v>9135000</v>
      </c>
      <c r="K100" s="31">
        <f t="shared" si="6"/>
        <v>9787500</v>
      </c>
    </row>
    <row r="101" spans="1:11" ht="15.75" x14ac:dyDescent="0.25">
      <c r="A101" s="7">
        <f t="shared" si="7"/>
        <v>260</v>
      </c>
      <c r="B101" s="1" t="s">
        <v>176</v>
      </c>
      <c r="C101" s="1" t="s">
        <v>104</v>
      </c>
      <c r="D101" s="6" t="s">
        <v>281</v>
      </c>
      <c r="E101" s="6" t="str">
        <f t="shared" si="8"/>
        <v>3F</v>
      </c>
      <c r="F101" s="2" t="s">
        <v>106</v>
      </c>
      <c r="G101" s="6" t="s">
        <v>176</v>
      </c>
      <c r="H101" s="6">
        <v>773.68</v>
      </c>
      <c r="I101" s="12">
        <v>1305</v>
      </c>
      <c r="J101" s="31">
        <f t="shared" si="5"/>
        <v>9135000</v>
      </c>
      <c r="K101" s="31">
        <f t="shared" si="6"/>
        <v>9787500</v>
      </c>
    </row>
    <row r="102" spans="1:11" ht="15.75" x14ac:dyDescent="0.25">
      <c r="A102" s="7">
        <f t="shared" si="7"/>
        <v>261</v>
      </c>
      <c r="B102" s="1" t="s">
        <v>176</v>
      </c>
      <c r="C102" s="1" t="s">
        <v>104</v>
      </c>
      <c r="D102" s="6" t="s">
        <v>282</v>
      </c>
      <c r="E102" s="6" t="str">
        <f t="shared" si="8"/>
        <v>4F</v>
      </c>
      <c r="F102" s="2" t="s">
        <v>106</v>
      </c>
      <c r="G102" s="6" t="s">
        <v>176</v>
      </c>
      <c r="H102" s="6">
        <v>773.68</v>
      </c>
      <c r="I102" s="12">
        <v>1305</v>
      </c>
      <c r="J102" s="31">
        <f t="shared" si="5"/>
        <v>9135000</v>
      </c>
      <c r="K102" s="31">
        <f t="shared" si="6"/>
        <v>9787500</v>
      </c>
    </row>
    <row r="103" spans="1:11" ht="15.75" x14ac:dyDescent="0.25">
      <c r="A103" s="7">
        <f t="shared" si="7"/>
        <v>262</v>
      </c>
      <c r="B103" s="1" t="s">
        <v>176</v>
      </c>
      <c r="C103" s="1" t="s">
        <v>104</v>
      </c>
      <c r="D103" s="6" t="s">
        <v>283</v>
      </c>
      <c r="E103" s="6" t="str">
        <f t="shared" si="8"/>
        <v>1F</v>
      </c>
      <c r="F103" s="2" t="s">
        <v>106</v>
      </c>
      <c r="G103" s="6" t="s">
        <v>176</v>
      </c>
      <c r="H103" s="6">
        <v>773.68</v>
      </c>
      <c r="I103" s="12">
        <v>1305</v>
      </c>
      <c r="J103" s="31">
        <f t="shared" si="5"/>
        <v>9135000</v>
      </c>
      <c r="K103" s="31">
        <f t="shared" si="6"/>
        <v>9787500</v>
      </c>
    </row>
    <row r="104" spans="1:11" ht="15.75" x14ac:dyDescent="0.25">
      <c r="A104" s="7">
        <f t="shared" si="7"/>
        <v>263</v>
      </c>
      <c r="B104" s="1" t="s">
        <v>176</v>
      </c>
      <c r="C104" s="1" t="s">
        <v>104</v>
      </c>
      <c r="D104" s="6" t="s">
        <v>284</v>
      </c>
      <c r="E104" s="6" t="str">
        <f t="shared" si="8"/>
        <v>2F</v>
      </c>
      <c r="F104" s="2" t="s">
        <v>106</v>
      </c>
      <c r="G104" s="6" t="s">
        <v>176</v>
      </c>
      <c r="H104" s="6">
        <v>773.68</v>
      </c>
      <c r="I104" s="12">
        <v>1305</v>
      </c>
      <c r="J104" s="31">
        <f t="shared" si="5"/>
        <v>9135000</v>
      </c>
      <c r="K104" s="31">
        <f t="shared" si="6"/>
        <v>9787500</v>
      </c>
    </row>
    <row r="105" spans="1:11" ht="15.75" x14ac:dyDescent="0.25">
      <c r="A105" s="7">
        <f t="shared" si="7"/>
        <v>264</v>
      </c>
      <c r="B105" s="1" t="s">
        <v>176</v>
      </c>
      <c r="C105" s="1" t="s">
        <v>104</v>
      </c>
      <c r="D105" s="6" t="s">
        <v>285</v>
      </c>
      <c r="E105" s="6" t="str">
        <f t="shared" si="8"/>
        <v>3F</v>
      </c>
      <c r="F105" s="2" t="s">
        <v>106</v>
      </c>
      <c r="G105" s="6" t="s">
        <v>176</v>
      </c>
      <c r="H105" s="6">
        <v>773.68</v>
      </c>
      <c r="I105" s="12">
        <v>1305</v>
      </c>
      <c r="J105" s="31">
        <f t="shared" si="5"/>
        <v>9135000</v>
      </c>
      <c r="K105" s="31">
        <f t="shared" si="6"/>
        <v>9787500</v>
      </c>
    </row>
    <row r="106" spans="1:11" ht="15.75" x14ac:dyDescent="0.25">
      <c r="A106" s="7">
        <f t="shared" si="7"/>
        <v>265</v>
      </c>
      <c r="B106" s="1" t="s">
        <v>176</v>
      </c>
      <c r="C106" s="1" t="s">
        <v>104</v>
      </c>
      <c r="D106" s="6" t="s">
        <v>286</v>
      </c>
      <c r="E106" s="6" t="str">
        <f t="shared" si="8"/>
        <v>4F</v>
      </c>
      <c r="F106" s="2" t="s">
        <v>106</v>
      </c>
      <c r="G106" s="6" t="s">
        <v>176</v>
      </c>
      <c r="H106" s="6">
        <v>773.68</v>
      </c>
      <c r="I106" s="12">
        <v>1305</v>
      </c>
      <c r="J106" s="31">
        <f t="shared" si="5"/>
        <v>9135000</v>
      </c>
      <c r="K106" s="31">
        <f t="shared" si="6"/>
        <v>9787500</v>
      </c>
    </row>
    <row r="107" spans="1:11" ht="15.75" x14ac:dyDescent="0.25">
      <c r="A107" s="7">
        <f t="shared" si="7"/>
        <v>266</v>
      </c>
      <c r="B107" s="1" t="s">
        <v>176</v>
      </c>
      <c r="C107" s="1" t="s">
        <v>104</v>
      </c>
      <c r="D107" s="6" t="s">
        <v>287</v>
      </c>
      <c r="E107" s="6" t="str">
        <f t="shared" si="8"/>
        <v>1F</v>
      </c>
      <c r="F107" s="2" t="s">
        <v>106</v>
      </c>
      <c r="G107" s="6" t="s">
        <v>176</v>
      </c>
      <c r="H107" s="6">
        <v>773.68</v>
      </c>
      <c r="I107" s="12">
        <v>1305</v>
      </c>
      <c r="J107" s="31">
        <f t="shared" si="5"/>
        <v>9135000</v>
      </c>
      <c r="K107" s="31">
        <f t="shared" si="6"/>
        <v>9787500</v>
      </c>
    </row>
    <row r="108" spans="1:11" ht="15.75" x14ac:dyDescent="0.25">
      <c r="A108" s="7">
        <f t="shared" si="7"/>
        <v>267</v>
      </c>
      <c r="B108" s="1" t="s">
        <v>176</v>
      </c>
      <c r="C108" s="1" t="s">
        <v>104</v>
      </c>
      <c r="D108" s="6" t="s">
        <v>288</v>
      </c>
      <c r="E108" s="6" t="str">
        <f t="shared" si="8"/>
        <v>2F</v>
      </c>
      <c r="F108" s="2" t="s">
        <v>106</v>
      </c>
      <c r="G108" s="6" t="s">
        <v>176</v>
      </c>
      <c r="H108" s="6">
        <v>773.68</v>
      </c>
      <c r="I108" s="12">
        <v>1305</v>
      </c>
      <c r="J108" s="31">
        <f t="shared" si="5"/>
        <v>9135000</v>
      </c>
      <c r="K108" s="31">
        <f t="shared" si="6"/>
        <v>9787500</v>
      </c>
    </row>
    <row r="109" spans="1:11" ht="15.75" x14ac:dyDescent="0.25">
      <c r="A109" s="7">
        <f t="shared" si="7"/>
        <v>268</v>
      </c>
      <c r="B109" s="1" t="s">
        <v>176</v>
      </c>
      <c r="C109" s="1" t="s">
        <v>104</v>
      </c>
      <c r="D109" s="6" t="s">
        <v>289</v>
      </c>
      <c r="E109" s="6" t="str">
        <f t="shared" si="8"/>
        <v>3F</v>
      </c>
      <c r="F109" s="2" t="s">
        <v>106</v>
      </c>
      <c r="G109" s="6" t="s">
        <v>176</v>
      </c>
      <c r="H109" s="6">
        <v>773.68</v>
      </c>
      <c r="I109" s="12">
        <v>1305</v>
      </c>
      <c r="J109" s="31">
        <f t="shared" si="5"/>
        <v>9135000</v>
      </c>
      <c r="K109" s="31">
        <f t="shared" si="6"/>
        <v>9787500</v>
      </c>
    </row>
    <row r="110" spans="1:11" ht="15.75" x14ac:dyDescent="0.25">
      <c r="A110" s="7">
        <f t="shared" si="7"/>
        <v>269</v>
      </c>
      <c r="B110" s="1" t="s">
        <v>176</v>
      </c>
      <c r="C110" s="1" t="s">
        <v>104</v>
      </c>
      <c r="D110" s="6" t="s">
        <v>290</v>
      </c>
      <c r="E110" s="6" t="str">
        <f t="shared" si="8"/>
        <v>4F</v>
      </c>
      <c r="F110" s="2" t="s">
        <v>106</v>
      </c>
      <c r="G110" s="6" t="s">
        <v>176</v>
      </c>
      <c r="H110" s="6">
        <v>773.68</v>
      </c>
      <c r="I110" s="12">
        <v>1305</v>
      </c>
      <c r="J110" s="31">
        <f t="shared" si="5"/>
        <v>9135000</v>
      </c>
      <c r="K110" s="31">
        <f t="shared" si="6"/>
        <v>9787500</v>
      </c>
    </row>
    <row r="111" spans="1:11" ht="15.75" x14ac:dyDescent="0.25">
      <c r="A111" s="7">
        <f t="shared" si="7"/>
        <v>270</v>
      </c>
      <c r="B111" s="1" t="s">
        <v>176</v>
      </c>
      <c r="C111" s="1" t="s">
        <v>104</v>
      </c>
      <c r="D111" s="6" t="s">
        <v>291</v>
      </c>
      <c r="E111" s="6" t="str">
        <f t="shared" si="8"/>
        <v>1F</v>
      </c>
      <c r="F111" s="2" t="s">
        <v>106</v>
      </c>
      <c r="G111" s="6" t="s">
        <v>176</v>
      </c>
      <c r="H111" s="6">
        <v>773.68</v>
      </c>
      <c r="I111" s="12">
        <v>1305</v>
      </c>
      <c r="J111" s="31">
        <f t="shared" si="5"/>
        <v>9135000</v>
      </c>
      <c r="K111" s="31">
        <f t="shared" si="6"/>
        <v>9787500</v>
      </c>
    </row>
    <row r="112" spans="1:11" ht="15.75" x14ac:dyDescent="0.25">
      <c r="A112" s="7">
        <f t="shared" si="7"/>
        <v>271</v>
      </c>
      <c r="B112" s="1" t="s">
        <v>176</v>
      </c>
      <c r="C112" s="1" t="s">
        <v>104</v>
      </c>
      <c r="D112" s="6" t="s">
        <v>292</v>
      </c>
      <c r="E112" s="6" t="str">
        <f t="shared" si="8"/>
        <v>1F</v>
      </c>
      <c r="F112" s="2" t="s">
        <v>106</v>
      </c>
      <c r="G112" s="6" t="s">
        <v>176</v>
      </c>
      <c r="H112" s="6">
        <v>773.68</v>
      </c>
      <c r="I112" s="12">
        <v>1305</v>
      </c>
      <c r="J112" s="31">
        <f t="shared" si="5"/>
        <v>9135000</v>
      </c>
      <c r="K112" s="31">
        <f t="shared" si="6"/>
        <v>9787500</v>
      </c>
    </row>
    <row r="113" spans="1:11" ht="15.75" x14ac:dyDescent="0.25">
      <c r="A113" s="7">
        <f t="shared" si="7"/>
        <v>272</v>
      </c>
      <c r="B113" s="1" t="s">
        <v>176</v>
      </c>
      <c r="C113" s="1" t="s">
        <v>104</v>
      </c>
      <c r="D113" s="6" t="s">
        <v>293</v>
      </c>
      <c r="E113" s="6" t="str">
        <f t="shared" si="8"/>
        <v>2F</v>
      </c>
      <c r="F113" s="2" t="s">
        <v>106</v>
      </c>
      <c r="G113" s="6" t="s">
        <v>176</v>
      </c>
      <c r="H113" s="6">
        <v>773.68</v>
      </c>
      <c r="I113" s="12">
        <v>1305</v>
      </c>
      <c r="J113" s="31">
        <f t="shared" si="5"/>
        <v>9135000</v>
      </c>
      <c r="K113" s="31">
        <f t="shared" si="6"/>
        <v>9787500</v>
      </c>
    </row>
    <row r="114" spans="1:11" ht="15.75" x14ac:dyDescent="0.25">
      <c r="A114" s="7">
        <f t="shared" si="7"/>
        <v>273</v>
      </c>
      <c r="B114" s="1" t="s">
        <v>176</v>
      </c>
      <c r="C114" s="1" t="s">
        <v>104</v>
      </c>
      <c r="D114" s="6" t="s">
        <v>294</v>
      </c>
      <c r="E114" s="6" t="str">
        <f t="shared" si="8"/>
        <v>3F</v>
      </c>
      <c r="F114" s="2" t="s">
        <v>106</v>
      </c>
      <c r="G114" s="6" t="s">
        <v>176</v>
      </c>
      <c r="H114" s="6">
        <v>773.68</v>
      </c>
      <c r="I114" s="12">
        <v>1305</v>
      </c>
      <c r="J114" s="31">
        <f t="shared" si="5"/>
        <v>9135000</v>
      </c>
      <c r="K114" s="31">
        <f t="shared" si="6"/>
        <v>9787500</v>
      </c>
    </row>
    <row r="115" spans="1:11" ht="15.75" x14ac:dyDescent="0.25">
      <c r="A115" s="7">
        <f t="shared" si="7"/>
        <v>274</v>
      </c>
      <c r="B115" s="1" t="s">
        <v>176</v>
      </c>
      <c r="C115" s="1" t="s">
        <v>104</v>
      </c>
      <c r="D115" s="6" t="s">
        <v>295</v>
      </c>
      <c r="E115" s="6" t="str">
        <f t="shared" si="8"/>
        <v>4F</v>
      </c>
      <c r="F115" s="2" t="s">
        <v>106</v>
      </c>
      <c r="G115" s="6" t="s">
        <v>176</v>
      </c>
      <c r="H115" s="6">
        <v>773.68</v>
      </c>
      <c r="I115" s="12">
        <v>1305</v>
      </c>
      <c r="J115" s="31">
        <f t="shared" si="5"/>
        <v>9135000</v>
      </c>
      <c r="K115" s="31">
        <f t="shared" si="6"/>
        <v>9787500</v>
      </c>
    </row>
    <row r="116" spans="1:11" ht="15.75" x14ac:dyDescent="0.25">
      <c r="A116" s="7">
        <f t="shared" si="7"/>
        <v>275</v>
      </c>
      <c r="B116" s="1" t="s">
        <v>176</v>
      </c>
      <c r="C116" s="1" t="s">
        <v>104</v>
      </c>
      <c r="D116" s="6" t="s">
        <v>296</v>
      </c>
      <c r="E116" s="6" t="str">
        <f t="shared" si="8"/>
        <v>2F</v>
      </c>
      <c r="F116" s="2" t="s">
        <v>106</v>
      </c>
      <c r="G116" s="6" t="s">
        <v>176</v>
      </c>
      <c r="H116" s="6">
        <v>773.68</v>
      </c>
      <c r="I116" s="12">
        <v>1305</v>
      </c>
      <c r="J116" s="31">
        <f t="shared" si="5"/>
        <v>9135000</v>
      </c>
      <c r="K116" s="31">
        <f t="shared" si="6"/>
        <v>9787500</v>
      </c>
    </row>
    <row r="117" spans="1:11" ht="15.75" x14ac:dyDescent="0.25">
      <c r="A117" s="7">
        <f t="shared" si="7"/>
        <v>276</v>
      </c>
      <c r="B117" s="1" t="s">
        <v>176</v>
      </c>
      <c r="C117" s="1" t="s">
        <v>104</v>
      </c>
      <c r="D117" s="6" t="s">
        <v>297</v>
      </c>
      <c r="E117" s="6" t="str">
        <f t="shared" si="8"/>
        <v>1F</v>
      </c>
      <c r="F117" s="2" t="s">
        <v>106</v>
      </c>
      <c r="G117" s="6" t="s">
        <v>176</v>
      </c>
      <c r="H117" s="6">
        <v>773.68</v>
      </c>
      <c r="I117" s="12">
        <v>1305</v>
      </c>
      <c r="J117" s="31">
        <f t="shared" si="5"/>
        <v>9135000</v>
      </c>
      <c r="K117" s="31">
        <f t="shared" si="6"/>
        <v>9787500</v>
      </c>
    </row>
    <row r="118" spans="1:11" ht="15.75" x14ac:dyDescent="0.25">
      <c r="A118" s="7">
        <f t="shared" si="7"/>
        <v>277</v>
      </c>
      <c r="B118" s="1" t="s">
        <v>176</v>
      </c>
      <c r="C118" s="1" t="s">
        <v>104</v>
      </c>
      <c r="D118" s="6" t="s">
        <v>298</v>
      </c>
      <c r="E118" s="6" t="str">
        <f t="shared" si="8"/>
        <v>2F</v>
      </c>
      <c r="F118" s="2" t="s">
        <v>106</v>
      </c>
      <c r="G118" s="6" t="s">
        <v>176</v>
      </c>
      <c r="H118" s="6">
        <v>773.68</v>
      </c>
      <c r="I118" s="12">
        <v>1305</v>
      </c>
      <c r="J118" s="31">
        <f t="shared" si="5"/>
        <v>9135000</v>
      </c>
      <c r="K118" s="31">
        <f t="shared" si="6"/>
        <v>9787500</v>
      </c>
    </row>
    <row r="119" spans="1:11" ht="15.75" x14ac:dyDescent="0.25">
      <c r="A119" s="7">
        <f t="shared" si="7"/>
        <v>278</v>
      </c>
      <c r="B119" s="1" t="s">
        <v>176</v>
      </c>
      <c r="C119" s="1" t="s">
        <v>104</v>
      </c>
      <c r="D119" s="6" t="s">
        <v>299</v>
      </c>
      <c r="E119" s="6" t="str">
        <f t="shared" si="8"/>
        <v>3F</v>
      </c>
      <c r="F119" s="2" t="s">
        <v>106</v>
      </c>
      <c r="G119" s="6" t="s">
        <v>176</v>
      </c>
      <c r="H119" s="6">
        <v>773.68</v>
      </c>
      <c r="I119" s="12">
        <v>1305</v>
      </c>
      <c r="J119" s="31">
        <f t="shared" si="5"/>
        <v>9135000</v>
      </c>
      <c r="K119" s="31">
        <f t="shared" si="6"/>
        <v>9787500</v>
      </c>
    </row>
    <row r="120" spans="1:11" ht="15.75" x14ac:dyDescent="0.25">
      <c r="A120" s="7">
        <f t="shared" si="7"/>
        <v>279</v>
      </c>
      <c r="B120" s="1" t="s">
        <v>176</v>
      </c>
      <c r="C120" s="1" t="s">
        <v>104</v>
      </c>
      <c r="D120" s="6" t="s">
        <v>300</v>
      </c>
      <c r="E120" s="6" t="str">
        <f t="shared" si="8"/>
        <v>4F</v>
      </c>
      <c r="F120" s="2" t="s">
        <v>106</v>
      </c>
      <c r="G120" s="6" t="s">
        <v>176</v>
      </c>
      <c r="H120" s="6">
        <v>773.68</v>
      </c>
      <c r="I120" s="12">
        <v>1305</v>
      </c>
      <c r="J120" s="31">
        <f t="shared" si="5"/>
        <v>9135000</v>
      </c>
      <c r="K120" s="31">
        <f t="shared" si="6"/>
        <v>9787500</v>
      </c>
    </row>
    <row r="121" spans="1:11" ht="15.75" x14ac:dyDescent="0.25">
      <c r="A121" s="7">
        <f t="shared" si="7"/>
        <v>280</v>
      </c>
      <c r="B121" s="1" t="s">
        <v>176</v>
      </c>
      <c r="C121" s="1" t="s">
        <v>104</v>
      </c>
      <c r="D121" s="6" t="s">
        <v>301</v>
      </c>
      <c r="E121" s="6" t="str">
        <f t="shared" si="8"/>
        <v>3F</v>
      </c>
      <c r="F121" s="2" t="s">
        <v>106</v>
      </c>
      <c r="G121" s="6" t="s">
        <v>176</v>
      </c>
      <c r="H121" s="6">
        <v>773.68</v>
      </c>
      <c r="I121" s="12">
        <v>1305</v>
      </c>
      <c r="J121" s="31">
        <f t="shared" si="5"/>
        <v>9135000</v>
      </c>
      <c r="K121" s="31">
        <f t="shared" si="6"/>
        <v>9787500</v>
      </c>
    </row>
    <row r="122" spans="1:11" ht="15.75" x14ac:dyDescent="0.25">
      <c r="A122" s="7">
        <f t="shared" si="7"/>
        <v>281</v>
      </c>
      <c r="B122" s="1" t="s">
        <v>176</v>
      </c>
      <c r="C122" s="1" t="s">
        <v>104</v>
      </c>
      <c r="D122" s="6" t="s">
        <v>302</v>
      </c>
      <c r="E122" s="6" t="str">
        <f t="shared" si="8"/>
        <v>1F</v>
      </c>
      <c r="F122" s="2" t="s">
        <v>106</v>
      </c>
      <c r="G122" s="6" t="s">
        <v>176</v>
      </c>
      <c r="H122" s="6">
        <v>773.68</v>
      </c>
      <c r="I122" s="12">
        <v>1305</v>
      </c>
      <c r="J122" s="31">
        <f t="shared" si="5"/>
        <v>9135000</v>
      </c>
      <c r="K122" s="31">
        <f t="shared" si="6"/>
        <v>9787500</v>
      </c>
    </row>
    <row r="123" spans="1:11" ht="15.75" x14ac:dyDescent="0.25">
      <c r="A123" s="7">
        <f t="shared" si="7"/>
        <v>282</v>
      </c>
      <c r="B123" s="1" t="s">
        <v>176</v>
      </c>
      <c r="C123" s="1" t="s">
        <v>104</v>
      </c>
      <c r="D123" s="6" t="s">
        <v>303</v>
      </c>
      <c r="E123" s="6" t="str">
        <f t="shared" si="8"/>
        <v>2F</v>
      </c>
      <c r="F123" s="2" t="s">
        <v>106</v>
      </c>
      <c r="G123" s="6" t="s">
        <v>176</v>
      </c>
      <c r="H123" s="6">
        <v>773.68</v>
      </c>
      <c r="I123" s="12">
        <v>1305</v>
      </c>
      <c r="J123" s="31">
        <f t="shared" si="5"/>
        <v>9135000</v>
      </c>
      <c r="K123" s="31">
        <f t="shared" si="6"/>
        <v>9787500</v>
      </c>
    </row>
    <row r="124" spans="1:11" ht="15.75" x14ac:dyDescent="0.25">
      <c r="A124" s="7">
        <f t="shared" si="7"/>
        <v>283</v>
      </c>
      <c r="B124" s="1" t="s">
        <v>176</v>
      </c>
      <c r="C124" s="1" t="s">
        <v>104</v>
      </c>
      <c r="D124" s="6" t="s">
        <v>304</v>
      </c>
      <c r="E124" s="6" t="str">
        <f t="shared" si="8"/>
        <v>3F</v>
      </c>
      <c r="F124" s="2" t="s">
        <v>106</v>
      </c>
      <c r="G124" s="6" t="s">
        <v>176</v>
      </c>
      <c r="H124" s="6">
        <v>773.68</v>
      </c>
      <c r="I124" s="12">
        <v>1305</v>
      </c>
      <c r="J124" s="31">
        <f t="shared" si="5"/>
        <v>9135000</v>
      </c>
      <c r="K124" s="31">
        <f t="shared" si="6"/>
        <v>9787500</v>
      </c>
    </row>
    <row r="125" spans="1:11" ht="15.75" x14ac:dyDescent="0.25">
      <c r="A125" s="7">
        <f t="shared" si="7"/>
        <v>284</v>
      </c>
      <c r="B125" s="1" t="s">
        <v>176</v>
      </c>
      <c r="C125" s="1" t="s">
        <v>104</v>
      </c>
      <c r="D125" s="6" t="s">
        <v>305</v>
      </c>
      <c r="E125" s="6" t="str">
        <f t="shared" si="8"/>
        <v>4F</v>
      </c>
      <c r="F125" s="2" t="s">
        <v>106</v>
      </c>
      <c r="G125" s="6" t="s">
        <v>176</v>
      </c>
      <c r="H125" s="6">
        <v>773.68</v>
      </c>
      <c r="I125" s="12">
        <v>1305</v>
      </c>
      <c r="J125" s="31">
        <f t="shared" si="5"/>
        <v>9135000</v>
      </c>
      <c r="K125" s="31">
        <f t="shared" si="6"/>
        <v>9787500</v>
      </c>
    </row>
    <row r="126" spans="1:11" ht="15.75" x14ac:dyDescent="0.25">
      <c r="A126" s="7">
        <f t="shared" si="7"/>
        <v>285</v>
      </c>
      <c r="B126" s="1" t="s">
        <v>176</v>
      </c>
      <c r="C126" s="1" t="s">
        <v>104</v>
      </c>
      <c r="D126" s="6" t="s">
        <v>306</v>
      </c>
      <c r="E126" s="6" t="str">
        <f t="shared" si="8"/>
        <v>4F</v>
      </c>
      <c r="F126" s="2" t="s">
        <v>106</v>
      </c>
      <c r="G126" s="6" t="s">
        <v>176</v>
      </c>
      <c r="H126" s="6">
        <v>773.68</v>
      </c>
      <c r="I126" s="12">
        <v>1305</v>
      </c>
      <c r="J126" s="31">
        <f t="shared" si="5"/>
        <v>9135000</v>
      </c>
      <c r="K126" s="31">
        <f t="shared" si="6"/>
        <v>9787500</v>
      </c>
    </row>
    <row r="127" spans="1:11" ht="15.75" x14ac:dyDescent="0.25">
      <c r="A127" s="7">
        <f t="shared" si="7"/>
        <v>286</v>
      </c>
      <c r="B127" s="1" t="s">
        <v>176</v>
      </c>
      <c r="C127" s="1" t="s">
        <v>104</v>
      </c>
      <c r="D127" s="6" t="s">
        <v>307</v>
      </c>
      <c r="E127" s="6" t="str">
        <f t="shared" si="8"/>
        <v>1F</v>
      </c>
      <c r="F127" s="2" t="s">
        <v>106</v>
      </c>
      <c r="G127" s="6" t="s">
        <v>176</v>
      </c>
      <c r="H127" s="6">
        <v>773.68</v>
      </c>
      <c r="I127" s="12">
        <v>1305</v>
      </c>
      <c r="J127" s="31">
        <f t="shared" si="5"/>
        <v>9135000</v>
      </c>
      <c r="K127" s="31">
        <f t="shared" si="6"/>
        <v>9787500</v>
      </c>
    </row>
    <row r="128" spans="1:11" ht="15.75" x14ac:dyDescent="0.25">
      <c r="A128" s="7">
        <f t="shared" si="7"/>
        <v>287</v>
      </c>
      <c r="B128" s="1" t="s">
        <v>176</v>
      </c>
      <c r="C128" s="1" t="s">
        <v>104</v>
      </c>
      <c r="D128" s="6" t="s">
        <v>308</v>
      </c>
      <c r="E128" s="6" t="str">
        <f t="shared" si="8"/>
        <v>2F</v>
      </c>
      <c r="F128" s="2" t="s">
        <v>106</v>
      </c>
      <c r="G128" s="6" t="s">
        <v>176</v>
      </c>
      <c r="H128" s="6">
        <v>773.68</v>
      </c>
      <c r="I128" s="12">
        <v>1305</v>
      </c>
      <c r="J128" s="31">
        <f t="shared" si="5"/>
        <v>9135000</v>
      </c>
      <c r="K128" s="31">
        <f t="shared" si="6"/>
        <v>9787500</v>
      </c>
    </row>
    <row r="129" spans="1:11" ht="15.75" x14ac:dyDescent="0.25">
      <c r="A129" s="7">
        <f t="shared" si="7"/>
        <v>288</v>
      </c>
      <c r="B129" s="1" t="s">
        <v>176</v>
      </c>
      <c r="C129" s="1" t="s">
        <v>104</v>
      </c>
      <c r="D129" s="6" t="s">
        <v>309</v>
      </c>
      <c r="E129" s="6" t="str">
        <f t="shared" si="8"/>
        <v>3F</v>
      </c>
      <c r="F129" s="2" t="s">
        <v>106</v>
      </c>
      <c r="G129" s="6" t="s">
        <v>176</v>
      </c>
      <c r="H129" s="6">
        <v>773.68</v>
      </c>
      <c r="I129" s="12">
        <v>1305</v>
      </c>
      <c r="J129" s="31">
        <f t="shared" si="5"/>
        <v>9135000</v>
      </c>
      <c r="K129" s="31">
        <f t="shared" si="6"/>
        <v>9787500</v>
      </c>
    </row>
    <row r="130" spans="1:11" ht="15.75" x14ac:dyDescent="0.25">
      <c r="A130" s="7">
        <f t="shared" si="7"/>
        <v>289</v>
      </c>
      <c r="B130" s="1" t="s">
        <v>176</v>
      </c>
      <c r="C130" s="1" t="s">
        <v>104</v>
      </c>
      <c r="D130" s="6" t="s">
        <v>310</v>
      </c>
      <c r="E130" s="6" t="str">
        <f t="shared" si="8"/>
        <v>4F</v>
      </c>
      <c r="F130" s="2" t="s">
        <v>106</v>
      </c>
      <c r="G130" s="6" t="s">
        <v>176</v>
      </c>
      <c r="H130" s="6">
        <v>773.68</v>
      </c>
      <c r="I130" s="12">
        <v>1305</v>
      </c>
      <c r="J130" s="31">
        <f t="shared" si="5"/>
        <v>9135000</v>
      </c>
      <c r="K130" s="31">
        <f t="shared" si="6"/>
        <v>9787500</v>
      </c>
    </row>
    <row r="131" spans="1:11" ht="15.75" x14ac:dyDescent="0.25">
      <c r="A131" s="7">
        <f t="shared" si="7"/>
        <v>290</v>
      </c>
      <c r="B131" s="1" t="s">
        <v>176</v>
      </c>
      <c r="C131" s="1" t="s">
        <v>104</v>
      </c>
      <c r="D131" s="6" t="s">
        <v>311</v>
      </c>
      <c r="E131" s="6" t="str">
        <f t="shared" si="8"/>
        <v>1F</v>
      </c>
      <c r="F131" s="2" t="s">
        <v>106</v>
      </c>
      <c r="G131" s="6" t="s">
        <v>176</v>
      </c>
      <c r="H131" s="6">
        <v>773.68</v>
      </c>
      <c r="I131" s="12">
        <v>1305</v>
      </c>
      <c r="J131" s="31">
        <f t="shared" ref="J131:J177" si="9">I131*7000</f>
        <v>9135000</v>
      </c>
      <c r="K131" s="31">
        <f t="shared" ref="K131:K177" si="10">I131*7500</f>
        <v>9787500</v>
      </c>
    </row>
    <row r="132" spans="1:11" ht="15.75" x14ac:dyDescent="0.25">
      <c r="A132" s="7">
        <f t="shared" ref="A132:A177" si="11">A131+1</f>
        <v>291</v>
      </c>
      <c r="B132" s="1" t="s">
        <v>176</v>
      </c>
      <c r="C132" s="1" t="s">
        <v>104</v>
      </c>
      <c r="D132" s="6" t="s">
        <v>312</v>
      </c>
      <c r="E132" s="6" t="str">
        <f t="shared" si="8"/>
        <v>2F</v>
      </c>
      <c r="F132" s="2" t="s">
        <v>106</v>
      </c>
      <c r="G132" s="6" t="s">
        <v>176</v>
      </c>
      <c r="H132" s="6">
        <v>773.68</v>
      </c>
      <c r="I132" s="12">
        <v>1305</v>
      </c>
      <c r="J132" s="31">
        <f t="shared" si="9"/>
        <v>9135000</v>
      </c>
      <c r="K132" s="31">
        <f t="shared" si="10"/>
        <v>9787500</v>
      </c>
    </row>
    <row r="133" spans="1:11" ht="15.75" x14ac:dyDescent="0.25">
      <c r="A133" s="7">
        <f t="shared" si="11"/>
        <v>292</v>
      </c>
      <c r="B133" s="1" t="s">
        <v>176</v>
      </c>
      <c r="C133" s="1" t="s">
        <v>104</v>
      </c>
      <c r="D133" s="6" t="s">
        <v>313</v>
      </c>
      <c r="E133" s="6" t="str">
        <f t="shared" si="8"/>
        <v>3F</v>
      </c>
      <c r="F133" s="2" t="s">
        <v>106</v>
      </c>
      <c r="G133" s="6" t="s">
        <v>176</v>
      </c>
      <c r="H133" s="6">
        <v>773.68</v>
      </c>
      <c r="I133" s="12">
        <v>1305</v>
      </c>
      <c r="J133" s="31">
        <f t="shared" si="9"/>
        <v>9135000</v>
      </c>
      <c r="K133" s="31">
        <f t="shared" si="10"/>
        <v>9787500</v>
      </c>
    </row>
    <row r="134" spans="1:11" ht="15.75" x14ac:dyDescent="0.25">
      <c r="A134" s="7">
        <f t="shared" si="11"/>
        <v>293</v>
      </c>
      <c r="B134" s="1" t="s">
        <v>176</v>
      </c>
      <c r="C134" s="1" t="s">
        <v>104</v>
      </c>
      <c r="D134" s="6" t="s">
        <v>314</v>
      </c>
      <c r="E134" s="6" t="str">
        <f t="shared" si="8"/>
        <v>4F</v>
      </c>
      <c r="F134" s="2" t="s">
        <v>106</v>
      </c>
      <c r="G134" s="6" t="s">
        <v>176</v>
      </c>
      <c r="H134" s="6">
        <v>773.68</v>
      </c>
      <c r="I134" s="12">
        <v>1305</v>
      </c>
      <c r="J134" s="31">
        <f t="shared" si="9"/>
        <v>9135000</v>
      </c>
      <c r="K134" s="31">
        <f t="shared" si="10"/>
        <v>9787500</v>
      </c>
    </row>
    <row r="135" spans="1:11" ht="15.75" x14ac:dyDescent="0.25">
      <c r="A135" s="7">
        <f t="shared" si="11"/>
        <v>294</v>
      </c>
      <c r="B135" s="1" t="s">
        <v>176</v>
      </c>
      <c r="C135" s="1" t="s">
        <v>104</v>
      </c>
      <c r="D135" s="6" t="s">
        <v>315</v>
      </c>
      <c r="E135" s="6" t="str">
        <f t="shared" ref="E135:E177" si="12">RIGHT(D135,2)</f>
        <v>1F</v>
      </c>
      <c r="F135" s="2" t="s">
        <v>106</v>
      </c>
      <c r="G135" s="6" t="s">
        <v>176</v>
      </c>
      <c r="H135" s="6">
        <v>773.68</v>
      </c>
      <c r="I135" s="12">
        <v>1305</v>
      </c>
      <c r="J135" s="31">
        <f t="shared" si="9"/>
        <v>9135000</v>
      </c>
      <c r="K135" s="31">
        <f t="shared" si="10"/>
        <v>9787500</v>
      </c>
    </row>
    <row r="136" spans="1:11" ht="15.75" x14ac:dyDescent="0.25">
      <c r="A136" s="7">
        <f t="shared" si="11"/>
        <v>295</v>
      </c>
      <c r="B136" s="1" t="s">
        <v>176</v>
      </c>
      <c r="C136" s="1" t="s">
        <v>104</v>
      </c>
      <c r="D136" s="6" t="s">
        <v>316</v>
      </c>
      <c r="E136" s="6" t="str">
        <f t="shared" si="12"/>
        <v>2F</v>
      </c>
      <c r="F136" s="2" t="s">
        <v>106</v>
      </c>
      <c r="G136" s="6" t="s">
        <v>176</v>
      </c>
      <c r="H136" s="6">
        <v>773.68</v>
      </c>
      <c r="I136" s="12">
        <v>1305</v>
      </c>
      <c r="J136" s="31">
        <f t="shared" si="9"/>
        <v>9135000</v>
      </c>
      <c r="K136" s="31">
        <f t="shared" si="10"/>
        <v>9787500</v>
      </c>
    </row>
    <row r="137" spans="1:11" ht="15.75" x14ac:dyDescent="0.25">
      <c r="A137" s="7">
        <f t="shared" si="11"/>
        <v>296</v>
      </c>
      <c r="B137" s="1" t="s">
        <v>176</v>
      </c>
      <c r="C137" s="1" t="s">
        <v>104</v>
      </c>
      <c r="D137" s="6" t="s">
        <v>317</v>
      </c>
      <c r="E137" s="6" t="str">
        <f t="shared" si="12"/>
        <v>3F</v>
      </c>
      <c r="F137" s="2" t="s">
        <v>106</v>
      </c>
      <c r="G137" s="6" t="s">
        <v>176</v>
      </c>
      <c r="H137" s="6">
        <v>773.68</v>
      </c>
      <c r="I137" s="12">
        <v>1305</v>
      </c>
      <c r="J137" s="31">
        <f t="shared" si="9"/>
        <v>9135000</v>
      </c>
      <c r="K137" s="31">
        <f t="shared" si="10"/>
        <v>9787500</v>
      </c>
    </row>
    <row r="138" spans="1:11" ht="15.75" x14ac:dyDescent="0.25">
      <c r="A138" s="7">
        <f t="shared" si="11"/>
        <v>297</v>
      </c>
      <c r="B138" s="1" t="s">
        <v>176</v>
      </c>
      <c r="C138" s="1" t="s">
        <v>104</v>
      </c>
      <c r="D138" s="6" t="s">
        <v>318</v>
      </c>
      <c r="E138" s="6" t="str">
        <f t="shared" si="12"/>
        <v>4F</v>
      </c>
      <c r="F138" s="2" t="s">
        <v>106</v>
      </c>
      <c r="G138" s="6" t="s">
        <v>176</v>
      </c>
      <c r="H138" s="6">
        <v>773.68</v>
      </c>
      <c r="I138" s="12">
        <v>1305</v>
      </c>
      <c r="J138" s="31">
        <f t="shared" si="9"/>
        <v>9135000</v>
      </c>
      <c r="K138" s="31">
        <f t="shared" si="10"/>
        <v>9787500</v>
      </c>
    </row>
    <row r="139" spans="1:11" ht="15.75" x14ac:dyDescent="0.25">
      <c r="A139" s="7">
        <f t="shared" si="11"/>
        <v>298</v>
      </c>
      <c r="B139" s="1" t="s">
        <v>176</v>
      </c>
      <c r="C139" s="1" t="s">
        <v>104</v>
      </c>
      <c r="D139" s="6" t="s">
        <v>319</v>
      </c>
      <c r="E139" s="6" t="str">
        <f t="shared" si="12"/>
        <v>2F</v>
      </c>
      <c r="F139" s="2" t="s">
        <v>106</v>
      </c>
      <c r="G139" s="6" t="s">
        <v>176</v>
      </c>
      <c r="H139" s="6">
        <v>773.68</v>
      </c>
      <c r="I139" s="12">
        <v>1305</v>
      </c>
      <c r="J139" s="31">
        <f t="shared" si="9"/>
        <v>9135000</v>
      </c>
      <c r="K139" s="31">
        <f t="shared" si="10"/>
        <v>9787500</v>
      </c>
    </row>
    <row r="140" spans="1:11" ht="15.75" x14ac:dyDescent="0.25">
      <c r="A140" s="7">
        <f t="shared" si="11"/>
        <v>299</v>
      </c>
      <c r="B140" s="1" t="s">
        <v>176</v>
      </c>
      <c r="C140" s="1" t="s">
        <v>104</v>
      </c>
      <c r="D140" s="6" t="s">
        <v>320</v>
      </c>
      <c r="E140" s="6" t="str">
        <f t="shared" si="12"/>
        <v>3F</v>
      </c>
      <c r="F140" s="2" t="s">
        <v>106</v>
      </c>
      <c r="G140" s="6" t="s">
        <v>176</v>
      </c>
      <c r="H140" s="6">
        <v>773.68</v>
      </c>
      <c r="I140" s="12">
        <v>1305</v>
      </c>
      <c r="J140" s="31">
        <f t="shared" si="9"/>
        <v>9135000</v>
      </c>
      <c r="K140" s="31">
        <f t="shared" si="10"/>
        <v>9787500</v>
      </c>
    </row>
    <row r="141" spans="1:11" ht="15.75" x14ac:dyDescent="0.25">
      <c r="A141" s="7">
        <f t="shared" si="11"/>
        <v>300</v>
      </c>
      <c r="B141" s="1" t="s">
        <v>176</v>
      </c>
      <c r="C141" s="1" t="s">
        <v>104</v>
      </c>
      <c r="D141" s="6" t="s">
        <v>321</v>
      </c>
      <c r="E141" s="6" t="str">
        <f t="shared" si="12"/>
        <v>4F</v>
      </c>
      <c r="F141" s="2" t="s">
        <v>106</v>
      </c>
      <c r="G141" s="6" t="s">
        <v>176</v>
      </c>
      <c r="H141" s="6">
        <v>773.68</v>
      </c>
      <c r="I141" s="12">
        <v>1305</v>
      </c>
      <c r="J141" s="31">
        <f t="shared" si="9"/>
        <v>9135000</v>
      </c>
      <c r="K141" s="31">
        <f t="shared" si="10"/>
        <v>9787500</v>
      </c>
    </row>
    <row r="142" spans="1:11" ht="15.75" x14ac:dyDescent="0.25">
      <c r="A142" s="7">
        <f t="shared" si="11"/>
        <v>301</v>
      </c>
      <c r="B142" s="1" t="s">
        <v>176</v>
      </c>
      <c r="C142" s="1" t="s">
        <v>104</v>
      </c>
      <c r="D142" s="6" t="s">
        <v>322</v>
      </c>
      <c r="E142" s="6" t="str">
        <f t="shared" si="12"/>
        <v>1F</v>
      </c>
      <c r="F142" s="2" t="s">
        <v>106</v>
      </c>
      <c r="G142" s="6" t="s">
        <v>176</v>
      </c>
      <c r="H142" s="6">
        <v>773.68</v>
      </c>
      <c r="I142" s="12">
        <v>1305</v>
      </c>
      <c r="J142" s="31">
        <f t="shared" si="9"/>
        <v>9135000</v>
      </c>
      <c r="K142" s="31">
        <f t="shared" si="10"/>
        <v>9787500</v>
      </c>
    </row>
    <row r="143" spans="1:11" ht="15.75" x14ac:dyDescent="0.25">
      <c r="A143" s="7">
        <f t="shared" si="11"/>
        <v>302</v>
      </c>
      <c r="B143" s="1" t="s">
        <v>176</v>
      </c>
      <c r="C143" s="1" t="s">
        <v>104</v>
      </c>
      <c r="D143" s="6" t="s">
        <v>323</v>
      </c>
      <c r="E143" s="6" t="str">
        <f t="shared" si="12"/>
        <v>2F</v>
      </c>
      <c r="F143" s="2" t="s">
        <v>106</v>
      </c>
      <c r="G143" s="6" t="s">
        <v>176</v>
      </c>
      <c r="H143" s="6">
        <v>773.68</v>
      </c>
      <c r="I143" s="12">
        <v>1305</v>
      </c>
      <c r="J143" s="31">
        <f t="shared" si="9"/>
        <v>9135000</v>
      </c>
      <c r="K143" s="31">
        <f t="shared" si="10"/>
        <v>9787500</v>
      </c>
    </row>
    <row r="144" spans="1:11" ht="15.75" x14ac:dyDescent="0.25">
      <c r="A144" s="7">
        <f t="shared" si="11"/>
        <v>303</v>
      </c>
      <c r="B144" s="1" t="s">
        <v>176</v>
      </c>
      <c r="C144" s="1" t="s">
        <v>104</v>
      </c>
      <c r="D144" s="6" t="s">
        <v>324</v>
      </c>
      <c r="E144" s="6" t="str">
        <f t="shared" si="12"/>
        <v>3F</v>
      </c>
      <c r="F144" s="2" t="s">
        <v>106</v>
      </c>
      <c r="G144" s="6" t="s">
        <v>176</v>
      </c>
      <c r="H144" s="6">
        <v>773.68</v>
      </c>
      <c r="I144" s="12">
        <v>1305</v>
      </c>
      <c r="J144" s="31">
        <f t="shared" si="9"/>
        <v>9135000</v>
      </c>
      <c r="K144" s="31">
        <f t="shared" si="10"/>
        <v>9787500</v>
      </c>
    </row>
    <row r="145" spans="1:11" ht="15.75" x14ac:dyDescent="0.25">
      <c r="A145" s="7">
        <f t="shared" si="11"/>
        <v>304</v>
      </c>
      <c r="B145" s="1" t="s">
        <v>176</v>
      </c>
      <c r="C145" s="1" t="s">
        <v>104</v>
      </c>
      <c r="D145" s="6" t="s">
        <v>325</v>
      </c>
      <c r="E145" s="6" t="str">
        <f t="shared" si="12"/>
        <v>4F</v>
      </c>
      <c r="F145" s="2" t="s">
        <v>106</v>
      </c>
      <c r="G145" s="6" t="s">
        <v>176</v>
      </c>
      <c r="H145" s="6">
        <v>773.68</v>
      </c>
      <c r="I145" s="12">
        <v>1305</v>
      </c>
      <c r="J145" s="31">
        <f t="shared" si="9"/>
        <v>9135000</v>
      </c>
      <c r="K145" s="31">
        <f t="shared" si="10"/>
        <v>9787500</v>
      </c>
    </row>
    <row r="146" spans="1:11" ht="15.75" x14ac:dyDescent="0.25">
      <c r="A146" s="7">
        <f t="shared" si="11"/>
        <v>305</v>
      </c>
      <c r="B146" s="1" t="s">
        <v>176</v>
      </c>
      <c r="C146" s="1" t="s">
        <v>104</v>
      </c>
      <c r="D146" s="6" t="s">
        <v>326</v>
      </c>
      <c r="E146" s="6" t="str">
        <f t="shared" si="12"/>
        <v>1F</v>
      </c>
      <c r="F146" s="2" t="s">
        <v>106</v>
      </c>
      <c r="G146" s="6" t="s">
        <v>176</v>
      </c>
      <c r="H146" s="6">
        <v>773.68</v>
      </c>
      <c r="I146" s="12">
        <v>1305</v>
      </c>
      <c r="J146" s="31">
        <f t="shared" si="9"/>
        <v>9135000</v>
      </c>
      <c r="K146" s="31">
        <f t="shared" si="10"/>
        <v>9787500</v>
      </c>
    </row>
    <row r="147" spans="1:11" ht="15.75" x14ac:dyDescent="0.25">
      <c r="A147" s="7">
        <f t="shared" si="11"/>
        <v>306</v>
      </c>
      <c r="B147" s="1" t="s">
        <v>176</v>
      </c>
      <c r="C147" s="1" t="s">
        <v>104</v>
      </c>
      <c r="D147" s="6" t="s">
        <v>327</v>
      </c>
      <c r="E147" s="6" t="str">
        <f t="shared" si="12"/>
        <v>2F</v>
      </c>
      <c r="F147" s="2" t="s">
        <v>106</v>
      </c>
      <c r="G147" s="6" t="s">
        <v>176</v>
      </c>
      <c r="H147" s="6">
        <v>773.68</v>
      </c>
      <c r="I147" s="12">
        <v>1305</v>
      </c>
      <c r="J147" s="31">
        <f t="shared" si="9"/>
        <v>9135000</v>
      </c>
      <c r="K147" s="31">
        <f t="shared" si="10"/>
        <v>9787500</v>
      </c>
    </row>
    <row r="148" spans="1:11" ht="15.75" x14ac:dyDescent="0.25">
      <c r="A148" s="7">
        <f t="shared" si="11"/>
        <v>307</v>
      </c>
      <c r="B148" s="1" t="s">
        <v>176</v>
      </c>
      <c r="C148" s="1" t="s">
        <v>104</v>
      </c>
      <c r="D148" s="6" t="s">
        <v>328</v>
      </c>
      <c r="E148" s="6" t="str">
        <f t="shared" si="12"/>
        <v>3F</v>
      </c>
      <c r="F148" s="2" t="s">
        <v>106</v>
      </c>
      <c r="G148" s="6" t="s">
        <v>176</v>
      </c>
      <c r="H148" s="6">
        <v>773.68</v>
      </c>
      <c r="I148" s="12">
        <v>1305</v>
      </c>
      <c r="J148" s="31">
        <f t="shared" si="9"/>
        <v>9135000</v>
      </c>
      <c r="K148" s="31">
        <f t="shared" si="10"/>
        <v>9787500</v>
      </c>
    </row>
    <row r="149" spans="1:11" ht="15.75" x14ac:dyDescent="0.25">
      <c r="A149" s="7">
        <f t="shared" si="11"/>
        <v>308</v>
      </c>
      <c r="B149" s="1" t="s">
        <v>176</v>
      </c>
      <c r="C149" s="1" t="s">
        <v>104</v>
      </c>
      <c r="D149" s="6" t="s">
        <v>329</v>
      </c>
      <c r="E149" s="6" t="str">
        <f t="shared" si="12"/>
        <v>4F</v>
      </c>
      <c r="F149" s="2" t="s">
        <v>106</v>
      </c>
      <c r="G149" s="6" t="s">
        <v>176</v>
      </c>
      <c r="H149" s="6">
        <v>773.68</v>
      </c>
      <c r="I149" s="12">
        <v>1305</v>
      </c>
      <c r="J149" s="31">
        <f t="shared" si="9"/>
        <v>9135000</v>
      </c>
      <c r="K149" s="31">
        <f t="shared" si="10"/>
        <v>9787500</v>
      </c>
    </row>
    <row r="150" spans="1:11" ht="15.75" x14ac:dyDescent="0.25">
      <c r="A150" s="7">
        <f t="shared" si="11"/>
        <v>309</v>
      </c>
      <c r="B150" s="1" t="s">
        <v>176</v>
      </c>
      <c r="C150" s="1" t="s">
        <v>104</v>
      </c>
      <c r="D150" s="6" t="s">
        <v>330</v>
      </c>
      <c r="E150" s="6" t="str">
        <f t="shared" si="12"/>
        <v>1F</v>
      </c>
      <c r="F150" s="2" t="s">
        <v>106</v>
      </c>
      <c r="G150" s="6" t="s">
        <v>176</v>
      </c>
      <c r="H150" s="6">
        <v>773.68</v>
      </c>
      <c r="I150" s="12">
        <v>1305</v>
      </c>
      <c r="J150" s="31">
        <f t="shared" si="9"/>
        <v>9135000</v>
      </c>
      <c r="K150" s="31">
        <f t="shared" si="10"/>
        <v>9787500</v>
      </c>
    </row>
    <row r="151" spans="1:11" ht="15.75" x14ac:dyDescent="0.25">
      <c r="A151" s="7">
        <f t="shared" si="11"/>
        <v>310</v>
      </c>
      <c r="B151" s="1" t="s">
        <v>176</v>
      </c>
      <c r="C151" s="1" t="s">
        <v>104</v>
      </c>
      <c r="D151" s="6" t="s">
        <v>331</v>
      </c>
      <c r="E151" s="6" t="str">
        <f t="shared" si="12"/>
        <v>2F</v>
      </c>
      <c r="F151" s="2" t="s">
        <v>106</v>
      </c>
      <c r="G151" s="6" t="s">
        <v>176</v>
      </c>
      <c r="H151" s="6">
        <v>773.68</v>
      </c>
      <c r="I151" s="12">
        <v>1305</v>
      </c>
      <c r="J151" s="31">
        <f t="shared" si="9"/>
        <v>9135000</v>
      </c>
      <c r="K151" s="31">
        <f t="shared" si="10"/>
        <v>9787500</v>
      </c>
    </row>
    <row r="152" spans="1:11" ht="15.75" x14ac:dyDescent="0.25">
      <c r="A152" s="7">
        <f t="shared" si="11"/>
        <v>311</v>
      </c>
      <c r="B152" s="1" t="s">
        <v>176</v>
      </c>
      <c r="C152" s="1" t="s">
        <v>104</v>
      </c>
      <c r="D152" s="6" t="s">
        <v>332</v>
      </c>
      <c r="E152" s="6" t="str">
        <f t="shared" si="12"/>
        <v>3F</v>
      </c>
      <c r="F152" s="2" t="s">
        <v>106</v>
      </c>
      <c r="G152" s="6" t="s">
        <v>176</v>
      </c>
      <c r="H152" s="6">
        <v>773.68</v>
      </c>
      <c r="I152" s="12">
        <v>1305</v>
      </c>
      <c r="J152" s="31">
        <f t="shared" si="9"/>
        <v>9135000</v>
      </c>
      <c r="K152" s="31">
        <f t="shared" si="10"/>
        <v>9787500</v>
      </c>
    </row>
    <row r="153" spans="1:11" ht="15.75" x14ac:dyDescent="0.25">
      <c r="A153" s="7">
        <f t="shared" si="11"/>
        <v>312</v>
      </c>
      <c r="B153" s="1" t="s">
        <v>176</v>
      </c>
      <c r="C153" s="1" t="s">
        <v>104</v>
      </c>
      <c r="D153" s="6" t="s">
        <v>333</v>
      </c>
      <c r="E153" s="6" t="str">
        <f t="shared" si="12"/>
        <v>4F</v>
      </c>
      <c r="F153" s="2" t="s">
        <v>106</v>
      </c>
      <c r="G153" s="6" t="s">
        <v>176</v>
      </c>
      <c r="H153" s="6">
        <v>773.68</v>
      </c>
      <c r="I153" s="12">
        <v>1305</v>
      </c>
      <c r="J153" s="31">
        <f t="shared" si="9"/>
        <v>9135000</v>
      </c>
      <c r="K153" s="31">
        <f t="shared" si="10"/>
        <v>9787500</v>
      </c>
    </row>
    <row r="154" spans="1:11" ht="15.75" x14ac:dyDescent="0.25">
      <c r="A154" s="7">
        <f t="shared" si="11"/>
        <v>313</v>
      </c>
      <c r="B154" s="1" t="s">
        <v>176</v>
      </c>
      <c r="C154" s="1" t="s">
        <v>104</v>
      </c>
      <c r="D154" s="6" t="s">
        <v>334</v>
      </c>
      <c r="E154" s="6" t="str">
        <f t="shared" si="12"/>
        <v>1F</v>
      </c>
      <c r="F154" s="2" t="s">
        <v>106</v>
      </c>
      <c r="G154" s="6" t="s">
        <v>176</v>
      </c>
      <c r="H154" s="6">
        <v>773.68</v>
      </c>
      <c r="I154" s="12">
        <v>1305</v>
      </c>
      <c r="J154" s="31">
        <f t="shared" si="9"/>
        <v>9135000</v>
      </c>
      <c r="K154" s="31">
        <f t="shared" si="10"/>
        <v>9787500</v>
      </c>
    </row>
    <row r="155" spans="1:11" ht="15.75" x14ac:dyDescent="0.25">
      <c r="A155" s="7">
        <f t="shared" si="11"/>
        <v>314</v>
      </c>
      <c r="B155" s="1" t="s">
        <v>176</v>
      </c>
      <c r="C155" s="1" t="s">
        <v>104</v>
      </c>
      <c r="D155" s="6" t="s">
        <v>335</v>
      </c>
      <c r="E155" s="6" t="str">
        <f t="shared" si="12"/>
        <v>2F</v>
      </c>
      <c r="F155" s="2" t="s">
        <v>106</v>
      </c>
      <c r="G155" s="6" t="s">
        <v>176</v>
      </c>
      <c r="H155" s="6">
        <v>773.68</v>
      </c>
      <c r="I155" s="12">
        <v>1305</v>
      </c>
      <c r="J155" s="31">
        <f t="shared" si="9"/>
        <v>9135000</v>
      </c>
      <c r="K155" s="31">
        <f t="shared" si="10"/>
        <v>9787500</v>
      </c>
    </row>
    <row r="156" spans="1:11" ht="15.75" x14ac:dyDescent="0.25">
      <c r="A156" s="7">
        <f t="shared" si="11"/>
        <v>315</v>
      </c>
      <c r="B156" s="1" t="s">
        <v>176</v>
      </c>
      <c r="C156" s="1" t="s">
        <v>104</v>
      </c>
      <c r="D156" s="6" t="s">
        <v>336</v>
      </c>
      <c r="E156" s="6" t="str">
        <f t="shared" si="12"/>
        <v>3F</v>
      </c>
      <c r="F156" s="2" t="s">
        <v>106</v>
      </c>
      <c r="G156" s="6" t="s">
        <v>176</v>
      </c>
      <c r="H156" s="6">
        <v>773.68</v>
      </c>
      <c r="I156" s="12">
        <v>1305</v>
      </c>
      <c r="J156" s="31">
        <f t="shared" si="9"/>
        <v>9135000</v>
      </c>
      <c r="K156" s="31">
        <f t="shared" si="10"/>
        <v>9787500</v>
      </c>
    </row>
    <row r="157" spans="1:11" ht="15.75" x14ac:dyDescent="0.25">
      <c r="A157" s="7">
        <f t="shared" si="11"/>
        <v>316</v>
      </c>
      <c r="B157" s="1" t="s">
        <v>176</v>
      </c>
      <c r="C157" s="1" t="s">
        <v>104</v>
      </c>
      <c r="D157" s="6" t="s">
        <v>337</v>
      </c>
      <c r="E157" s="6" t="str">
        <f t="shared" si="12"/>
        <v>4F</v>
      </c>
      <c r="F157" s="2" t="s">
        <v>106</v>
      </c>
      <c r="G157" s="6" t="s">
        <v>176</v>
      </c>
      <c r="H157" s="6">
        <v>773.68</v>
      </c>
      <c r="I157" s="12">
        <v>1305</v>
      </c>
      <c r="J157" s="31">
        <f t="shared" si="9"/>
        <v>9135000</v>
      </c>
      <c r="K157" s="31">
        <f t="shared" si="10"/>
        <v>9787500</v>
      </c>
    </row>
    <row r="158" spans="1:11" ht="15.75" x14ac:dyDescent="0.25">
      <c r="A158" s="7">
        <f t="shared" si="11"/>
        <v>317</v>
      </c>
      <c r="B158" s="1" t="s">
        <v>176</v>
      </c>
      <c r="C158" s="1" t="s">
        <v>104</v>
      </c>
      <c r="D158" s="6" t="s">
        <v>338</v>
      </c>
      <c r="E158" s="6" t="str">
        <f t="shared" si="12"/>
        <v>1F</v>
      </c>
      <c r="F158" s="2" t="s">
        <v>106</v>
      </c>
      <c r="G158" s="6" t="s">
        <v>176</v>
      </c>
      <c r="H158" s="6">
        <v>773.68</v>
      </c>
      <c r="I158" s="12">
        <v>1305</v>
      </c>
      <c r="J158" s="31">
        <f t="shared" si="9"/>
        <v>9135000</v>
      </c>
      <c r="K158" s="31">
        <f t="shared" si="10"/>
        <v>9787500</v>
      </c>
    </row>
    <row r="159" spans="1:11" ht="15.75" x14ac:dyDescent="0.25">
      <c r="A159" s="7">
        <f t="shared" si="11"/>
        <v>318</v>
      </c>
      <c r="B159" s="1" t="s">
        <v>176</v>
      </c>
      <c r="C159" s="1" t="s">
        <v>104</v>
      </c>
      <c r="D159" s="6" t="s">
        <v>339</v>
      </c>
      <c r="E159" s="6" t="str">
        <f t="shared" si="12"/>
        <v>2F</v>
      </c>
      <c r="F159" s="2" t="s">
        <v>106</v>
      </c>
      <c r="G159" s="6" t="s">
        <v>176</v>
      </c>
      <c r="H159" s="6">
        <v>773.68</v>
      </c>
      <c r="I159" s="12">
        <v>1305</v>
      </c>
      <c r="J159" s="31">
        <f t="shared" si="9"/>
        <v>9135000</v>
      </c>
      <c r="K159" s="31">
        <f t="shared" si="10"/>
        <v>9787500</v>
      </c>
    </row>
    <row r="160" spans="1:11" ht="15.75" x14ac:dyDescent="0.25">
      <c r="A160" s="7">
        <f t="shared" si="11"/>
        <v>319</v>
      </c>
      <c r="B160" s="1" t="s">
        <v>176</v>
      </c>
      <c r="C160" s="1" t="s">
        <v>104</v>
      </c>
      <c r="D160" s="6" t="s">
        <v>340</v>
      </c>
      <c r="E160" s="6" t="str">
        <f t="shared" si="12"/>
        <v>3F</v>
      </c>
      <c r="F160" s="2" t="s">
        <v>106</v>
      </c>
      <c r="G160" s="6" t="s">
        <v>176</v>
      </c>
      <c r="H160" s="6">
        <v>773.68</v>
      </c>
      <c r="I160" s="12">
        <v>1305</v>
      </c>
      <c r="J160" s="31">
        <f t="shared" si="9"/>
        <v>9135000</v>
      </c>
      <c r="K160" s="31">
        <f t="shared" si="10"/>
        <v>9787500</v>
      </c>
    </row>
    <row r="161" spans="1:17" ht="15.75" x14ac:dyDescent="0.25">
      <c r="A161" s="7">
        <f t="shared" si="11"/>
        <v>320</v>
      </c>
      <c r="B161" s="1" t="s">
        <v>176</v>
      </c>
      <c r="C161" s="1" t="s">
        <v>104</v>
      </c>
      <c r="D161" s="6" t="s">
        <v>341</v>
      </c>
      <c r="E161" s="6" t="str">
        <f t="shared" si="12"/>
        <v>4F</v>
      </c>
      <c r="F161" s="2" t="s">
        <v>106</v>
      </c>
      <c r="G161" s="6" t="s">
        <v>176</v>
      </c>
      <c r="H161" s="6">
        <v>773.68</v>
      </c>
      <c r="I161" s="12">
        <v>1305</v>
      </c>
      <c r="J161" s="31">
        <f t="shared" si="9"/>
        <v>9135000</v>
      </c>
      <c r="K161" s="31">
        <f t="shared" si="10"/>
        <v>9787500</v>
      </c>
    </row>
    <row r="162" spans="1:17" ht="15.75" x14ac:dyDescent="0.25">
      <c r="A162" s="7">
        <f t="shared" si="11"/>
        <v>321</v>
      </c>
      <c r="B162" s="1" t="s">
        <v>176</v>
      </c>
      <c r="C162" s="1" t="s">
        <v>104</v>
      </c>
      <c r="D162" s="6" t="s">
        <v>342</v>
      </c>
      <c r="E162" s="6" t="str">
        <f t="shared" si="12"/>
        <v>1F</v>
      </c>
      <c r="F162" s="2" t="s">
        <v>106</v>
      </c>
      <c r="G162" s="6" t="s">
        <v>176</v>
      </c>
      <c r="H162" s="6">
        <v>773.68</v>
      </c>
      <c r="I162" s="12">
        <v>1305</v>
      </c>
      <c r="J162" s="31">
        <f t="shared" si="9"/>
        <v>9135000</v>
      </c>
      <c r="K162" s="31">
        <f t="shared" si="10"/>
        <v>9787500</v>
      </c>
    </row>
    <row r="163" spans="1:17" ht="15.75" x14ac:dyDescent="0.25">
      <c r="A163" s="7">
        <f t="shared" si="11"/>
        <v>322</v>
      </c>
      <c r="B163" s="1" t="s">
        <v>176</v>
      </c>
      <c r="C163" s="1" t="s">
        <v>104</v>
      </c>
      <c r="D163" s="6" t="s">
        <v>343</v>
      </c>
      <c r="E163" s="6" t="str">
        <f t="shared" si="12"/>
        <v>1F</v>
      </c>
      <c r="F163" s="2" t="s">
        <v>106</v>
      </c>
      <c r="G163" s="6" t="s">
        <v>176</v>
      </c>
      <c r="H163" s="6">
        <v>773.68</v>
      </c>
      <c r="I163" s="12">
        <v>1305</v>
      </c>
      <c r="J163" s="31">
        <f t="shared" si="9"/>
        <v>9135000</v>
      </c>
      <c r="K163" s="31">
        <f t="shared" si="10"/>
        <v>9787500</v>
      </c>
    </row>
    <row r="164" spans="1:17" ht="15.75" x14ac:dyDescent="0.25">
      <c r="A164" s="7">
        <f t="shared" si="11"/>
        <v>323</v>
      </c>
      <c r="B164" s="1" t="s">
        <v>176</v>
      </c>
      <c r="C164" s="1" t="s">
        <v>104</v>
      </c>
      <c r="D164" s="6" t="s">
        <v>344</v>
      </c>
      <c r="E164" s="6" t="str">
        <f t="shared" si="12"/>
        <v>2F</v>
      </c>
      <c r="F164" s="2" t="s">
        <v>106</v>
      </c>
      <c r="G164" s="6" t="s">
        <v>176</v>
      </c>
      <c r="H164" s="6">
        <v>773.68</v>
      </c>
      <c r="I164" s="12">
        <v>1305</v>
      </c>
      <c r="J164" s="31">
        <f t="shared" si="9"/>
        <v>9135000</v>
      </c>
      <c r="K164" s="31">
        <f t="shared" si="10"/>
        <v>9787500</v>
      </c>
      <c r="Q164">
        <f>84*4</f>
        <v>336</v>
      </c>
    </row>
    <row r="165" spans="1:17" ht="15.75" x14ac:dyDescent="0.25">
      <c r="A165" s="7">
        <f t="shared" si="11"/>
        <v>324</v>
      </c>
      <c r="B165" s="1" t="s">
        <v>176</v>
      </c>
      <c r="C165" s="1" t="s">
        <v>104</v>
      </c>
      <c r="D165" s="6" t="s">
        <v>345</v>
      </c>
      <c r="E165" s="6" t="str">
        <f t="shared" si="12"/>
        <v>3F</v>
      </c>
      <c r="F165" s="2" t="s">
        <v>106</v>
      </c>
      <c r="G165" s="6" t="s">
        <v>176</v>
      </c>
      <c r="H165" s="6">
        <v>773.68</v>
      </c>
      <c r="I165" s="12">
        <v>1305</v>
      </c>
      <c r="J165" s="31">
        <f t="shared" si="9"/>
        <v>9135000</v>
      </c>
      <c r="K165" s="31">
        <f t="shared" si="10"/>
        <v>9787500</v>
      </c>
    </row>
    <row r="166" spans="1:17" ht="15.75" x14ac:dyDescent="0.25">
      <c r="A166" s="7">
        <f t="shared" si="11"/>
        <v>325</v>
      </c>
      <c r="B166" s="1" t="s">
        <v>176</v>
      </c>
      <c r="C166" s="1" t="s">
        <v>104</v>
      </c>
      <c r="D166" s="6" t="s">
        <v>346</v>
      </c>
      <c r="E166" s="6" t="str">
        <f t="shared" si="12"/>
        <v>4F</v>
      </c>
      <c r="F166" s="2" t="s">
        <v>106</v>
      </c>
      <c r="G166" s="6" t="s">
        <v>176</v>
      </c>
      <c r="H166" s="6">
        <v>773.68</v>
      </c>
      <c r="I166" s="12">
        <v>1305</v>
      </c>
      <c r="J166" s="31">
        <f t="shared" si="9"/>
        <v>9135000</v>
      </c>
      <c r="K166" s="31">
        <f t="shared" si="10"/>
        <v>9787500</v>
      </c>
    </row>
    <row r="167" spans="1:17" ht="15.75" x14ac:dyDescent="0.25">
      <c r="A167" s="7">
        <f t="shared" si="11"/>
        <v>326</v>
      </c>
      <c r="B167" s="1" t="s">
        <v>176</v>
      </c>
      <c r="C167" s="1" t="s">
        <v>104</v>
      </c>
      <c r="D167" s="6" t="s">
        <v>347</v>
      </c>
      <c r="E167" s="6" t="str">
        <f t="shared" si="12"/>
        <v>1F</v>
      </c>
      <c r="F167" s="2" t="s">
        <v>106</v>
      </c>
      <c r="G167" s="6" t="s">
        <v>176</v>
      </c>
      <c r="H167" s="6">
        <v>773.68</v>
      </c>
      <c r="I167" s="12">
        <v>1305</v>
      </c>
      <c r="J167" s="31">
        <f t="shared" si="9"/>
        <v>9135000</v>
      </c>
      <c r="K167" s="31">
        <f t="shared" si="10"/>
        <v>9787500</v>
      </c>
    </row>
    <row r="168" spans="1:17" ht="15.75" x14ac:dyDescent="0.25">
      <c r="A168" s="7">
        <f t="shared" si="11"/>
        <v>327</v>
      </c>
      <c r="B168" s="1" t="s">
        <v>176</v>
      </c>
      <c r="C168" s="1" t="s">
        <v>104</v>
      </c>
      <c r="D168" s="6" t="s">
        <v>348</v>
      </c>
      <c r="E168" s="6" t="str">
        <f t="shared" si="12"/>
        <v>2F</v>
      </c>
      <c r="F168" s="2" t="s">
        <v>106</v>
      </c>
      <c r="G168" s="6" t="s">
        <v>176</v>
      </c>
      <c r="H168" s="6">
        <v>773.68</v>
      </c>
      <c r="I168" s="12">
        <v>1305</v>
      </c>
      <c r="J168" s="31">
        <f t="shared" si="9"/>
        <v>9135000</v>
      </c>
      <c r="K168" s="31">
        <f t="shared" si="10"/>
        <v>9787500</v>
      </c>
    </row>
    <row r="169" spans="1:17" ht="15.75" x14ac:dyDescent="0.25">
      <c r="A169" s="7">
        <f t="shared" si="11"/>
        <v>328</v>
      </c>
      <c r="B169" s="1" t="s">
        <v>176</v>
      </c>
      <c r="C169" s="1" t="s">
        <v>104</v>
      </c>
      <c r="D169" s="6" t="s">
        <v>349</v>
      </c>
      <c r="E169" s="6" t="str">
        <f t="shared" si="12"/>
        <v>3F</v>
      </c>
      <c r="F169" s="2" t="s">
        <v>106</v>
      </c>
      <c r="G169" s="6" t="s">
        <v>176</v>
      </c>
      <c r="H169" s="6">
        <v>773.68</v>
      </c>
      <c r="I169" s="12">
        <v>1305</v>
      </c>
      <c r="J169" s="31">
        <f t="shared" si="9"/>
        <v>9135000</v>
      </c>
      <c r="K169" s="31">
        <f t="shared" si="10"/>
        <v>9787500</v>
      </c>
    </row>
    <row r="170" spans="1:17" ht="15.75" x14ac:dyDescent="0.25">
      <c r="A170" s="7">
        <f t="shared" si="11"/>
        <v>329</v>
      </c>
      <c r="B170" s="1" t="s">
        <v>176</v>
      </c>
      <c r="C170" s="1" t="s">
        <v>104</v>
      </c>
      <c r="D170" s="6" t="s">
        <v>350</v>
      </c>
      <c r="E170" s="6" t="str">
        <f t="shared" si="12"/>
        <v>4F</v>
      </c>
      <c r="F170" s="2" t="s">
        <v>106</v>
      </c>
      <c r="G170" s="6" t="s">
        <v>176</v>
      </c>
      <c r="H170" s="6">
        <v>773.68</v>
      </c>
      <c r="I170" s="12">
        <v>1305</v>
      </c>
      <c r="J170" s="31">
        <f t="shared" si="9"/>
        <v>9135000</v>
      </c>
      <c r="K170" s="31">
        <f t="shared" si="10"/>
        <v>9787500</v>
      </c>
      <c r="Q170">
        <f>176+220</f>
        <v>396</v>
      </c>
    </row>
    <row r="171" spans="1:17" ht="15.75" x14ac:dyDescent="0.25">
      <c r="A171" s="7">
        <f t="shared" si="11"/>
        <v>330</v>
      </c>
      <c r="B171" s="1" t="s">
        <v>176</v>
      </c>
      <c r="C171" s="1" t="s">
        <v>104</v>
      </c>
      <c r="D171" s="6" t="s">
        <v>351</v>
      </c>
      <c r="E171" s="6" t="str">
        <f t="shared" si="12"/>
        <v>1F</v>
      </c>
      <c r="F171" s="2" t="s">
        <v>106</v>
      </c>
      <c r="G171" s="6" t="s">
        <v>176</v>
      </c>
      <c r="H171" s="6">
        <v>773.68</v>
      </c>
      <c r="I171" s="12">
        <v>1305</v>
      </c>
      <c r="J171" s="31">
        <f t="shared" si="9"/>
        <v>9135000</v>
      </c>
      <c r="K171" s="31">
        <f t="shared" si="10"/>
        <v>9787500</v>
      </c>
    </row>
    <row r="172" spans="1:17" ht="15.75" x14ac:dyDescent="0.25">
      <c r="A172" s="7">
        <f t="shared" si="11"/>
        <v>331</v>
      </c>
      <c r="B172" s="1" t="s">
        <v>176</v>
      </c>
      <c r="C172" s="1" t="s">
        <v>104</v>
      </c>
      <c r="D172" s="6" t="s">
        <v>352</v>
      </c>
      <c r="E172" s="6" t="str">
        <f t="shared" si="12"/>
        <v>2F</v>
      </c>
      <c r="F172" s="2" t="s">
        <v>106</v>
      </c>
      <c r="G172" s="6" t="s">
        <v>176</v>
      </c>
      <c r="H172" s="6">
        <v>773.68</v>
      </c>
      <c r="I172" s="12">
        <v>1305</v>
      </c>
      <c r="J172" s="31">
        <f t="shared" si="9"/>
        <v>9135000</v>
      </c>
      <c r="K172" s="31">
        <f t="shared" si="10"/>
        <v>9787500</v>
      </c>
    </row>
    <row r="173" spans="1:17" ht="15.75" x14ac:dyDescent="0.25">
      <c r="A173" s="7">
        <f t="shared" si="11"/>
        <v>332</v>
      </c>
      <c r="B173" s="1" t="s">
        <v>176</v>
      </c>
      <c r="C173" s="1" t="s">
        <v>104</v>
      </c>
      <c r="D173" s="6" t="s">
        <v>353</v>
      </c>
      <c r="E173" s="6" t="str">
        <f t="shared" si="12"/>
        <v>3F</v>
      </c>
      <c r="F173" s="2" t="s">
        <v>106</v>
      </c>
      <c r="G173" s="6" t="s">
        <v>176</v>
      </c>
      <c r="H173" s="6">
        <v>773.68</v>
      </c>
      <c r="I173" s="12">
        <v>1305</v>
      </c>
      <c r="J173" s="31">
        <f t="shared" si="9"/>
        <v>9135000</v>
      </c>
      <c r="K173" s="31">
        <f t="shared" si="10"/>
        <v>9787500</v>
      </c>
    </row>
    <row r="174" spans="1:17" ht="15.75" x14ac:dyDescent="0.25">
      <c r="A174" s="7">
        <f t="shared" si="11"/>
        <v>333</v>
      </c>
      <c r="B174" s="1" t="s">
        <v>176</v>
      </c>
      <c r="C174" s="1" t="s">
        <v>104</v>
      </c>
      <c r="D174" s="6" t="s">
        <v>354</v>
      </c>
      <c r="E174" s="6" t="str">
        <f t="shared" si="12"/>
        <v>4F</v>
      </c>
      <c r="F174" s="2" t="s">
        <v>106</v>
      </c>
      <c r="G174" s="6" t="s">
        <v>176</v>
      </c>
      <c r="H174" s="6">
        <v>773.68</v>
      </c>
      <c r="I174" s="12">
        <v>1305</v>
      </c>
      <c r="J174" s="31">
        <f t="shared" si="9"/>
        <v>9135000</v>
      </c>
      <c r="K174" s="31">
        <f t="shared" si="10"/>
        <v>9787500</v>
      </c>
    </row>
    <row r="175" spans="1:17" ht="15.75" x14ac:dyDescent="0.25">
      <c r="A175" s="7">
        <f t="shared" si="11"/>
        <v>334</v>
      </c>
      <c r="B175" s="1" t="s">
        <v>176</v>
      </c>
      <c r="C175" s="1" t="s">
        <v>104</v>
      </c>
      <c r="D175" s="6" t="s">
        <v>355</v>
      </c>
      <c r="E175" s="6" t="str">
        <f t="shared" si="12"/>
        <v>1F</v>
      </c>
      <c r="F175" s="2" t="s">
        <v>106</v>
      </c>
      <c r="G175" s="6" t="s">
        <v>176</v>
      </c>
      <c r="H175" s="6">
        <v>773.68</v>
      </c>
      <c r="I175" s="12">
        <v>1305</v>
      </c>
      <c r="J175" s="31">
        <f t="shared" si="9"/>
        <v>9135000</v>
      </c>
      <c r="K175" s="31">
        <f t="shared" si="10"/>
        <v>9787500</v>
      </c>
    </row>
    <row r="176" spans="1:17" ht="15.75" x14ac:dyDescent="0.25">
      <c r="A176" s="7">
        <f t="shared" si="11"/>
        <v>335</v>
      </c>
      <c r="B176" s="1" t="s">
        <v>176</v>
      </c>
      <c r="C176" s="1" t="s">
        <v>104</v>
      </c>
      <c r="D176" s="6" t="s">
        <v>356</v>
      </c>
      <c r="E176" s="6" t="str">
        <f t="shared" si="12"/>
        <v>2F</v>
      </c>
      <c r="F176" s="2" t="s">
        <v>106</v>
      </c>
      <c r="G176" s="6" t="s">
        <v>176</v>
      </c>
      <c r="H176" s="6">
        <v>773.68</v>
      </c>
      <c r="I176" s="12">
        <v>1305</v>
      </c>
      <c r="J176" s="31">
        <f t="shared" si="9"/>
        <v>9135000</v>
      </c>
      <c r="K176" s="31">
        <f t="shared" si="10"/>
        <v>9787500</v>
      </c>
    </row>
    <row r="177" spans="1:11" ht="15.75" x14ac:dyDescent="0.25">
      <c r="A177" s="7">
        <f t="shared" si="11"/>
        <v>336</v>
      </c>
      <c r="B177" s="1" t="s">
        <v>176</v>
      </c>
      <c r="C177" s="1" t="s">
        <v>104</v>
      </c>
      <c r="D177" s="6" t="s">
        <v>357</v>
      </c>
      <c r="E177" s="6" t="str">
        <f t="shared" si="12"/>
        <v>3F</v>
      </c>
      <c r="F177" s="2" t="s">
        <v>106</v>
      </c>
      <c r="G177" s="6" t="s">
        <v>176</v>
      </c>
      <c r="H177" s="6">
        <v>773.68</v>
      </c>
      <c r="I177" s="12">
        <v>1305</v>
      </c>
      <c r="J177" s="31">
        <f t="shared" si="9"/>
        <v>9135000</v>
      </c>
      <c r="K177" s="31">
        <f t="shared" si="10"/>
        <v>9787500</v>
      </c>
    </row>
    <row r="178" spans="1:11" x14ac:dyDescent="0.25">
      <c r="H178">
        <f>SUM(H2:H177)</f>
        <v>135410.51999999938</v>
      </c>
      <c r="I178" s="13">
        <f>SUM(I2:I177)</f>
        <v>228660</v>
      </c>
      <c r="J178" s="36">
        <f>SUM(J2:J177)</f>
        <v>1600620000</v>
      </c>
      <c r="K178" s="36">
        <f>SUM(K2:K177)</f>
        <v>1714950000</v>
      </c>
    </row>
    <row r="180" spans="1:11" x14ac:dyDescent="0.25">
      <c r="E180" s="13" t="s">
        <v>409</v>
      </c>
      <c r="H180" s="13">
        <f>'Inventory 1'!G163+'Inventory 2'!H178</f>
        <v>271628.0358239995</v>
      </c>
      <c r="I180" s="13">
        <f>'Inventory 1'!H163+'Inventory 2'!I178</f>
        <v>447539.35243199958</v>
      </c>
      <c r="J180" s="36">
        <f>'Inventory 1'!I163+'Inventory 2'!J178</f>
        <v>3132775467.0240026</v>
      </c>
      <c r="K180" s="36">
        <f>'Inventory 1'!J163+'Inventory 2'!K178</f>
        <v>3356545143.2399964</v>
      </c>
    </row>
    <row r="181" spans="1:11" x14ac:dyDescent="0.25">
      <c r="I181" s="40">
        <f>I180/10.7639</f>
        <v>41577.806597237024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K8"/>
  <sheetViews>
    <sheetView tabSelected="1" workbookViewId="0">
      <selection activeCell="J7" sqref="J7"/>
    </sheetView>
  </sheetViews>
  <sheetFormatPr defaultRowHeight="15" x14ac:dyDescent="0.25"/>
  <cols>
    <col min="7" max="7" width="17.85546875" bestFit="1" customWidth="1"/>
    <col min="8" max="8" width="17.140625" customWidth="1"/>
    <col min="9" max="9" width="26.85546875" style="13" customWidth="1"/>
    <col min="10" max="10" width="11.5703125" bestFit="1" customWidth="1"/>
    <col min="11" max="11" width="10" bestFit="1" customWidth="1"/>
  </cols>
  <sheetData>
    <row r="4" spans="6:11" x14ac:dyDescent="0.25">
      <c r="J4" t="s">
        <v>411</v>
      </c>
      <c r="K4" t="s">
        <v>412</v>
      </c>
    </row>
    <row r="5" spans="6:11" x14ac:dyDescent="0.25">
      <c r="F5" s="38" t="s">
        <v>361</v>
      </c>
      <c r="G5" s="38" t="s">
        <v>362</v>
      </c>
      <c r="H5" s="38" t="s">
        <v>364</v>
      </c>
      <c r="I5" s="39" t="s">
        <v>365</v>
      </c>
      <c r="J5" s="38" t="s">
        <v>366</v>
      </c>
    </row>
    <row r="6" spans="6:11" x14ac:dyDescent="0.25">
      <c r="F6" s="5">
        <v>1</v>
      </c>
      <c r="G6" s="5" t="s">
        <v>363</v>
      </c>
      <c r="H6" s="14">
        <f>'Inventory 1'!H163</f>
        <v>218879.35243199958</v>
      </c>
      <c r="I6" s="15">
        <f>'Inventory 2'!I178</f>
        <v>228660</v>
      </c>
      <c r="J6" s="14">
        <f>I6+H6</f>
        <v>447539.35243199958</v>
      </c>
      <c r="K6" s="18">
        <f>J6/10.7639</f>
        <v>41577.806597237024</v>
      </c>
    </row>
    <row r="7" spans="6:11" x14ac:dyDescent="0.25">
      <c r="F7" s="5">
        <v>2</v>
      </c>
      <c r="G7" s="5" t="s">
        <v>415</v>
      </c>
      <c r="H7" s="14">
        <f>'Inventory 1'!G163</f>
        <v>136217.51582400012</v>
      </c>
      <c r="I7" s="15">
        <f>'Inventory 2'!H178</f>
        <v>135410.51999999938</v>
      </c>
      <c r="J7" s="14">
        <f>I7+H7</f>
        <v>271628.0358239995</v>
      </c>
      <c r="K7" s="18"/>
    </row>
    <row r="8" spans="6:11" x14ac:dyDescent="0.25">
      <c r="I8" s="13" t="s">
        <v>410</v>
      </c>
      <c r="J8" s="18">
        <f>J6/10.7639</f>
        <v>41577.806597237024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45"/>
  <sheetViews>
    <sheetView topLeftCell="F37" workbookViewId="0">
      <selection activeCell="P9" sqref="P9"/>
    </sheetView>
  </sheetViews>
  <sheetFormatPr defaultRowHeight="15" x14ac:dyDescent="0.25"/>
  <cols>
    <col min="5" max="5" width="40.42578125" bestFit="1" customWidth="1"/>
    <col min="6" max="6" width="11.42578125" bestFit="1" customWidth="1"/>
    <col min="7" max="7" width="16.28515625" bestFit="1" customWidth="1"/>
    <col min="8" max="8" width="14" bestFit="1" customWidth="1"/>
    <col min="15" max="15" width="15.85546875" customWidth="1"/>
    <col min="16" max="16" width="22.140625" bestFit="1" customWidth="1"/>
    <col min="18" max="18" width="12.5703125" bestFit="1" customWidth="1"/>
  </cols>
  <sheetData>
    <row r="1" spans="5:16" x14ac:dyDescent="0.25">
      <c r="E1" s="16" t="s">
        <v>413</v>
      </c>
    </row>
    <row r="3" spans="5:16" x14ac:dyDescent="0.25">
      <c r="F3" s="5" t="s">
        <v>367</v>
      </c>
      <c r="G3" s="5" t="s">
        <v>369</v>
      </c>
      <c r="H3" s="5" t="s">
        <v>370</v>
      </c>
      <c r="I3" s="5"/>
      <c r="J3" s="5"/>
      <c r="K3" s="5"/>
      <c r="L3" s="5"/>
      <c r="M3" s="5"/>
    </row>
    <row r="4" spans="5:16" x14ac:dyDescent="0.25">
      <c r="F4" s="5" t="s">
        <v>6</v>
      </c>
      <c r="G4" s="5">
        <v>23</v>
      </c>
      <c r="H4" s="5"/>
      <c r="I4" s="5"/>
      <c r="J4" s="5"/>
      <c r="K4" s="5"/>
      <c r="L4" s="5"/>
      <c r="M4" s="5"/>
    </row>
    <row r="5" spans="5:16" x14ac:dyDescent="0.25">
      <c r="F5" s="5" t="s">
        <v>104</v>
      </c>
      <c r="G5" s="5">
        <v>55</v>
      </c>
      <c r="H5" s="5"/>
      <c r="I5" s="5"/>
      <c r="J5" s="5"/>
      <c r="K5" s="5"/>
      <c r="L5" s="5"/>
      <c r="M5" s="5"/>
    </row>
    <row r="6" spans="5:16" x14ac:dyDescent="0.25">
      <c r="F6" s="5" t="s">
        <v>154</v>
      </c>
      <c r="G6" s="5">
        <v>5</v>
      </c>
      <c r="H6" s="5"/>
      <c r="I6" s="5"/>
      <c r="J6" s="5"/>
      <c r="K6" s="5"/>
      <c r="L6" s="5"/>
      <c r="M6" s="5"/>
    </row>
    <row r="7" spans="5:16" x14ac:dyDescent="0.25">
      <c r="F7" s="5" t="s">
        <v>368</v>
      </c>
      <c r="G7" s="5">
        <v>1</v>
      </c>
      <c r="H7" s="5"/>
      <c r="I7" s="5"/>
      <c r="J7" s="5"/>
      <c r="K7" s="5"/>
      <c r="L7" s="5"/>
      <c r="M7" s="5"/>
    </row>
    <row r="8" spans="5:16" x14ac:dyDescent="0.25">
      <c r="F8" s="5" t="s">
        <v>366</v>
      </c>
      <c r="G8" s="5">
        <f>SUM(G4:G7)</f>
        <v>84</v>
      </c>
      <c r="H8" s="5"/>
      <c r="I8" s="5"/>
      <c r="J8" s="5"/>
      <c r="K8" s="5"/>
      <c r="L8" s="5"/>
      <c r="M8" s="5"/>
    </row>
    <row r="9" spans="5:16" x14ac:dyDescent="0.25">
      <c r="O9" t="s">
        <v>375</v>
      </c>
      <c r="P9" t="s">
        <v>376</v>
      </c>
    </row>
    <row r="10" spans="5:16" x14ac:dyDescent="0.25">
      <c r="G10" s="4" t="s">
        <v>371</v>
      </c>
      <c r="H10" s="4" t="s">
        <v>371</v>
      </c>
      <c r="I10" s="4" t="s">
        <v>372</v>
      </c>
      <c r="J10" s="4" t="s">
        <v>372</v>
      </c>
      <c r="K10" s="4" t="s">
        <v>373</v>
      </c>
      <c r="L10" s="4" t="s">
        <v>373</v>
      </c>
      <c r="M10" s="4" t="s">
        <v>371</v>
      </c>
      <c r="N10" s="4" t="s">
        <v>371</v>
      </c>
      <c r="O10" t="s">
        <v>374</v>
      </c>
    </row>
    <row r="11" spans="5:16" x14ac:dyDescent="0.25">
      <c r="G11">
        <v>1</v>
      </c>
      <c r="H11">
        <v>2</v>
      </c>
      <c r="I11">
        <v>1</v>
      </c>
      <c r="J11">
        <v>2</v>
      </c>
      <c r="K11">
        <v>2</v>
      </c>
      <c r="L11">
        <v>1</v>
      </c>
      <c r="M11">
        <v>18</v>
      </c>
      <c r="N11">
        <v>19</v>
      </c>
      <c r="O11">
        <v>1</v>
      </c>
    </row>
    <row r="12" spans="5:16" x14ac:dyDescent="0.25">
      <c r="G12">
        <v>3</v>
      </c>
      <c r="H12">
        <v>4</v>
      </c>
      <c r="I12">
        <v>3</v>
      </c>
      <c r="J12">
        <v>4</v>
      </c>
      <c r="K12">
        <v>4</v>
      </c>
      <c r="L12">
        <v>3</v>
      </c>
      <c r="M12">
        <v>20</v>
      </c>
      <c r="N12">
        <v>21</v>
      </c>
    </row>
    <row r="13" spans="5:16" x14ac:dyDescent="0.25">
      <c r="G13">
        <v>5</v>
      </c>
      <c r="H13">
        <v>6</v>
      </c>
      <c r="I13">
        <v>5</v>
      </c>
      <c r="K13">
        <v>6</v>
      </c>
      <c r="L13">
        <v>5</v>
      </c>
      <c r="M13">
        <v>22</v>
      </c>
      <c r="N13">
        <v>23</v>
      </c>
    </row>
    <row r="14" spans="5:16" x14ac:dyDescent="0.25">
      <c r="G14">
        <v>7</v>
      </c>
      <c r="H14">
        <v>8</v>
      </c>
      <c r="K14">
        <v>7</v>
      </c>
      <c r="L14">
        <v>8</v>
      </c>
      <c r="M14">
        <v>31</v>
      </c>
      <c r="N14">
        <v>30</v>
      </c>
    </row>
    <row r="15" spans="5:16" x14ac:dyDescent="0.25">
      <c r="G15">
        <v>9</v>
      </c>
      <c r="H15">
        <v>10</v>
      </c>
      <c r="K15">
        <v>9</v>
      </c>
      <c r="L15">
        <v>10</v>
      </c>
      <c r="M15">
        <v>33</v>
      </c>
      <c r="N15">
        <v>32</v>
      </c>
    </row>
    <row r="16" spans="5:16" x14ac:dyDescent="0.25">
      <c r="G16">
        <v>11</v>
      </c>
      <c r="H16">
        <v>12</v>
      </c>
      <c r="K16">
        <v>11</v>
      </c>
      <c r="L16">
        <v>12</v>
      </c>
      <c r="M16">
        <v>35</v>
      </c>
      <c r="N16">
        <v>34</v>
      </c>
    </row>
    <row r="17" spans="7:18" x14ac:dyDescent="0.25">
      <c r="G17">
        <v>13</v>
      </c>
      <c r="H17">
        <v>14</v>
      </c>
      <c r="K17">
        <v>13</v>
      </c>
      <c r="L17">
        <v>14</v>
      </c>
    </row>
    <row r="18" spans="7:18" x14ac:dyDescent="0.25">
      <c r="G18">
        <v>15</v>
      </c>
      <c r="H18">
        <v>16</v>
      </c>
      <c r="K18">
        <v>15</v>
      </c>
      <c r="L18">
        <v>16</v>
      </c>
    </row>
    <row r="19" spans="7:18" x14ac:dyDescent="0.25">
      <c r="G19">
        <v>17</v>
      </c>
      <c r="H19">
        <v>24</v>
      </c>
      <c r="K19">
        <v>17</v>
      </c>
      <c r="L19">
        <v>18</v>
      </c>
    </row>
    <row r="20" spans="7:18" x14ac:dyDescent="0.25">
      <c r="G20">
        <v>25</v>
      </c>
      <c r="H20">
        <v>26</v>
      </c>
      <c r="K20">
        <v>19</v>
      </c>
      <c r="L20">
        <v>20</v>
      </c>
    </row>
    <row r="21" spans="7:18" x14ac:dyDescent="0.25">
      <c r="G21">
        <v>27</v>
      </c>
      <c r="H21">
        <v>28</v>
      </c>
      <c r="K21">
        <v>21</v>
      </c>
      <c r="L21">
        <v>22</v>
      </c>
    </row>
    <row r="22" spans="7:18" x14ac:dyDescent="0.25">
      <c r="G22">
        <v>29</v>
      </c>
      <c r="H22">
        <v>37</v>
      </c>
      <c r="K22">
        <v>23</v>
      </c>
    </row>
    <row r="23" spans="7:18" x14ac:dyDescent="0.25">
      <c r="G23">
        <v>36</v>
      </c>
      <c r="H23">
        <v>39</v>
      </c>
    </row>
    <row r="24" spans="7:18" x14ac:dyDescent="0.25">
      <c r="G24">
        <v>38</v>
      </c>
      <c r="H24">
        <v>41</v>
      </c>
    </row>
    <row r="25" spans="7:18" x14ac:dyDescent="0.25">
      <c r="G25">
        <v>40</v>
      </c>
      <c r="H25">
        <v>42</v>
      </c>
    </row>
    <row r="26" spans="7:18" x14ac:dyDescent="0.25">
      <c r="G26">
        <v>43</v>
      </c>
      <c r="H26">
        <v>44</v>
      </c>
    </row>
    <row r="27" spans="7:18" x14ac:dyDescent="0.25">
      <c r="G27">
        <v>45</v>
      </c>
      <c r="H27">
        <v>46</v>
      </c>
    </row>
    <row r="28" spans="7:18" x14ac:dyDescent="0.25">
      <c r="G28">
        <v>47</v>
      </c>
      <c r="H28">
        <v>48</v>
      </c>
    </row>
    <row r="29" spans="7:18" x14ac:dyDescent="0.25">
      <c r="G29">
        <v>49</v>
      </c>
      <c r="H29">
        <v>50</v>
      </c>
      <c r="R29">
        <f>40000/10.7639</f>
        <v>3716.1251962578622</v>
      </c>
    </row>
    <row r="30" spans="7:18" x14ac:dyDescent="0.25">
      <c r="G30">
        <v>51</v>
      </c>
      <c r="H30">
        <v>52</v>
      </c>
    </row>
    <row r="31" spans="7:18" x14ac:dyDescent="0.25">
      <c r="G31">
        <v>23</v>
      </c>
      <c r="H31">
        <v>54</v>
      </c>
    </row>
    <row r="32" spans="7:18" x14ac:dyDescent="0.25">
      <c r="G32">
        <v>55</v>
      </c>
    </row>
    <row r="34" spans="5:18" x14ac:dyDescent="0.25">
      <c r="E34" t="s">
        <v>394</v>
      </c>
      <c r="G34">
        <f>346.002*22</f>
        <v>7612.0439999999999</v>
      </c>
      <c r="H34">
        <f>346.002*21</f>
        <v>7266.0420000000004</v>
      </c>
      <c r="I34">
        <f>281.556*3</f>
        <v>844.66799999999989</v>
      </c>
      <c r="J34">
        <f>281.556*2</f>
        <v>563.11199999999997</v>
      </c>
      <c r="K34">
        <f>395.315*12</f>
        <v>4743.78</v>
      </c>
      <c r="L34">
        <f>395.315*11</f>
        <v>4348.4650000000001</v>
      </c>
      <c r="M34">
        <f>346.002*6</f>
        <v>2076.0120000000002</v>
      </c>
      <c r="N34">
        <f>346.002*6</f>
        <v>2076.0120000000002</v>
      </c>
      <c r="O34">
        <v>281.56599999999997</v>
      </c>
      <c r="P34" s="20">
        <f>SUM(G34:O34)</f>
        <v>29811.700999999994</v>
      </c>
    </row>
    <row r="35" spans="5:18" x14ac:dyDescent="0.25">
      <c r="E35" s="16" t="s">
        <v>382</v>
      </c>
      <c r="G35" s="17">
        <f>334.783*22</f>
        <v>7365.2260000000006</v>
      </c>
      <c r="H35" s="17">
        <f>334.575*21</f>
        <v>7026.0749999999998</v>
      </c>
      <c r="I35" s="17">
        <f>259.32*3</f>
        <v>777.96</v>
      </c>
      <c r="J35" s="17">
        <f>259.32*2</f>
        <v>518.64</v>
      </c>
      <c r="K35" s="17">
        <f>12*389.575</f>
        <v>4674.8999999999996</v>
      </c>
      <c r="L35" s="17">
        <f>389.575*11</f>
        <v>4285.3249999999998</v>
      </c>
      <c r="M35" s="17">
        <f>6*334.783</f>
        <v>2008.6980000000001</v>
      </c>
      <c r="N35" s="17">
        <f>334.783*6</f>
        <v>2008.6980000000001</v>
      </c>
      <c r="O35" s="17">
        <f>259.32*1</f>
        <v>259.32</v>
      </c>
      <c r="P35" s="16">
        <f>SUM(G35:O35)</f>
        <v>28924.842000000001</v>
      </c>
    </row>
    <row r="37" spans="5:18" x14ac:dyDescent="0.25">
      <c r="F37" t="s">
        <v>378</v>
      </c>
      <c r="G37">
        <f>98.296*22</f>
        <v>2162.5120000000002</v>
      </c>
      <c r="H37">
        <f>98.296*21</f>
        <v>2064.2160000000003</v>
      </c>
      <c r="I37">
        <f>79.988*3</f>
        <v>239.964</v>
      </c>
      <c r="J37">
        <f>79.988*2</f>
        <v>159.976</v>
      </c>
      <c r="K37">
        <f>112.305*12</f>
        <v>1347.66</v>
      </c>
      <c r="L37">
        <f>112.305*11</f>
        <v>1235.355</v>
      </c>
      <c r="M37">
        <f>98.296*6</f>
        <v>589.77600000000007</v>
      </c>
      <c r="N37">
        <f>98.296*6</f>
        <v>589.77600000000007</v>
      </c>
      <c r="O37">
        <v>79.988</v>
      </c>
      <c r="P37" s="16">
        <f>SUM(G37:O37)</f>
        <v>8469.223</v>
      </c>
    </row>
    <row r="38" spans="5:18" x14ac:dyDescent="0.25">
      <c r="E38" s="16" t="s">
        <v>377</v>
      </c>
      <c r="F38" t="s">
        <v>379</v>
      </c>
      <c r="G38">
        <f>88.028*22</f>
        <v>1936.6160000000002</v>
      </c>
      <c r="H38">
        <f>88.028*21</f>
        <v>1848.5880000000002</v>
      </c>
      <c r="I38">
        <f>69.91*3</f>
        <v>209.73</v>
      </c>
      <c r="J38">
        <f>69.91*2</f>
        <v>139.82</v>
      </c>
      <c r="K38">
        <f>104.518*12</f>
        <v>1254.2159999999999</v>
      </c>
      <c r="L38">
        <f>104.518*11</f>
        <v>1149.6980000000001</v>
      </c>
      <c r="M38">
        <f>88.028*6</f>
        <v>528.16800000000001</v>
      </c>
      <c r="N38">
        <f>88.028*6</f>
        <v>528.16800000000001</v>
      </c>
      <c r="O38">
        <v>69.91</v>
      </c>
      <c r="P38" s="16">
        <f>SUM(G38:O38)</f>
        <v>7664.9140000000007</v>
      </c>
    </row>
    <row r="41" spans="5:18" x14ac:dyDescent="0.25">
      <c r="E41" s="16" t="s">
        <v>380</v>
      </c>
      <c r="G41">
        <f>441.064*22</f>
        <v>9703.4080000000013</v>
      </c>
      <c r="H41">
        <f>441.064*21</f>
        <v>9262.344000000001</v>
      </c>
      <c r="I41">
        <f>350.9*3</f>
        <v>1052.6999999999998</v>
      </c>
      <c r="J41">
        <f>350.9*2</f>
        <v>701.8</v>
      </c>
      <c r="K41">
        <f>523.353*12</f>
        <v>6280.235999999999</v>
      </c>
      <c r="L41">
        <f>523.353*11</f>
        <v>5756.8829999999998</v>
      </c>
      <c r="M41">
        <f>441.064*6</f>
        <v>2646.384</v>
      </c>
      <c r="N41">
        <f>441.064*6</f>
        <v>2646.384</v>
      </c>
      <c r="O41">
        <f>350.9*1</f>
        <v>350.9</v>
      </c>
      <c r="P41" s="16">
        <f>SUM(G41:O41)</f>
        <v>38401.038999999997</v>
      </c>
      <c r="R41" s="19" t="s">
        <v>383</v>
      </c>
    </row>
    <row r="43" spans="5:18" x14ac:dyDescent="0.25">
      <c r="E43" s="16" t="s">
        <v>381</v>
      </c>
      <c r="G43">
        <f>G41-G35</f>
        <v>2338.1820000000007</v>
      </c>
      <c r="H43">
        <f t="shared" ref="H43:O43" si="0">H41-H35</f>
        <v>2236.2690000000011</v>
      </c>
      <c r="I43">
        <f t="shared" si="0"/>
        <v>274.73999999999978</v>
      </c>
      <c r="J43">
        <f t="shared" si="0"/>
        <v>183.15999999999997</v>
      </c>
      <c r="K43">
        <f t="shared" si="0"/>
        <v>1605.3359999999993</v>
      </c>
      <c r="L43">
        <f t="shared" si="0"/>
        <v>1471.558</v>
      </c>
      <c r="M43">
        <f t="shared" si="0"/>
        <v>637.68599999999992</v>
      </c>
      <c r="N43">
        <f t="shared" si="0"/>
        <v>637.68599999999992</v>
      </c>
      <c r="O43">
        <f t="shared" si="0"/>
        <v>91.579999999999984</v>
      </c>
      <c r="P43" s="16">
        <f>SUM(G43:O43)</f>
        <v>9476.1970000000001</v>
      </c>
    </row>
    <row r="44" spans="5:18" x14ac:dyDescent="0.25">
      <c r="E44" s="16"/>
      <c r="P44" s="16"/>
    </row>
    <row r="45" spans="5:18" x14ac:dyDescent="0.25">
      <c r="E45" s="16" t="s">
        <v>414</v>
      </c>
      <c r="G45">
        <v>22</v>
      </c>
      <c r="H45">
        <v>21</v>
      </c>
      <c r="I45">
        <v>3</v>
      </c>
      <c r="J45">
        <v>2</v>
      </c>
      <c r="K45">
        <v>12</v>
      </c>
      <c r="L45">
        <v>11</v>
      </c>
      <c r="M45">
        <v>6</v>
      </c>
      <c r="N45">
        <v>6</v>
      </c>
      <c r="O45">
        <v>1</v>
      </c>
      <c r="P45" s="16">
        <f>SUM(G45:O45)</f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9"/>
  <sheetViews>
    <sheetView workbookViewId="0">
      <selection activeCell="H17" sqref="H17"/>
    </sheetView>
  </sheetViews>
  <sheetFormatPr defaultRowHeight="15" x14ac:dyDescent="0.25"/>
  <cols>
    <col min="3" max="3" width="4.85546875" bestFit="1" customWidth="1"/>
    <col min="4" max="4" width="13.140625" customWidth="1"/>
    <col min="5" max="5" width="9.140625" customWidth="1"/>
    <col min="6" max="9" width="9" bestFit="1" customWidth="1"/>
    <col min="10" max="10" width="10.5703125" customWidth="1"/>
    <col min="11" max="11" width="9" bestFit="1" customWidth="1"/>
    <col min="12" max="12" width="8.5703125" bestFit="1" customWidth="1"/>
  </cols>
  <sheetData>
    <row r="2" spans="3:15" ht="15.75" thickBot="1" x14ac:dyDescent="0.3"/>
    <row r="3" spans="3:15" ht="15.75" thickBot="1" x14ac:dyDescent="0.3">
      <c r="C3" s="43" t="s">
        <v>390</v>
      </c>
      <c r="D3" s="44"/>
      <c r="E3" s="44"/>
      <c r="F3" s="44"/>
      <c r="G3" s="44"/>
      <c r="H3" s="44"/>
      <c r="I3" s="44"/>
      <c r="J3" s="44"/>
      <c r="K3" s="44"/>
      <c r="L3" s="45"/>
    </row>
    <row r="4" spans="3:15" ht="60.75" thickBot="1" x14ac:dyDescent="0.3">
      <c r="C4" s="46" t="s">
        <v>361</v>
      </c>
      <c r="D4" s="25" t="s">
        <v>391</v>
      </c>
      <c r="E4" s="48" t="s">
        <v>369</v>
      </c>
      <c r="F4" s="21" t="s">
        <v>384</v>
      </c>
      <c r="G4" s="22" t="s">
        <v>385</v>
      </c>
      <c r="H4" s="22" t="s">
        <v>392</v>
      </c>
      <c r="I4" s="22" t="s">
        <v>386</v>
      </c>
      <c r="J4" s="22" t="s">
        <v>393</v>
      </c>
      <c r="K4" s="22" t="s">
        <v>387</v>
      </c>
      <c r="L4" s="22" t="s">
        <v>388</v>
      </c>
    </row>
    <row r="5" spans="3:15" ht="15.75" thickBot="1" x14ac:dyDescent="0.3">
      <c r="C5" s="47"/>
      <c r="D5" s="26"/>
      <c r="E5" s="49"/>
      <c r="F5" s="21" t="s">
        <v>389</v>
      </c>
      <c r="G5" s="21" t="s">
        <v>389</v>
      </c>
      <c r="H5" s="21" t="s">
        <v>389</v>
      </c>
      <c r="I5" s="21" t="s">
        <v>389</v>
      </c>
      <c r="J5" s="21" t="s">
        <v>389</v>
      </c>
      <c r="K5" s="21" t="s">
        <v>389</v>
      </c>
      <c r="L5" s="21" t="s">
        <v>389</v>
      </c>
      <c r="O5" s="28"/>
    </row>
    <row r="6" spans="3:15" ht="15.75" thickBot="1" x14ac:dyDescent="0.3">
      <c r="C6" s="23">
        <v>1</v>
      </c>
      <c r="D6" s="27" t="s">
        <v>6</v>
      </c>
      <c r="E6" s="27">
        <v>23</v>
      </c>
      <c r="F6" s="24">
        <v>149.74100000000001</v>
      </c>
      <c r="G6" s="24">
        <v>112.30500000000001</v>
      </c>
      <c r="H6" s="24">
        <v>104.518</v>
      </c>
      <c r="I6" s="24">
        <v>395.315</v>
      </c>
      <c r="J6" s="24">
        <v>389.57499999999999</v>
      </c>
      <c r="K6" s="24">
        <v>523.35299999999995</v>
      </c>
      <c r="L6" s="24">
        <f>K6-J6</f>
        <v>133.77799999999996</v>
      </c>
    </row>
    <row r="7" spans="3:15" ht="15.75" thickBot="1" x14ac:dyDescent="0.3">
      <c r="C7" s="23">
        <v>2</v>
      </c>
      <c r="D7" s="27" t="s">
        <v>104</v>
      </c>
      <c r="E7" s="27">
        <v>55</v>
      </c>
      <c r="F7" s="24">
        <v>131.06200000000001</v>
      </c>
      <c r="G7" s="24">
        <v>98.296000000000006</v>
      </c>
      <c r="H7" s="24">
        <v>88.028000000000006</v>
      </c>
      <c r="I7" s="24">
        <v>346.00200000000001</v>
      </c>
      <c r="J7" s="24">
        <v>334.78300000000002</v>
      </c>
      <c r="K7" s="24">
        <v>441.06400000000002</v>
      </c>
      <c r="L7" s="24">
        <f>K7-J7</f>
        <v>106.28100000000001</v>
      </c>
    </row>
    <row r="8" spans="3:15" ht="15.75" thickBot="1" x14ac:dyDescent="0.3">
      <c r="C8" s="23">
        <v>3</v>
      </c>
      <c r="D8" s="27" t="s">
        <v>154</v>
      </c>
      <c r="E8" s="27">
        <v>5</v>
      </c>
      <c r="F8" s="24">
        <v>106.65</v>
      </c>
      <c r="G8" s="24">
        <v>79.988</v>
      </c>
      <c r="H8" s="24">
        <v>69.91</v>
      </c>
      <c r="I8" s="24">
        <v>281.55599999999998</v>
      </c>
      <c r="J8" s="24">
        <v>259.32</v>
      </c>
      <c r="K8" s="24">
        <v>350.9</v>
      </c>
      <c r="L8" s="24">
        <f>K8-J8</f>
        <v>91.579999999999984</v>
      </c>
    </row>
    <row r="9" spans="3:15" ht="15.75" thickBot="1" x14ac:dyDescent="0.3">
      <c r="C9" s="23">
        <v>4</v>
      </c>
      <c r="D9" s="27" t="s">
        <v>368</v>
      </c>
      <c r="E9" s="27">
        <v>1</v>
      </c>
      <c r="F9" s="24">
        <v>106.65</v>
      </c>
      <c r="G9" s="24">
        <v>79.988</v>
      </c>
      <c r="H9" s="24">
        <v>69.91</v>
      </c>
      <c r="I9" s="24">
        <v>281.55599999999998</v>
      </c>
      <c r="J9" s="24">
        <v>259.32</v>
      </c>
      <c r="K9" s="24">
        <v>350.9</v>
      </c>
      <c r="L9" s="24">
        <f>K9-J9</f>
        <v>91.579999999999984</v>
      </c>
    </row>
  </sheetData>
  <mergeCells count="3">
    <mergeCell ref="C3:L3"/>
    <mergeCell ref="C4:C5"/>
    <mergeCell ref="E4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8"/>
  <sheetViews>
    <sheetView workbookViewId="0">
      <selection activeCell="G11" sqref="G11"/>
    </sheetView>
  </sheetViews>
  <sheetFormatPr defaultRowHeight="15" x14ac:dyDescent="0.25"/>
  <cols>
    <col min="4" max="4" width="4.85546875" bestFit="1" customWidth="1"/>
    <col min="5" max="5" width="10.42578125" bestFit="1" customWidth="1"/>
    <col min="6" max="6" width="9.7109375" bestFit="1" customWidth="1"/>
    <col min="7" max="7" width="25" bestFit="1" customWidth="1"/>
    <col min="8" max="8" width="8.7109375" bestFit="1" customWidth="1"/>
    <col min="9" max="9" width="9" bestFit="1" customWidth="1"/>
  </cols>
  <sheetData>
    <row r="3" spans="4:9" x14ac:dyDescent="0.25">
      <c r="E3" t="s">
        <v>408</v>
      </c>
    </row>
    <row r="5" spans="4:9" ht="60" x14ac:dyDescent="0.25">
      <c r="D5" s="33" t="s">
        <v>361</v>
      </c>
      <c r="E5" s="33" t="s">
        <v>398</v>
      </c>
      <c r="F5" s="33" t="s">
        <v>399</v>
      </c>
      <c r="G5" s="33" t="s">
        <v>400</v>
      </c>
      <c r="H5" s="33" t="s">
        <v>401</v>
      </c>
      <c r="I5" s="33" t="s">
        <v>402</v>
      </c>
    </row>
    <row r="6" spans="4:9" x14ac:dyDescent="0.25">
      <c r="D6" s="2">
        <v>1</v>
      </c>
      <c r="E6" s="34">
        <v>44838</v>
      </c>
      <c r="F6" s="35" t="s">
        <v>403</v>
      </c>
      <c r="G6" s="5" t="s">
        <v>404</v>
      </c>
      <c r="H6" s="50" t="s">
        <v>405</v>
      </c>
      <c r="I6" s="2">
        <v>176</v>
      </c>
    </row>
    <row r="7" spans="4:9" x14ac:dyDescent="0.25">
      <c r="D7" s="2">
        <v>2</v>
      </c>
      <c r="E7" s="35">
        <v>44746</v>
      </c>
      <c r="F7" s="35" t="s">
        <v>406</v>
      </c>
      <c r="G7" s="5" t="s">
        <v>407</v>
      </c>
      <c r="H7" s="50"/>
      <c r="I7" s="2">
        <v>220</v>
      </c>
    </row>
    <row r="8" spans="4:9" x14ac:dyDescent="0.25">
      <c r="D8" s="51" t="s">
        <v>366</v>
      </c>
      <c r="E8" s="51"/>
      <c r="F8" s="51"/>
      <c r="G8" s="51"/>
      <c r="H8" s="51"/>
      <c r="I8" s="2">
        <f>SUM(I6:I7)</f>
        <v>396</v>
      </c>
    </row>
  </sheetData>
  <mergeCells count="2">
    <mergeCell ref="H6:H7"/>
    <mergeCell ref="D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Inventory 1</vt:lpstr>
      <vt:lpstr>Inventory 2</vt:lpstr>
      <vt:lpstr>Summary</vt:lpstr>
      <vt:lpstr>far</vt:lpstr>
      <vt:lpstr>Each Plot</vt:lpstr>
      <vt:lpstr>Plot Deta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Rahul Gupta</cp:lastModifiedBy>
  <cp:lastPrinted>2022-12-15T07:05:32Z</cp:lastPrinted>
  <dcterms:created xsi:type="dcterms:W3CDTF">2022-12-10T04:54:46Z</dcterms:created>
  <dcterms:modified xsi:type="dcterms:W3CDTF">2023-01-13T06:51:52Z</dcterms:modified>
</cp:coreProperties>
</file>