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In Progress Files\Abhinav Chaturvedi\Yes Bank\"/>
    </mc:Choice>
  </mc:AlternateContent>
  <bookViews>
    <workbookView xWindow="0" yWindow="0" windowWidth="24000" windowHeight="9735" activeTab="4"/>
  </bookViews>
  <sheets>
    <sheet name="Sheet1" sheetId="1" r:id="rId1"/>
    <sheet name="Sheet2" sheetId="2" r:id="rId2"/>
    <sheet name="Sheet3" sheetId="3" r:id="rId3"/>
    <sheet name="Sheet4" sheetId="4" r:id="rId4"/>
    <sheet name="Sheet5" sheetId="5" r:id="rId5"/>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2" i="5" l="1"/>
  <c r="M18" i="2" l="1"/>
  <c r="P14" i="4"/>
  <c r="L39" i="2" l="1"/>
  <c r="L38" i="2"/>
  <c r="J39" i="2"/>
  <c r="J38" i="2"/>
  <c r="J37" i="2"/>
  <c r="M13" i="2"/>
  <c r="N16" i="2"/>
  <c r="N15" i="2"/>
  <c r="M15" i="2"/>
  <c r="G16" i="1"/>
  <c r="F21" i="1"/>
  <c r="J27" i="1" l="1"/>
  <c r="J26" i="1"/>
  <c r="J25" i="1"/>
  <c r="A15" i="1"/>
  <c r="A14" i="1"/>
  <c r="B14" i="1"/>
  <c r="B15" i="1"/>
  <c r="G15" i="1"/>
  <c r="G14" i="1"/>
  <c r="P10" i="2"/>
  <c r="L5" i="1"/>
  <c r="E5" i="1"/>
</calcChain>
</file>

<file path=xl/sharedStrings.xml><?xml version="1.0" encoding="utf-8"?>
<sst xmlns="http://schemas.openxmlformats.org/spreadsheetml/2006/main" count="46" uniqueCount="44">
  <si>
    <t>Energy charge</t>
  </si>
  <si>
    <t>fixed charges</t>
  </si>
  <si>
    <t>Total</t>
  </si>
  <si>
    <t>PF Incentive</t>
  </si>
  <si>
    <t>Fuel Surcharge</t>
  </si>
  <si>
    <t>Incentive</t>
  </si>
  <si>
    <t>Rebate</t>
  </si>
  <si>
    <t>September Bill</t>
  </si>
  <si>
    <t>December Bill</t>
  </si>
  <si>
    <t>Net Consumption KWH</t>
  </si>
  <si>
    <t>Rate of energy</t>
  </si>
  <si>
    <t>Energy Charges</t>
  </si>
  <si>
    <t>Total Paid</t>
  </si>
  <si>
    <t>Other Charges</t>
  </si>
  <si>
    <t>PF</t>
  </si>
  <si>
    <t>Nov</t>
  </si>
  <si>
    <t>kW</t>
  </si>
  <si>
    <t>Contracted Demand</t>
  </si>
  <si>
    <t>Month</t>
  </si>
  <si>
    <t>19.19(66.54)</t>
  </si>
  <si>
    <t>23.03(73.45)</t>
  </si>
  <si>
    <t>29.11(84.4)</t>
  </si>
  <si>
    <t>34.91(94.84)</t>
  </si>
  <si>
    <t>37.98(100.36)</t>
  </si>
  <si>
    <t>37.46(99.43)</t>
  </si>
  <si>
    <t>34.34(93.81)</t>
  </si>
  <si>
    <t>32.15(89.87)</t>
  </si>
  <si>
    <t>32.51(90.52)</t>
  </si>
  <si>
    <t>31.91(89.44)</t>
  </si>
  <si>
    <t>26.24(79.23)</t>
  </si>
  <si>
    <t>20.72(69.3)</t>
  </si>
  <si>
    <t>29.96(85.93)</t>
  </si>
  <si>
    <t>Oct</t>
  </si>
  <si>
    <t>Aug</t>
  </si>
  <si>
    <t>Total Connection Load</t>
  </si>
  <si>
    <t>Total Peak Power Load</t>
  </si>
  <si>
    <t>As per Electricity Bill</t>
  </si>
  <si>
    <t>As per Techno Ccommercial Proposal</t>
  </si>
  <si>
    <t>Average Power Generation (in month)</t>
  </si>
  <si>
    <t>Total Power Generation (in a day)</t>
  </si>
  <si>
    <t>As per Electricity Bill (maximum taken as per Sep.22 bill)</t>
  </si>
  <si>
    <t>Average consumption</t>
  </si>
  <si>
    <t>As per Electricity Bill (average of Sep., Nov., Dec. Bills)</t>
  </si>
  <si>
    <t>Based on the above analysis it appears that as per current usage as reflected from the copy of electricity bills and power generation claimed by Solar Nation Techno Commercial Offer provided to us that this Plant has the requirement of 250 KW rood top solar power plant.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</si>
</sst>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 #,##0.00_ ;_ * \-#,##0.00_ ;_ * &quot;-&quot;??_ ;_ @_ "/>
    <numFmt numFmtId="164" formatCode="_ * #,##0_ ;_ * \-#,##0_ ;_ * &quot;-&quot;??_ ;_ @_ "/>
    <numFmt numFmtId="165" formatCode="_ * #,##0.000_ ;_ * \-#,##0.000_ ;_ * &quot;-&quot;??_ ;_ @_ "/>
  </numFmts>
  <fonts count="4">
    <font>
      <sz val="11"/>
      <color theme="1"/>
      <name val="Calibri"/>
      <family val="2"/>
      <scheme val="minor"/>
    </font>
    <font>
      <sz val="11"/>
      <color theme="1"/>
      <name val="Calibri"/>
      <family val="2"/>
      <scheme val="minor"/>
    </font>
    <font>
      <sz val="12"/>
      <color rgb="FF333333"/>
      <name val="Inherit"/>
    </font>
    <font>
      <sz val="11"/>
      <color rgb="FF000000"/>
      <name val="Calibri"/>
      <family val="2"/>
      <scheme val="minor"/>
    </font>
  </fonts>
  <fills count="3">
    <fill>
      <patternFill patternType="none"/>
    </fill>
    <fill>
      <patternFill patternType="gray125"/>
    </fill>
    <fill>
      <patternFill patternType="solid">
        <fgColor rgb="FFFEC58F"/>
        <bgColor indexed="64"/>
      </patternFill>
    </fill>
  </fills>
  <borders count="2">
    <border>
      <left/>
      <right/>
      <top/>
      <bottom/>
      <diagonal/>
    </border>
    <border>
      <left style="medium">
        <color rgb="FFFFFFFF"/>
      </left>
      <right style="medium">
        <color rgb="FFFFFFFF"/>
      </right>
      <top style="medium">
        <color rgb="FFFFFFFF"/>
      </top>
      <bottom style="medium">
        <color rgb="FFFFFFFF"/>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10">
    <xf numFmtId="0" fontId="0" fillId="0" borderId="0" xfId="0"/>
    <xf numFmtId="43" fontId="0" fillId="0" borderId="0" xfId="1" applyFont="1"/>
    <xf numFmtId="164" fontId="0" fillId="0" borderId="0" xfId="1" applyNumberFormat="1" applyFont="1"/>
    <xf numFmtId="10" fontId="0" fillId="0" borderId="0" xfId="2" applyNumberFormat="1" applyFont="1"/>
    <xf numFmtId="43" fontId="0" fillId="0" borderId="0" xfId="0" applyNumberFormat="1"/>
    <xf numFmtId="165" fontId="0" fillId="0" borderId="0" xfId="1" applyNumberFormat="1" applyFont="1"/>
    <xf numFmtId="164" fontId="0" fillId="0" borderId="0" xfId="1" applyNumberFormat="1" applyFont="1" applyAlignment="1">
      <alignment horizontal="center" vertical="center"/>
    </xf>
    <xf numFmtId="0" fontId="2" fillId="2" borderId="1" xfId="0" applyFont="1" applyFill="1" applyBorder="1" applyAlignment="1">
      <alignment horizontal="center" vertical="center" wrapText="1"/>
    </xf>
    <xf numFmtId="3" fontId="3" fillId="0" borderId="0" xfId="0" applyNumberFormat="1" applyFont="1"/>
    <xf numFmtId="164" fontId="0" fillId="0" borderId="0" xfId="0" applyNumberFormat="1"/>
  </cellXfs>
  <cellStyles count="3">
    <cellStyle name="Comma" xfId="1" builtinId="3"/>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561974</xdr:colOff>
      <xdr:row>0</xdr:row>
      <xdr:rowOff>0</xdr:rowOff>
    </xdr:from>
    <xdr:to>
      <xdr:col>12</xdr:col>
      <xdr:colOff>343879</xdr:colOff>
      <xdr:row>35</xdr:row>
      <xdr:rowOff>9525</xdr:rowOff>
    </xdr:to>
    <xdr:pic>
      <xdr:nvPicPr>
        <xdr:cNvPr id="2" name="Picture 1"/>
        <xdr:cNvPicPr>
          <a:picLocks noChangeAspect="1"/>
        </xdr:cNvPicPr>
      </xdr:nvPicPr>
      <xdr:blipFill rotWithShape="1">
        <a:blip xmlns:r="http://schemas.openxmlformats.org/officeDocument/2006/relationships" r:embed="rId1"/>
        <a:srcRect l="24607" t="11995" r="26049" b="12746"/>
        <a:stretch/>
      </xdr:blipFill>
      <xdr:spPr>
        <a:xfrm>
          <a:off x="561974" y="0"/>
          <a:ext cx="7782905" cy="66770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571500</xdr:colOff>
      <xdr:row>3</xdr:row>
      <xdr:rowOff>76199</xdr:rowOff>
    </xdr:from>
    <xdr:to>
      <xdr:col>11</xdr:col>
      <xdr:colOff>333376</xdr:colOff>
      <xdr:row>22</xdr:row>
      <xdr:rowOff>95250</xdr:rowOff>
    </xdr:to>
    <xdr:pic>
      <xdr:nvPicPr>
        <xdr:cNvPr id="2" name="Picture 1"/>
        <xdr:cNvPicPr>
          <a:picLocks noChangeAspect="1"/>
        </xdr:cNvPicPr>
      </xdr:nvPicPr>
      <xdr:blipFill rotWithShape="1">
        <a:blip xmlns:r="http://schemas.openxmlformats.org/officeDocument/2006/relationships" r:embed="rId1"/>
        <a:srcRect l="7805" t="6350" r="10835" b="3809"/>
        <a:stretch/>
      </xdr:blipFill>
      <xdr:spPr>
        <a:xfrm>
          <a:off x="1181100" y="647699"/>
          <a:ext cx="5857876" cy="3638551"/>
        </a:xfrm>
        <a:prstGeom prst="rect">
          <a:avLst/>
        </a:prstGeom>
      </xdr:spPr>
    </xdr:pic>
    <xdr:clientData/>
  </xdr:twoCellAnchor>
  <xdr:twoCellAnchor editAs="oneCell">
    <xdr:from>
      <xdr:col>12</xdr:col>
      <xdr:colOff>438150</xdr:colOff>
      <xdr:row>4</xdr:row>
      <xdr:rowOff>95250</xdr:rowOff>
    </xdr:from>
    <xdr:to>
      <xdr:col>22</xdr:col>
      <xdr:colOff>342900</xdr:colOff>
      <xdr:row>21</xdr:row>
      <xdr:rowOff>152400</xdr:rowOff>
    </xdr:to>
    <xdr:pic>
      <xdr:nvPicPr>
        <xdr:cNvPr id="3" name="Picture 2"/>
        <xdr:cNvPicPr>
          <a:picLocks noChangeAspect="1"/>
        </xdr:cNvPicPr>
      </xdr:nvPicPr>
      <xdr:blipFill rotWithShape="1">
        <a:blip xmlns:r="http://schemas.openxmlformats.org/officeDocument/2006/relationships" r:embed="rId2"/>
        <a:srcRect l="8466" t="7997" r="8190" b="10630"/>
        <a:stretch/>
      </xdr:blipFill>
      <xdr:spPr>
        <a:xfrm>
          <a:off x="7753350" y="857250"/>
          <a:ext cx="6000750" cy="329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571500</xdr:colOff>
      <xdr:row>1</xdr:row>
      <xdr:rowOff>19050</xdr:rowOff>
    </xdr:from>
    <xdr:to>
      <xdr:col>13</xdr:col>
      <xdr:colOff>495300</xdr:colOff>
      <xdr:row>39</xdr:row>
      <xdr:rowOff>175110</xdr:rowOff>
    </xdr:to>
    <xdr:pic>
      <xdr:nvPicPr>
        <xdr:cNvPr id="2" name="Picture 1"/>
        <xdr:cNvPicPr>
          <a:picLocks noChangeAspect="1"/>
        </xdr:cNvPicPr>
      </xdr:nvPicPr>
      <xdr:blipFill rotWithShape="1">
        <a:blip xmlns:r="http://schemas.openxmlformats.org/officeDocument/2006/relationships" r:embed="rId1"/>
        <a:srcRect l="29236" t="10583" r="30811" b="6867"/>
        <a:stretch/>
      </xdr:blipFill>
      <xdr:spPr>
        <a:xfrm>
          <a:off x="2400300" y="209550"/>
          <a:ext cx="6362700" cy="739506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M27"/>
  <sheetViews>
    <sheetView workbookViewId="0">
      <selection activeCell="D14" sqref="D14:D16"/>
    </sheetView>
  </sheetViews>
  <sheetFormatPr defaultRowHeight="15"/>
  <cols>
    <col min="2" max="2" width="10" style="2" bestFit="1" customWidth="1"/>
    <col min="3" max="3" width="13.5703125" style="2" bestFit="1" customWidth="1"/>
    <col min="4" max="4" width="22.5703125" style="2" bestFit="1" customWidth="1"/>
    <col min="5" max="5" width="14.85546875" style="2" bestFit="1" customWidth="1"/>
    <col min="6" max="6" width="12.7109375" style="2" bestFit="1" customWidth="1"/>
    <col min="7" max="7" width="15" style="2" bestFit="1" customWidth="1"/>
    <col min="8" max="8" width="10.140625" style="2" bestFit="1" customWidth="1"/>
    <col min="9" max="9" width="19.7109375" style="2" bestFit="1" customWidth="1"/>
    <col min="10" max="13" width="9.140625" style="2"/>
  </cols>
  <sheetData>
    <row r="4" spans="1:12">
      <c r="C4" s="2" t="s">
        <v>0</v>
      </c>
      <c r="D4" s="2" t="s">
        <v>1</v>
      </c>
      <c r="E4" s="2" t="s">
        <v>2</v>
      </c>
      <c r="F4" s="2" t="s">
        <v>3</v>
      </c>
      <c r="G4" s="2" t="s">
        <v>4</v>
      </c>
      <c r="H4" s="2" t="s">
        <v>5</v>
      </c>
      <c r="I4" s="2" t="s">
        <v>6</v>
      </c>
    </row>
    <row r="5" spans="1:12">
      <c r="C5" s="2">
        <v>207108.31</v>
      </c>
      <c r="D5" s="2">
        <v>50625</v>
      </c>
      <c r="E5" s="2">
        <f>SUM(C5:D5)</f>
        <v>257733.31</v>
      </c>
      <c r="F5" s="2">
        <v>-6885.45</v>
      </c>
      <c r="G5" s="2">
        <v>11436</v>
      </c>
      <c r="H5" s="2">
        <v>-3587.22</v>
      </c>
      <c r="I5" s="1">
        <v>-2850.9</v>
      </c>
      <c r="J5" s="2">
        <v>5674.2</v>
      </c>
      <c r="K5" s="2">
        <v>2837.1</v>
      </c>
      <c r="L5" s="2">
        <f>SUM(E5:K5)</f>
        <v>264357.03999999998</v>
      </c>
    </row>
    <row r="13" spans="1:12">
      <c r="D13" s="2" t="s">
        <v>9</v>
      </c>
      <c r="E13" s="2" t="s">
        <v>10</v>
      </c>
      <c r="F13" s="2" t="s">
        <v>11</v>
      </c>
      <c r="G13" s="2" t="s">
        <v>13</v>
      </c>
      <c r="H13" s="2" t="s">
        <v>12</v>
      </c>
    </row>
    <row r="14" spans="1:12">
      <c r="A14" s="4">
        <f>B14/24</f>
        <v>39.029166666666669</v>
      </c>
      <c r="B14" s="2">
        <f>D14/30</f>
        <v>936.7</v>
      </c>
      <c r="C14" s="2" t="s">
        <v>7</v>
      </c>
      <c r="D14" s="2">
        <v>28101</v>
      </c>
      <c r="E14" s="1">
        <v>7.3</v>
      </c>
      <c r="F14" s="2">
        <v>205137.3</v>
      </c>
      <c r="G14" s="2">
        <f>H14-F14</f>
        <v>37945.700000000012</v>
      </c>
      <c r="H14" s="2">
        <v>243083</v>
      </c>
    </row>
    <row r="15" spans="1:12">
      <c r="A15" s="4">
        <f>B15/24</f>
        <v>39.904166666666669</v>
      </c>
      <c r="B15" s="2">
        <f>D15/30</f>
        <v>957.7</v>
      </c>
      <c r="C15" s="2" t="s">
        <v>8</v>
      </c>
      <c r="D15" s="2">
        <v>28731</v>
      </c>
      <c r="E15" s="1">
        <v>7.3</v>
      </c>
      <c r="F15" s="2">
        <v>207108.31</v>
      </c>
      <c r="G15" s="2">
        <f>H15-F15</f>
        <v>59000.69</v>
      </c>
      <c r="H15" s="2">
        <v>266109</v>
      </c>
    </row>
    <row r="16" spans="1:12">
      <c r="D16" s="8">
        <v>27843</v>
      </c>
      <c r="E16" s="1">
        <v>7.3</v>
      </c>
      <c r="F16" s="2">
        <v>203253.9</v>
      </c>
      <c r="G16" s="2">
        <f>H16-F16</f>
        <v>59307.100000000006</v>
      </c>
      <c r="H16" s="2">
        <v>262561</v>
      </c>
    </row>
    <row r="19" spans="6:10">
      <c r="F19" s="2">
        <v>315</v>
      </c>
    </row>
    <row r="20" spans="6:10">
      <c r="F20" s="2">
        <v>250</v>
      </c>
    </row>
    <row r="21" spans="6:10">
      <c r="F21" s="1">
        <f>F20/F19</f>
        <v>0.79365079365079361</v>
      </c>
    </row>
    <row r="24" spans="6:10">
      <c r="G24" s="6" t="s">
        <v>18</v>
      </c>
      <c r="H24" s="6" t="s">
        <v>14</v>
      </c>
      <c r="I24" s="6" t="s">
        <v>17</v>
      </c>
      <c r="J24" s="6" t="s">
        <v>16</v>
      </c>
    </row>
    <row r="25" spans="6:10">
      <c r="G25" s="2" t="s">
        <v>33</v>
      </c>
      <c r="H25" s="5">
        <v>0.99299999999999999</v>
      </c>
      <c r="I25" s="2">
        <v>250</v>
      </c>
      <c r="J25" s="2">
        <f>I25*H25</f>
        <v>248.25</v>
      </c>
    </row>
    <row r="26" spans="6:10">
      <c r="G26" s="2" t="s">
        <v>32</v>
      </c>
      <c r="H26" s="5">
        <v>0.99399999999999999</v>
      </c>
      <c r="I26" s="2">
        <v>250</v>
      </c>
      <c r="J26" s="2">
        <f t="shared" ref="J26:J27" si="0">I26*H26</f>
        <v>248.5</v>
      </c>
    </row>
    <row r="27" spans="6:10">
      <c r="G27" s="2" t="s">
        <v>15</v>
      </c>
      <c r="H27" s="5">
        <v>0.99399999999999999</v>
      </c>
      <c r="I27" s="2">
        <v>250</v>
      </c>
      <c r="J27" s="2">
        <f t="shared" si="0"/>
        <v>248.5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9:P39"/>
  <sheetViews>
    <sheetView topLeftCell="A10" workbookViewId="0">
      <selection activeCell="M18" sqref="M18"/>
    </sheetView>
  </sheetViews>
  <sheetFormatPr defaultRowHeight="15"/>
  <cols>
    <col min="10" max="10" width="14.28515625" bestFit="1" customWidth="1"/>
    <col min="12" max="12" width="14.28515625" bestFit="1" customWidth="1"/>
    <col min="13" max="13" width="12.5703125" style="2" bestFit="1" customWidth="1"/>
    <col min="14" max="14" width="14.28515625" bestFit="1" customWidth="1"/>
    <col min="15" max="15" width="12.5703125" style="2" bestFit="1" customWidth="1"/>
  </cols>
  <sheetData>
    <row r="9" spans="13:16">
      <c r="O9" s="2">
        <v>9435000</v>
      </c>
    </row>
    <row r="10" spans="13:16">
      <c r="O10" s="2">
        <v>1190000</v>
      </c>
      <c r="P10" s="3">
        <f>O10/O9</f>
        <v>0.12612612612612611</v>
      </c>
    </row>
    <row r="13" spans="13:16">
      <c r="M13" s="2">
        <f>M14*12%</f>
        <v>1076580</v>
      </c>
    </row>
    <row r="14" spans="13:16">
      <c r="M14" s="2">
        <v>8971500</v>
      </c>
      <c r="N14">
        <v>250</v>
      </c>
    </row>
    <row r="15" spans="13:16">
      <c r="M15" s="2">
        <f>M14/250</f>
        <v>35886</v>
      </c>
      <c r="N15">
        <f>N14/1000</f>
        <v>0.25</v>
      </c>
    </row>
    <row r="16" spans="13:16">
      <c r="N16" s="2">
        <f>N15*5*10^7</f>
        <v>12500000</v>
      </c>
    </row>
    <row r="18" spans="13:13">
      <c r="M18" s="2">
        <f>M14*1.12</f>
        <v>10048080.000000002</v>
      </c>
    </row>
    <row r="36" spans="10:12">
      <c r="J36">
        <v>39.08</v>
      </c>
      <c r="L36" s="2">
        <v>39080</v>
      </c>
    </row>
    <row r="37" spans="10:12">
      <c r="J37">
        <f>250*1000</f>
        <v>250000</v>
      </c>
      <c r="L37" s="2">
        <v>250</v>
      </c>
    </row>
    <row r="38" spans="10:12">
      <c r="J38" s="2">
        <f>J37*J36</f>
        <v>9770000</v>
      </c>
      <c r="L38" s="2">
        <f>L37*L36</f>
        <v>9770000</v>
      </c>
    </row>
    <row r="39" spans="10:12">
      <c r="J39" s="2">
        <f>J38*1.12</f>
        <v>10942400.000000002</v>
      </c>
      <c r="L39" s="9">
        <f>L38*1.12</f>
        <v>10942400.000000002</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29:Q31"/>
  <sheetViews>
    <sheetView workbookViewId="0">
      <selection activeCell="H31" sqref="H31"/>
    </sheetView>
  </sheetViews>
  <sheetFormatPr defaultRowHeight="15"/>
  <sheetData>
    <row r="29" spans="5:17" ht="15.75" thickBot="1"/>
    <row r="30" spans="5:17" ht="30.75" thickBot="1">
      <c r="E30" s="7" t="s">
        <v>19</v>
      </c>
      <c r="F30" s="7" t="s">
        <v>20</v>
      </c>
      <c r="G30" s="7" t="s">
        <v>21</v>
      </c>
      <c r="H30" s="7" t="s">
        <v>22</v>
      </c>
      <c r="I30" s="7" t="s">
        <v>23</v>
      </c>
      <c r="J30" s="7" t="s">
        <v>24</v>
      </c>
      <c r="K30" s="7" t="s">
        <v>25</v>
      </c>
      <c r="L30" s="7" t="s">
        <v>26</v>
      </c>
      <c r="M30" s="7" t="s">
        <v>27</v>
      </c>
      <c r="N30" s="7" t="s">
        <v>28</v>
      </c>
      <c r="O30" s="7" t="s">
        <v>29</v>
      </c>
      <c r="P30" s="7" t="s">
        <v>30</v>
      </c>
      <c r="Q30" s="7" t="s">
        <v>31</v>
      </c>
    </row>
    <row r="31" spans="5:17">
      <c r="E31">
        <v>19.190000000000001</v>
      </c>
      <c r="F31">
        <v>23.03</v>
      </c>
      <c r="G31">
        <v>29.11</v>
      </c>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4:P17"/>
  <sheetViews>
    <sheetView topLeftCell="A4" workbookViewId="0">
      <selection activeCell="O15" sqref="O15"/>
    </sheetView>
  </sheetViews>
  <sheetFormatPr defaultRowHeight="15"/>
  <cols>
    <col min="13" max="13" width="14.28515625" bestFit="1" customWidth="1"/>
  </cols>
  <sheetData>
    <row r="14" spans="16:16">
      <c r="P14">
        <f>280*80</f>
        <v>22400</v>
      </c>
    </row>
    <row r="17" spans="13:13">
      <c r="M17" s="2">
        <v>13250000</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6:J22"/>
  <sheetViews>
    <sheetView tabSelected="1" workbookViewId="0">
      <selection activeCell="H13" sqref="H13"/>
    </sheetView>
  </sheetViews>
  <sheetFormatPr defaultRowHeight="15"/>
  <cols>
    <col min="8" max="8" width="35.5703125" bestFit="1" customWidth="1"/>
    <col min="9" max="9" width="51.85546875" bestFit="1" customWidth="1"/>
  </cols>
  <sheetData>
    <row r="6" spans="8:10">
      <c r="H6" t="s">
        <v>34</v>
      </c>
      <c r="I6" t="s">
        <v>36</v>
      </c>
      <c r="J6">
        <v>250</v>
      </c>
    </row>
    <row r="7" spans="8:10">
      <c r="H7" t="s">
        <v>35</v>
      </c>
      <c r="I7" t="s">
        <v>40</v>
      </c>
      <c r="J7">
        <v>130.91999999999999</v>
      </c>
    </row>
    <row r="8" spans="8:10">
      <c r="H8" t="s">
        <v>39</v>
      </c>
      <c r="I8" t="s">
        <v>37</v>
      </c>
      <c r="J8">
        <v>1050</v>
      </c>
    </row>
    <row r="9" spans="8:10">
      <c r="H9" t="s">
        <v>38</v>
      </c>
      <c r="I9" t="s">
        <v>37</v>
      </c>
      <c r="J9">
        <v>31500</v>
      </c>
    </row>
    <row r="10" spans="8:10">
      <c r="H10" t="s">
        <v>38</v>
      </c>
    </row>
    <row r="11" spans="8:10">
      <c r="H11" t="s">
        <v>41</v>
      </c>
      <c r="I11" t="s">
        <v>42</v>
      </c>
    </row>
    <row r="16" spans="8:10">
      <c r="H16" t="s">
        <v>43</v>
      </c>
    </row>
    <row r="21" spans="9:9">
      <c r="I21">
        <v>1050</v>
      </c>
    </row>
    <row r="22" spans="9:9">
      <c r="I22">
        <f>I21*30</f>
        <v>31500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Sheet1</vt:lpstr>
      <vt:lpstr>Sheet2</vt:lpstr>
      <vt:lpstr>Sheet3</vt:lpstr>
      <vt:lpstr>Sheet4</vt:lpstr>
      <vt:lpstr>Sheet5</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Abhishek Sharma</dc:creator>
  <cp:lastModifiedBy>Abhishek Sharma</cp:lastModifiedBy>
  <dcterms:created xsi:type="dcterms:W3CDTF">2022-12-29T09:46:06Z</dcterms:created>
  <dcterms:modified xsi:type="dcterms:W3CDTF">2022-12-30T10:01:11Z</dcterms:modified>
</cp:coreProperties>
</file>