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Babul\VIS(2022-23)-PL548-442-757\"/>
    </mc:Choice>
  </mc:AlternateContent>
  <bookViews>
    <workbookView xWindow="0" yWindow="0" windowWidth="16170" windowHeight="6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D16" i="1"/>
  <c r="D17" i="1"/>
  <c r="N7" i="1" l="1"/>
  <c r="N8" i="1"/>
  <c r="N9" i="1"/>
  <c r="N5" i="1"/>
  <c r="K7" i="1"/>
  <c r="K8" i="1"/>
  <c r="K9" i="1"/>
  <c r="K5" i="1"/>
  <c r="K6" i="1"/>
  <c r="G6" i="1"/>
  <c r="G7" i="1"/>
  <c r="P7" i="1" s="1"/>
  <c r="G8" i="1"/>
  <c r="P8" i="1" s="1"/>
  <c r="G9" i="1"/>
  <c r="P9" i="1" s="1"/>
  <c r="Q9" i="1" s="1"/>
  <c r="R9" i="1" s="1"/>
  <c r="T9" i="1" s="1"/>
  <c r="G5" i="1"/>
  <c r="P5" i="1" s="1"/>
  <c r="F10" i="1"/>
  <c r="G10" i="1" s="1"/>
  <c r="Q5" i="1" l="1"/>
  <c r="Q8" i="1"/>
  <c r="R8" i="1" s="1"/>
  <c r="T8" i="1" s="1"/>
  <c r="Q7" i="1"/>
  <c r="R7" i="1" s="1"/>
  <c r="T7" i="1" s="1"/>
  <c r="R5" i="1"/>
  <c r="T5" i="1" l="1"/>
  <c r="H19" i="1"/>
  <c r="N6" i="1"/>
  <c r="P6" i="1" l="1"/>
  <c r="P10" i="1" s="1"/>
  <c r="Q6" i="1" l="1"/>
  <c r="Q10" i="1" s="1"/>
  <c r="R6" i="1" l="1"/>
  <c r="R10" i="1" s="1"/>
  <c r="T6" i="1" l="1"/>
  <c r="T10" i="1" l="1"/>
  <c r="D18" i="1" s="1"/>
  <c r="D19" i="1" s="1"/>
  <c r="D20" i="1" s="1"/>
  <c r="D21" i="1" l="1"/>
  <c r="H20" i="1"/>
  <c r="D22" i="1"/>
</calcChain>
</file>

<file path=xl/sharedStrings.xml><?xml version="1.0" encoding="utf-8"?>
<sst xmlns="http://schemas.openxmlformats.org/spreadsheetml/2006/main" count="52" uniqueCount="45">
  <si>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</si>
  <si>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</si>
  <si>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</si>
  <si>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</si>
  <si>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</si>
  <si>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</si>
  <si>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</si>
  <si>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</si>
  <si>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</si>
  <si>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</si>
  <si>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</si>
  <si>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</si>
  <si>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</si>
  <si>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</si>
  <si>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</si>
  <si>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</si>
  <si>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</si>
  <si>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RCC framed pillar beam column on RCC slab</t>
  </si>
  <si>
    <t>TOTAL</t>
  </si>
  <si>
    <t>Remarks:</t>
  </si>
  <si>
    <r>
      <t>3.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</si>
  <si>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First Floor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</si>
  <si>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</si>
  <si>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PREMIUM</t>
  </si>
  <si>
    <t>LAND</t>
  </si>
  <si>
    <t>BUILDING</t>
  </si>
  <si>
    <t>TOTAL FMV</t>
  </si>
  <si>
    <t>ROUND OFF</t>
  </si>
  <si>
    <t>RV</t>
  </si>
  <si>
    <t>DV</t>
  </si>
  <si>
    <t>Ground Floor</t>
  </si>
  <si>
    <t>Description</t>
  </si>
  <si>
    <t>CIRCLE RATE</t>
  </si>
  <si>
    <t>Land</t>
  </si>
  <si>
    <t>Building</t>
  </si>
  <si>
    <t>Total</t>
  </si>
  <si>
    <t>Percentage difference</t>
  </si>
  <si>
    <t xml:space="preserve">Main building </t>
  </si>
  <si>
    <t>Second Floor</t>
  </si>
  <si>
    <t>Basement</t>
  </si>
  <si>
    <t>Mumpty &amp; Machine room</t>
  </si>
  <si>
    <t xml:space="preserve"> Top floor</t>
  </si>
  <si>
    <t>BUILDING VALUATION FOR THE PROPERTY OF MRS. BABITA KHANDUJA, MR. KRISHAN KR. KHANDUJA &amp; MRS. RAKESH KHANDUJA|SUSHANT LOK PHASE -I, GURGAON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</si>
  <si>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pertaing to the building area statement such as area, floor, etc has been taken from the architech plan as no approved building plan was provided to us</t>
    </r>
  </si>
  <si>
    <r>
      <t xml:space="preserve">2. </t>
    </r>
    <r>
      <rPr>
        <i/>
        <sz val="10"/>
        <color theme="1"/>
        <rFont val="Calibri"/>
        <family val="2"/>
        <scheme val="minor"/>
      </rPr>
      <t>All the structure that has been taken in the area statemnet belonging to Mrs. Babita Khanduja, Mr. Krishan Kr. Khanduja &amp; Mrs. Rakesh Khanduja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</si>
</sst>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[$₹-4009]\ * #,##0_ ;_ [$₹-4009]\ * \-#,##0_ ;_ [$₹-4009]\ * &quot;-&quot;??_ ;_ @_ "/>
    <numFmt numFmtId="167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4" xfId="0" applyFont="1" applyFill="1" applyBorder="1"/>
    <xf numFmtId="166" fontId="0" fillId="5" borderId="4" xfId="0" applyNumberFormat="1" applyFill="1" applyBorder="1"/>
    <xf numFmtId="0" fontId="2" fillId="4" borderId="4" xfId="0" applyFont="1" applyFill="1" applyBorder="1" applyAlignment="1">
      <alignment wrapText="1"/>
    </xf>
    <xf numFmtId="166" fontId="2" fillId="5" borderId="4" xfId="0" applyNumberFormat="1" applyFont="1" applyFill="1" applyBorder="1"/>
    <xf numFmtId="165" fontId="2" fillId="5" borderId="4" xfId="1" applyNumberFormat="1" applyFont="1" applyFill="1" applyBorder="1"/>
    <xf numFmtId="167" fontId="0" fillId="0" borderId="0" xfId="3" applyNumberFormat="1" applyFont="1"/>
    <xf numFmtId="43" fontId="0" fillId="0" borderId="0" xfId="0" applyNumberFormat="1"/>
    <xf numFmtId="1" fontId="0" fillId="0" borderId="0" xfId="0" applyNumberFormat="1"/>
    <xf numFmtId="43" fontId="0" fillId="0" borderId="0" xfId="3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0" fillId="5" borderId="4" xfId="2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7"/>
  <sheetViews>
    <sheetView tabSelected="1" zoomScale="85" zoomScaleNormal="85" workbookViewId="0">
      <selection activeCell="H20" sqref="H20"/>
    </sheetView>
  </sheetViews>
  <sheetFormatPr defaultRowHeight="15" x14ac:dyDescent="0.25"/>
  <cols>
    <col min="1" max="1" width="7.42578125" customWidth="1"/>
    <col min="2" max="2" width="6.5703125" customWidth="1"/>
    <col min="3" max="3" width="12.7109375" customWidth="1"/>
    <col min="4" max="4" width="15.85546875" customWidth="1"/>
    <col min="5" max="5" width="18.28515625" style="10" customWidth="1"/>
    <col min="6" max="6" width="8.85546875" style="10" customWidth="1"/>
    <col min="7" max="7" width="10" style="20" customWidth="1"/>
    <col min="8" max="8" width="14.140625" customWidth="1"/>
    <col min="9" max="9" width="12" customWidth="1"/>
    <col min="10" max="10" width="11" customWidth="1"/>
    <col min="11" max="11" width="11.85546875" customWidth="1"/>
    <col min="12" max="12" width="13" hidden="1" customWidth="1"/>
    <col min="13" max="13" width="9.140625" hidden="1" customWidth="1"/>
    <col min="14" max="14" width="12.140625" hidden="1" customWidth="1"/>
    <col min="15" max="15" width="12.5703125" style="20" customWidth="1"/>
    <col min="16" max="16" width="14.85546875" customWidth="1"/>
    <col min="17" max="17" width="16.85546875" hidden="1" customWidth="1"/>
    <col min="18" max="18" width="16.42578125" hidden="1" customWidth="1"/>
    <col min="19" max="19" width="12.7109375" hidden="1" customWidth="1"/>
    <col min="20" max="20" width="15.140625" customWidth="1"/>
    <col min="22" max="22" width="14.28515625" style="16" bestFit="1" customWidth="1"/>
  </cols>
  <sheetData>
    <row r="3" spans="2:23" ht="15.75" x14ac:dyDescent="0.25">
      <c r="B3" s="26" t="s">
        <v>42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</row>
    <row r="4" spans="2:23" ht="68.25" customHeight="1" x14ac:dyDescent="0.25">
      <c r="B4" s="1" t="s">
        <v>0</v>
      </c>
      <c r="C4" s="1" t="s">
        <v>1</v>
      </c>
      <c r="D4" s="1" t="s">
        <v>31</v>
      </c>
      <c r="E4" s="1" t="s">
        <v>2</v>
      </c>
      <c r="F4" s="1" t="s">
        <v>22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</row>
    <row r="5" spans="2:23" ht="42" customHeight="1" x14ac:dyDescent="0.25">
      <c r="B5" s="2">
        <v>1</v>
      </c>
      <c r="C5" s="2" t="s">
        <v>39</v>
      </c>
      <c r="D5" s="2" t="s">
        <v>37</v>
      </c>
      <c r="E5" s="3" t="s">
        <v>17</v>
      </c>
      <c r="F5" s="21">
        <v>111.07</v>
      </c>
      <c r="G5" s="4">
        <f>F5*10.764</f>
        <v>1195.5574799999999</v>
      </c>
      <c r="H5" s="4">
        <v>12</v>
      </c>
      <c r="I5" s="2">
        <v>2019</v>
      </c>
      <c r="J5" s="2">
        <v>2023</v>
      </c>
      <c r="K5" s="2">
        <f>J5-I5</f>
        <v>4</v>
      </c>
      <c r="L5" s="2">
        <v>60</v>
      </c>
      <c r="M5" s="5">
        <v>0.1</v>
      </c>
      <c r="N5" s="6">
        <f>(1-M5)/L5</f>
        <v>1.5000000000000001E-2</v>
      </c>
      <c r="O5" s="7">
        <v>1300</v>
      </c>
      <c r="P5" s="7">
        <f>O5*G5</f>
        <v>1554224.7239999999</v>
      </c>
      <c r="Q5" s="7">
        <f t="shared" ref="Q5:Q9" si="0">P5*N5*K5</f>
        <v>93253.483439999996</v>
      </c>
      <c r="R5" s="7">
        <f t="shared" ref="R5:R9" si="1">MAX(P5-Q5,0)</f>
        <v>1460971.2405599998</v>
      </c>
      <c r="S5" s="8">
        <v>0</v>
      </c>
      <c r="T5" s="7">
        <f t="shared" ref="T5:T9" si="2">IF(R5&gt;M5*P5,R5*(1-S5),P5*M5)</f>
        <v>1460971.2405599998</v>
      </c>
    </row>
    <row r="6" spans="2:23" ht="45.75" customHeight="1" x14ac:dyDescent="0.25">
      <c r="B6" s="2">
        <v>2</v>
      </c>
      <c r="C6" s="2" t="s">
        <v>30</v>
      </c>
      <c r="D6" s="2" t="s">
        <v>37</v>
      </c>
      <c r="E6" s="3" t="s">
        <v>17</v>
      </c>
      <c r="F6" s="21">
        <v>135.22999999999999</v>
      </c>
      <c r="G6" s="4">
        <f t="shared" ref="G6:G10" si="3">F6*10.764</f>
        <v>1455.6157199999998</v>
      </c>
      <c r="H6" s="4">
        <v>12</v>
      </c>
      <c r="I6" s="2">
        <v>2019</v>
      </c>
      <c r="J6" s="2">
        <v>2023</v>
      </c>
      <c r="K6" s="2">
        <f>J6-I6</f>
        <v>4</v>
      </c>
      <c r="L6" s="2">
        <v>60</v>
      </c>
      <c r="M6" s="5">
        <v>0.1</v>
      </c>
      <c r="N6" s="6">
        <f>(1-M6)/L6</f>
        <v>1.5000000000000001E-2</v>
      </c>
      <c r="O6" s="7">
        <v>1600</v>
      </c>
      <c r="P6" s="7">
        <f>O6*G6</f>
        <v>2328985.1519999998</v>
      </c>
      <c r="Q6" s="7">
        <f t="shared" si="0"/>
        <v>139739.10912000001</v>
      </c>
      <c r="R6" s="7">
        <f t="shared" si="1"/>
        <v>2189246.0428799996</v>
      </c>
      <c r="S6" s="8">
        <v>0</v>
      </c>
      <c r="T6" s="7">
        <f t="shared" si="2"/>
        <v>2189246.0428799996</v>
      </c>
    </row>
    <row r="7" spans="2:23" ht="45.75" customHeight="1" x14ac:dyDescent="0.25">
      <c r="B7" s="2">
        <v>3</v>
      </c>
      <c r="C7" s="3" t="s">
        <v>21</v>
      </c>
      <c r="D7" s="2" t="s">
        <v>37</v>
      </c>
      <c r="E7" s="3" t="s">
        <v>17</v>
      </c>
      <c r="F7" s="3">
        <v>132.35</v>
      </c>
      <c r="G7" s="4">
        <f t="shared" si="3"/>
        <v>1424.6153999999999</v>
      </c>
      <c r="H7" s="4">
        <v>12</v>
      </c>
      <c r="I7" s="2">
        <v>2019</v>
      </c>
      <c r="J7" s="2">
        <v>2023</v>
      </c>
      <c r="K7" s="2">
        <f t="shared" ref="K7:K9" si="4">J7-I7</f>
        <v>4</v>
      </c>
      <c r="L7" s="2">
        <v>60</v>
      </c>
      <c r="M7" s="5">
        <v>0.1</v>
      </c>
      <c r="N7" s="6">
        <f t="shared" ref="N7:N9" si="5">(1-M7)/L7</f>
        <v>1.5000000000000001E-2</v>
      </c>
      <c r="O7" s="7">
        <v>1600</v>
      </c>
      <c r="P7" s="7">
        <f t="shared" ref="P7:P9" si="6">O7*G7</f>
        <v>2279384.6399999997</v>
      </c>
      <c r="Q7" s="7">
        <f t="shared" si="0"/>
        <v>136763.0784</v>
      </c>
      <c r="R7" s="7">
        <f t="shared" si="1"/>
        <v>2142621.5615999997</v>
      </c>
      <c r="S7" s="8">
        <v>0</v>
      </c>
      <c r="T7" s="7">
        <f t="shared" si="2"/>
        <v>2142621.5615999997</v>
      </c>
    </row>
    <row r="8" spans="2:23" ht="45.75" customHeight="1" x14ac:dyDescent="0.25">
      <c r="B8" s="2">
        <v>4</v>
      </c>
      <c r="C8" s="3" t="s">
        <v>38</v>
      </c>
      <c r="D8" s="2" t="s">
        <v>37</v>
      </c>
      <c r="E8" s="3" t="s">
        <v>17</v>
      </c>
      <c r="F8" s="3">
        <v>76.344999999999999</v>
      </c>
      <c r="G8" s="4">
        <f t="shared" si="3"/>
        <v>821.77757999999994</v>
      </c>
      <c r="H8" s="4">
        <v>12</v>
      </c>
      <c r="I8" s="2">
        <v>2019</v>
      </c>
      <c r="J8" s="2">
        <v>2023</v>
      </c>
      <c r="K8" s="2">
        <f t="shared" si="4"/>
        <v>4</v>
      </c>
      <c r="L8" s="2">
        <v>60</v>
      </c>
      <c r="M8" s="5">
        <v>0.1</v>
      </c>
      <c r="N8" s="6">
        <f t="shared" si="5"/>
        <v>1.5000000000000001E-2</v>
      </c>
      <c r="O8" s="7">
        <v>1600</v>
      </c>
      <c r="P8" s="7">
        <f t="shared" si="6"/>
        <v>1314844.128</v>
      </c>
      <c r="Q8" s="7">
        <f t="shared" si="0"/>
        <v>78890.647680000009</v>
      </c>
      <c r="R8" s="7">
        <f t="shared" si="1"/>
        <v>1235953.4803200001</v>
      </c>
      <c r="S8" s="8">
        <v>0</v>
      </c>
      <c r="T8" s="7">
        <f t="shared" si="2"/>
        <v>1235953.4803200001</v>
      </c>
    </row>
    <row r="9" spans="2:23" ht="45.75" customHeight="1" x14ac:dyDescent="0.25">
      <c r="B9" s="2">
        <v>5</v>
      </c>
      <c r="C9" s="3" t="s">
        <v>41</v>
      </c>
      <c r="D9" s="3" t="s">
        <v>40</v>
      </c>
      <c r="E9" s="3" t="s">
        <v>17</v>
      </c>
      <c r="F9" s="3">
        <v>19.46</v>
      </c>
      <c r="G9" s="4">
        <f t="shared" si="3"/>
        <v>209.46744000000001</v>
      </c>
      <c r="H9" s="4">
        <v>10</v>
      </c>
      <c r="I9" s="2">
        <v>2019</v>
      </c>
      <c r="J9" s="2">
        <v>2023</v>
      </c>
      <c r="K9" s="2">
        <f t="shared" si="4"/>
        <v>4</v>
      </c>
      <c r="L9" s="2">
        <v>60</v>
      </c>
      <c r="M9" s="5">
        <v>0.1</v>
      </c>
      <c r="N9" s="6">
        <f t="shared" si="5"/>
        <v>1.5000000000000001E-2</v>
      </c>
      <c r="O9" s="7">
        <v>1300</v>
      </c>
      <c r="P9" s="7">
        <f t="shared" si="6"/>
        <v>272307.67200000002</v>
      </c>
      <c r="Q9" s="7">
        <f t="shared" si="0"/>
        <v>16338.460320000002</v>
      </c>
      <c r="R9" s="7">
        <f t="shared" si="1"/>
        <v>255969.21168000001</v>
      </c>
      <c r="S9" s="8">
        <v>0</v>
      </c>
      <c r="T9" s="7">
        <f t="shared" si="2"/>
        <v>255969.21168000001</v>
      </c>
    </row>
    <row r="10" spans="2:23" x14ac:dyDescent="0.25">
      <c r="B10" s="29" t="s">
        <v>18</v>
      </c>
      <c r="C10" s="29"/>
      <c r="D10" s="29"/>
      <c r="E10" s="29"/>
      <c r="F10" s="23">
        <f>SUM(F5:F9)</f>
        <v>474.45499999999998</v>
      </c>
      <c r="G10" s="24">
        <f t="shared" si="3"/>
        <v>5107.0336199999992</v>
      </c>
      <c r="H10" s="32"/>
      <c r="I10" s="33"/>
      <c r="J10" s="33"/>
      <c r="K10" s="33"/>
      <c r="L10" s="33"/>
      <c r="M10" s="33"/>
      <c r="N10" s="33"/>
      <c r="O10" s="34"/>
      <c r="P10" s="7">
        <f>SUM(P5:P9)</f>
        <v>7749746.3159999996</v>
      </c>
      <c r="Q10" s="9">
        <f>SUM(Q5:Q9)</f>
        <v>464984.77896000003</v>
      </c>
      <c r="R10" s="9">
        <f>SUM(R5:R9)</f>
        <v>7284761.5370399989</v>
      </c>
      <c r="S10" s="9"/>
      <c r="T10" s="9">
        <f>SUM(T5:T9)</f>
        <v>7284761.5370399989</v>
      </c>
    </row>
    <row r="11" spans="2:23" x14ac:dyDescent="0.25">
      <c r="B11" s="30" t="s">
        <v>19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2:23" x14ac:dyDescent="0.25">
      <c r="B12" s="30" t="s">
        <v>43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3" x14ac:dyDescent="0.25">
      <c r="B13" s="31" t="s">
        <v>44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V13" s="19"/>
    </row>
    <row r="14" spans="2:23" x14ac:dyDescent="0.25">
      <c r="B14" s="25" t="s">
        <v>20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6" spans="2:23" x14ac:dyDescent="0.25">
      <c r="C16" s="11" t="s">
        <v>23</v>
      </c>
      <c r="D16" s="12">
        <f>70*5000</f>
        <v>350000</v>
      </c>
      <c r="F16" s="22"/>
      <c r="G16" s="11" t="s">
        <v>32</v>
      </c>
      <c r="H16" s="1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22" x14ac:dyDescent="0.25">
      <c r="C17" s="11" t="s">
        <v>24</v>
      </c>
      <c r="D17" s="12">
        <f>250*1.196*240000</f>
        <v>71760000</v>
      </c>
      <c r="E17"/>
      <c r="F17"/>
      <c r="G17" s="11" t="s">
        <v>33</v>
      </c>
      <c r="H17" s="12">
        <f>299*77000</f>
        <v>23023000</v>
      </c>
      <c r="I17" s="10"/>
      <c r="J17" s="20"/>
      <c r="O17"/>
      <c r="R17" s="20"/>
      <c r="V17"/>
    </row>
    <row r="18" spans="3:22" x14ac:dyDescent="0.25">
      <c r="C18" s="11" t="s">
        <v>25</v>
      </c>
      <c r="D18" s="12">
        <f>T10</f>
        <v>7284761.5370399989</v>
      </c>
      <c r="G18" s="11" t="s">
        <v>34</v>
      </c>
      <c r="H18" s="12">
        <v>0</v>
      </c>
      <c r="K18" s="18"/>
    </row>
    <row r="19" spans="3:22" x14ac:dyDescent="0.25">
      <c r="C19" s="13" t="s">
        <v>26</v>
      </c>
      <c r="D19" s="14">
        <f>SUM(D16:D18)</f>
        <v>79394761.537039995</v>
      </c>
      <c r="G19" s="11" t="s">
        <v>35</v>
      </c>
      <c r="H19" s="12">
        <f>H18+H17</f>
        <v>23023000</v>
      </c>
      <c r="K19" s="18"/>
    </row>
    <row r="20" spans="3:22" ht="16.5" customHeight="1" x14ac:dyDescent="0.25">
      <c r="C20" s="13" t="s">
        <v>27</v>
      </c>
      <c r="D20" s="14">
        <f>ROUND(D19,-5)</f>
        <v>79400000</v>
      </c>
      <c r="G20" s="11" t="s">
        <v>36</v>
      </c>
      <c r="H20" s="35">
        <f>(1-H19/D20)</f>
        <v>0.71003778337531487</v>
      </c>
      <c r="K20" s="16"/>
    </row>
    <row r="21" spans="3:22" x14ac:dyDescent="0.25">
      <c r="C21" s="11" t="s">
        <v>28</v>
      </c>
      <c r="D21" s="15">
        <f>0.85*D20</f>
        <v>67490000</v>
      </c>
      <c r="K21" s="17"/>
    </row>
    <row r="22" spans="3:22" x14ac:dyDescent="0.25">
      <c r="C22" s="11" t="s">
        <v>29</v>
      </c>
      <c r="D22" s="15">
        <f>0.75*D20</f>
        <v>59550000</v>
      </c>
    </row>
    <row r="27" spans="3:22" x14ac:dyDescent="0.25">
      <c r="H27" s="20"/>
    </row>
  </sheetData>
  <mergeCells count="7">
    <mergeCell ref="B14:T14"/>
    <mergeCell ref="B3:T3"/>
    <mergeCell ref="B10:E10"/>
    <mergeCell ref="B11:T11"/>
    <mergeCell ref="B12:T12"/>
    <mergeCell ref="B13:T13"/>
    <mergeCell ref="H10:O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Babul</cp:lastModifiedBy>
  <dcterms:created xsi:type="dcterms:W3CDTF">2022-11-04T05:05:51Z</dcterms:created>
  <dcterms:modified xsi:type="dcterms:W3CDTF">2023-01-05T06:52:22Z</dcterms:modified>
</cp:coreProperties>
</file>