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553-446-762_Petrol\Report\"/>
    </mc:Choice>
  </mc:AlternateContent>
  <xr:revisionPtr revIDLastSave="0" documentId="13_ncr:1_{151E55C1-DCD4-4AA1-9D7D-6BA392A08FC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Print_Area" localSheetId="0">Sheet1!$B$1:$T$14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4" i="1"/>
  <c r="N5" i="1"/>
  <c r="N6" i="1"/>
  <c r="N7" i="1"/>
  <c r="N8" i="1"/>
  <c r="N9" i="1"/>
  <c r="F9" i="1"/>
  <c r="F8" i="1"/>
  <c r="G8" i="1" s="1"/>
  <c r="P8" i="1" s="1"/>
  <c r="Q8" i="1" s="1"/>
  <c r="R8" i="1" s="1"/>
  <c r="T8" i="1" s="1"/>
  <c r="F7" i="1"/>
  <c r="G7" i="1" s="1"/>
  <c r="P7" i="1" s="1"/>
  <c r="Q7" i="1" s="1"/>
  <c r="R7" i="1" s="1"/>
  <c r="T7" i="1" s="1"/>
  <c r="F6" i="1"/>
  <c r="G6" i="1" s="1"/>
  <c r="P6" i="1" s="1"/>
  <c r="F5" i="1"/>
  <c r="G5" i="1" s="1"/>
  <c r="P5" i="1" s="1"/>
  <c r="Q5" i="1" s="1"/>
  <c r="R5" i="1" s="1"/>
  <c r="T5" i="1" s="1"/>
  <c r="F4" i="1"/>
  <c r="G4" i="1" s="1"/>
  <c r="K5" i="1"/>
  <c r="K6" i="1"/>
  <c r="K7" i="1"/>
  <c r="K8" i="1"/>
  <c r="K9" i="1"/>
  <c r="Q9" i="1" s="1"/>
  <c r="R9" i="1" s="1"/>
  <c r="T9" i="1" s="1"/>
  <c r="V4" i="1"/>
  <c r="J21" i="1"/>
  <c r="N4" i="1"/>
  <c r="Q6" i="1" l="1"/>
  <c r="R6" i="1"/>
  <c r="T6" i="1" s="1"/>
  <c r="P10" i="1"/>
  <c r="Q24" i="1"/>
  <c r="G10" i="1"/>
  <c r="F10" i="1"/>
  <c r="M20" i="1"/>
  <c r="K4" i="1"/>
  <c r="V12" i="1" l="1"/>
  <c r="H18" i="1"/>
  <c r="Q4" i="1"/>
  <c r="R4" i="1" s="1"/>
  <c r="R10" i="1" l="1"/>
  <c r="T4" i="1"/>
  <c r="T10" i="1" s="1"/>
</calcChain>
</file>

<file path=xl/sharedStrings.xml><?xml version="1.0" encoding="utf-8"?>
<sst xmlns="http://schemas.openxmlformats.org/spreadsheetml/2006/main" count="45" uniqueCount="38">
  <si>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</si>
  <si>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</si>
  <si>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</si>
  <si>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</si>
  <si>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</si>
  <si>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</si>
  <si>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</si>
  <si>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</si>
  <si>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</si>
  <si>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</si>
  <si>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</si>
  <si>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</si>
  <si>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</si>
  <si>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</si>
  <si>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</si>
  <si>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t>3. The valuation is done by considering the depreciated replacement cost approach.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</si>
  <si>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</si>
  <si>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</si>
  <si>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</si>
  <si>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</si>
  <si>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 xml:space="preserve">RCC framed building </t>
  </si>
  <si>
    <t>Ground Floor</t>
  </si>
  <si>
    <t>First Floor</t>
  </si>
  <si>
    <t>sq.mtr.</t>
  </si>
  <si>
    <t>Permissible Ground coverage 60%</t>
  </si>
  <si>
    <t>BUILDING VALUATION OF M/S. ZEST PETROLEUM | RAJARHAT | N-24 PGS| WEST BENGAL</t>
  </si>
  <si>
    <t>Sales/Offcie Building</t>
  </si>
  <si>
    <t>Common Toilet</t>
  </si>
  <si>
    <t>Time Store Room</t>
  </si>
  <si>
    <t>Puncher Room</t>
  </si>
  <si>
    <t>Petrol Pump Shed</t>
  </si>
  <si>
    <t>Brick wall and GI shed</t>
  </si>
  <si>
    <t>Plywood wall and GI shed</t>
  </si>
  <si>
    <t>Canopy Shed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</si>
  <si>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</si>
  <si>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 
</t>
    </r>
    <r>
      <rPr>
        <b/>
        <i/>
        <sz val="10"/>
        <rFont val="Calibri"/>
        <family val="2"/>
        <scheme val="minor"/>
      </rPr>
      <t>(in sq.ft.)</t>
    </r>
  </si>
  <si>
    <r>
      <t xml:space="preserve">Height </t>
    </r>
    <r>
      <rPr>
        <b/>
        <i/>
        <sz val="10"/>
        <rFont val="Calibri"/>
        <family val="2"/>
        <scheme val="minor"/>
      </rPr>
      <t>(in ft)</t>
    </r>
  </si>
  <si>
    <t xml:space="preserve">2. As per the information gathered on site the subject property is around 3 years old construction.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</si>
</sst>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5" formatCode="0.0000"/>
    <numFmt numFmtId="166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4"/>
  <sheetViews>
    <sheetView tabSelected="1" zoomScale="85" zoomScaleNormal="85" zoomScaleSheetLayoutView="85" workbookViewId="0">
      <pane ySplit="3" topLeftCell="A4" activePane="bottomLeft" state="frozen"/>
      <selection pane="bottomLeft" activeCell="V9" sqref="V9"/>
    </sheetView>
  </sheetViews>
  <sheetFormatPr defaultRowHeight="15" x14ac:dyDescent="0.25"/>
  <cols>
    <col min="1" max="1" width="7.85546875" customWidth="1"/>
    <col min="2" max="2" width="7.28515625" bestFit="1" customWidth="1"/>
    <col min="3" max="4" width="14.7109375" style="15" customWidth="1"/>
    <col min="5" max="5" width="17.7109375" style="15" customWidth="1"/>
    <col min="6" max="6" width="7.7109375" hidden="1" customWidth="1"/>
    <col min="7" max="7" width="7.7109375" customWidth="1"/>
    <col min="8" max="8" width="8.140625" bestFit="1" customWidth="1"/>
    <col min="9" max="9" width="13.28515625" customWidth="1"/>
    <col min="10" max="10" width="11.140625" customWidth="1"/>
    <col min="11" max="11" width="9.7109375" customWidth="1"/>
    <col min="12" max="12" width="10.5703125" customWidth="1"/>
    <col min="13" max="13" width="7.7109375" hidden="1" customWidth="1"/>
    <col min="14" max="14" width="12.42578125" hidden="1" customWidth="1"/>
    <col min="15" max="15" width="10.85546875" customWidth="1"/>
    <col min="16" max="16" width="13.42578125" customWidth="1"/>
    <col min="17" max="17" width="12.42578125" hidden="1" customWidth="1"/>
    <col min="18" max="18" width="13.42578125" hidden="1" customWidth="1"/>
    <col min="19" max="19" width="10.85546875" hidden="1" customWidth="1"/>
    <col min="20" max="20" width="13.42578125" customWidth="1"/>
    <col min="21" max="21" width="11.5703125" bestFit="1" customWidth="1"/>
    <col min="22" max="22" width="14.28515625" bestFit="1" customWidth="1"/>
    <col min="23" max="23" width="23.5703125" customWidth="1"/>
  </cols>
  <sheetData>
    <row r="2" spans="2:23" ht="31.5" customHeight="1" x14ac:dyDescent="0.25">
      <c r="B2" s="28" t="s">
        <v>25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2:23" s="12" customFormat="1" ht="60" x14ac:dyDescent="0.25">
      <c r="B3" s="10" t="s">
        <v>0</v>
      </c>
      <c r="C3" s="11" t="s">
        <v>11</v>
      </c>
      <c r="D3" s="11" t="s">
        <v>1</v>
      </c>
      <c r="E3" s="11" t="s">
        <v>4</v>
      </c>
      <c r="F3" s="11" t="s">
        <v>34</v>
      </c>
      <c r="G3" s="11" t="s">
        <v>35</v>
      </c>
      <c r="H3" s="11" t="s">
        <v>36</v>
      </c>
      <c r="I3" s="11" t="s">
        <v>2</v>
      </c>
      <c r="J3" s="11" t="s">
        <v>3</v>
      </c>
      <c r="K3" s="11" t="s">
        <v>16</v>
      </c>
      <c r="L3" s="11" t="s">
        <v>17</v>
      </c>
      <c r="M3" s="11" t="s">
        <v>5</v>
      </c>
      <c r="N3" s="11" t="s">
        <v>7</v>
      </c>
      <c r="O3" s="11" t="s">
        <v>18</v>
      </c>
      <c r="P3" s="11" t="s">
        <v>12</v>
      </c>
      <c r="Q3" s="11" t="s">
        <v>8</v>
      </c>
      <c r="R3" s="11" t="s">
        <v>9</v>
      </c>
      <c r="S3" s="11" t="s">
        <v>14</v>
      </c>
      <c r="T3" s="11" t="s">
        <v>10</v>
      </c>
      <c r="V3" s="16" t="s">
        <v>23</v>
      </c>
    </row>
    <row r="4" spans="2:23" s="12" customFormat="1" ht="32.25" customHeight="1" x14ac:dyDescent="0.25">
      <c r="B4" s="1">
        <v>1</v>
      </c>
      <c r="C4" s="14" t="s">
        <v>26</v>
      </c>
      <c r="D4" s="14" t="s">
        <v>21</v>
      </c>
      <c r="E4" s="14" t="s">
        <v>20</v>
      </c>
      <c r="F4" s="8">
        <f>7.856*5.623</f>
        <v>44.174288000000004</v>
      </c>
      <c r="G4" s="8">
        <f>F4*10.764</f>
        <v>475.49203603200004</v>
      </c>
      <c r="H4" s="8">
        <v>9.84</v>
      </c>
      <c r="I4" s="1">
        <v>2019</v>
      </c>
      <c r="J4" s="1">
        <v>2022</v>
      </c>
      <c r="K4" s="1">
        <f>J4-I4</f>
        <v>3</v>
      </c>
      <c r="L4" s="1">
        <v>60</v>
      </c>
      <c r="M4" s="2">
        <v>0.1</v>
      </c>
      <c r="N4" s="4">
        <f>(1-M4)/L4</f>
        <v>1.5000000000000001E-2</v>
      </c>
      <c r="O4" s="5">
        <v>1400</v>
      </c>
      <c r="P4" s="5">
        <f>O4*G4</f>
        <v>665688.8504448001</v>
      </c>
      <c r="Q4" s="5">
        <f t="shared" ref="Q4:Q9" si="0">P4*N4*K4</f>
        <v>29955.998270016004</v>
      </c>
      <c r="R4" s="5">
        <f t="shared" ref="R4:R9" si="1">MAX(P4-Q4,0)</f>
        <v>635732.85217478406</v>
      </c>
      <c r="S4" s="9">
        <v>0</v>
      </c>
      <c r="T4" s="5">
        <f t="shared" ref="T4:T9" si="2">IF(R4&gt;M4*P4,R4*(1-S4),P4*M4)</f>
        <v>635732.85217478406</v>
      </c>
      <c r="V4" s="17">
        <f>450*0.6</f>
        <v>270</v>
      </c>
      <c r="W4" s="18" t="s">
        <v>24</v>
      </c>
    </row>
    <row r="5" spans="2:23" s="12" customFormat="1" ht="32.25" customHeight="1" x14ac:dyDescent="0.25">
      <c r="B5" s="1">
        <v>2</v>
      </c>
      <c r="C5" s="14" t="s">
        <v>26</v>
      </c>
      <c r="D5" s="1" t="s">
        <v>22</v>
      </c>
      <c r="E5" s="14" t="s">
        <v>20</v>
      </c>
      <c r="F5" s="8">
        <f>7.856*5.623</f>
        <v>44.174288000000004</v>
      </c>
      <c r="G5" s="8">
        <f>F5*10.764</f>
        <v>475.49203603200004</v>
      </c>
      <c r="H5" s="8">
        <v>9.84</v>
      </c>
      <c r="I5" s="1">
        <v>2019</v>
      </c>
      <c r="J5" s="1">
        <v>2022</v>
      </c>
      <c r="K5" s="1">
        <f t="shared" ref="K5:K9" si="3">J5-I5</f>
        <v>3</v>
      </c>
      <c r="L5" s="1">
        <v>60</v>
      </c>
      <c r="M5" s="2">
        <v>0.1</v>
      </c>
      <c r="N5" s="4">
        <f t="shared" ref="N5:N9" si="4">(1-M5)/L5</f>
        <v>1.5000000000000001E-2</v>
      </c>
      <c r="O5" s="5">
        <v>1400</v>
      </c>
      <c r="P5" s="5">
        <f t="shared" ref="P5:P9" si="5">O5*G5</f>
        <v>665688.8504448001</v>
      </c>
      <c r="Q5" s="5">
        <f t="shared" si="0"/>
        <v>29955.998270016004</v>
      </c>
      <c r="R5" s="5">
        <f t="shared" si="1"/>
        <v>635732.85217478406</v>
      </c>
      <c r="S5" s="9">
        <v>0</v>
      </c>
      <c r="T5" s="5">
        <f t="shared" si="2"/>
        <v>635732.85217478406</v>
      </c>
      <c r="V5" s="17"/>
      <c r="W5" s="18"/>
    </row>
    <row r="6" spans="2:23" s="12" customFormat="1" ht="32.25" customHeight="1" x14ac:dyDescent="0.25">
      <c r="B6" s="1">
        <v>3</v>
      </c>
      <c r="C6" s="14" t="s">
        <v>27</v>
      </c>
      <c r="D6" s="14" t="s">
        <v>21</v>
      </c>
      <c r="E6" s="14" t="s">
        <v>31</v>
      </c>
      <c r="F6" s="8">
        <f>1.294*1.212</f>
        <v>1.5683279999999999</v>
      </c>
      <c r="G6" s="8">
        <f>F6*10.764</f>
        <v>16.881482591999998</v>
      </c>
      <c r="H6" s="8">
        <v>6.5</v>
      </c>
      <c r="I6" s="1">
        <v>2019</v>
      </c>
      <c r="J6" s="1">
        <v>2022</v>
      </c>
      <c r="K6" s="1">
        <f t="shared" si="3"/>
        <v>3</v>
      </c>
      <c r="L6" s="1">
        <v>30</v>
      </c>
      <c r="M6" s="2">
        <v>0.1</v>
      </c>
      <c r="N6" s="4">
        <f t="shared" si="4"/>
        <v>3.0000000000000002E-2</v>
      </c>
      <c r="O6" s="5">
        <v>900</v>
      </c>
      <c r="P6" s="5">
        <f t="shared" si="5"/>
        <v>15193.334332799997</v>
      </c>
      <c r="Q6" s="5">
        <f t="shared" si="0"/>
        <v>1367.4000899519997</v>
      </c>
      <c r="R6" s="5">
        <f t="shared" si="1"/>
        <v>13825.934242847998</v>
      </c>
      <c r="S6" s="9">
        <v>0</v>
      </c>
      <c r="T6" s="5">
        <f t="shared" si="2"/>
        <v>13825.934242847998</v>
      </c>
      <c r="V6" s="17"/>
      <c r="W6" s="18"/>
    </row>
    <row r="7" spans="2:23" s="12" customFormat="1" ht="32.25" customHeight="1" x14ac:dyDescent="0.25">
      <c r="B7" s="1">
        <v>4</v>
      </c>
      <c r="C7" s="14" t="s">
        <v>28</v>
      </c>
      <c r="D7" s="14" t="s">
        <v>21</v>
      </c>
      <c r="E7" s="14" t="s">
        <v>31</v>
      </c>
      <c r="F7" s="8">
        <f>4.706*1.212</f>
        <v>5.7036720000000001</v>
      </c>
      <c r="G7" s="8">
        <f>F7*10.764</f>
        <v>61.394325408</v>
      </c>
      <c r="H7" s="8">
        <v>15</v>
      </c>
      <c r="I7" s="1">
        <v>2019</v>
      </c>
      <c r="J7" s="1">
        <v>2022</v>
      </c>
      <c r="K7" s="1">
        <f t="shared" si="3"/>
        <v>3</v>
      </c>
      <c r="L7" s="1">
        <v>30</v>
      </c>
      <c r="M7" s="2">
        <v>0.1</v>
      </c>
      <c r="N7" s="4">
        <f t="shared" si="4"/>
        <v>3.0000000000000002E-2</v>
      </c>
      <c r="O7" s="5">
        <v>1000</v>
      </c>
      <c r="P7" s="5">
        <f t="shared" si="5"/>
        <v>61394.325407999997</v>
      </c>
      <c r="Q7" s="5">
        <f t="shared" si="0"/>
        <v>5525.4892867199997</v>
      </c>
      <c r="R7" s="5">
        <f t="shared" si="1"/>
        <v>55868.836121279994</v>
      </c>
      <c r="S7" s="9">
        <v>0</v>
      </c>
      <c r="T7" s="5">
        <f t="shared" si="2"/>
        <v>55868.836121279994</v>
      </c>
      <c r="V7" s="17"/>
      <c r="W7" s="18"/>
    </row>
    <row r="8" spans="2:23" s="12" customFormat="1" ht="32.25" customHeight="1" x14ac:dyDescent="0.25">
      <c r="B8" s="1">
        <v>5</v>
      </c>
      <c r="C8" s="14" t="s">
        <v>29</v>
      </c>
      <c r="D8" s="14" t="s">
        <v>21</v>
      </c>
      <c r="E8" s="14" t="s">
        <v>32</v>
      </c>
      <c r="F8" s="8">
        <f>3.035*1.565</f>
        <v>4.7497749999999996</v>
      </c>
      <c r="G8" s="8">
        <f>F8*10.764</f>
        <v>51.126578099999996</v>
      </c>
      <c r="H8" s="8">
        <v>7</v>
      </c>
      <c r="I8" s="1">
        <v>2019</v>
      </c>
      <c r="J8" s="1">
        <v>2022</v>
      </c>
      <c r="K8" s="1">
        <f t="shared" si="3"/>
        <v>3</v>
      </c>
      <c r="L8" s="1">
        <v>10</v>
      </c>
      <c r="M8" s="2">
        <v>0.1</v>
      </c>
      <c r="N8" s="4">
        <f t="shared" si="4"/>
        <v>0.09</v>
      </c>
      <c r="O8" s="5">
        <v>300</v>
      </c>
      <c r="P8" s="5">
        <f t="shared" si="5"/>
        <v>15337.973429999998</v>
      </c>
      <c r="Q8" s="5">
        <f t="shared" si="0"/>
        <v>4141.2528260999998</v>
      </c>
      <c r="R8" s="5">
        <f t="shared" si="1"/>
        <v>11196.720603899998</v>
      </c>
      <c r="S8" s="9">
        <v>0</v>
      </c>
      <c r="T8" s="5">
        <f t="shared" si="2"/>
        <v>11196.720603899998</v>
      </c>
      <c r="V8" s="17"/>
      <c r="W8" s="18"/>
    </row>
    <row r="9" spans="2:23" s="12" customFormat="1" ht="32.25" customHeight="1" x14ac:dyDescent="0.25">
      <c r="B9" s="1">
        <v>6</v>
      </c>
      <c r="C9" s="14" t="s">
        <v>30</v>
      </c>
      <c r="D9" s="14" t="s">
        <v>21</v>
      </c>
      <c r="E9" s="14" t="s">
        <v>33</v>
      </c>
      <c r="F9" s="8">
        <f>G9/10.764</f>
        <v>223.42995169082127</v>
      </c>
      <c r="G9" s="8">
        <v>2405</v>
      </c>
      <c r="H9" s="8">
        <v>20</v>
      </c>
      <c r="I9" s="1">
        <v>2019</v>
      </c>
      <c r="J9" s="1">
        <v>2022</v>
      </c>
      <c r="K9" s="1">
        <f t="shared" si="3"/>
        <v>3</v>
      </c>
      <c r="L9" s="1">
        <v>30</v>
      </c>
      <c r="M9" s="2">
        <v>0.1</v>
      </c>
      <c r="N9" s="4">
        <f t="shared" si="4"/>
        <v>3.0000000000000002E-2</v>
      </c>
      <c r="O9" s="5">
        <v>700</v>
      </c>
      <c r="P9" s="5">
        <f t="shared" si="5"/>
        <v>1683500</v>
      </c>
      <c r="Q9" s="5">
        <f t="shared" si="0"/>
        <v>151515.00000000003</v>
      </c>
      <c r="R9" s="5">
        <f t="shared" si="1"/>
        <v>1531985</v>
      </c>
      <c r="S9" s="9">
        <v>0</v>
      </c>
      <c r="T9" s="5">
        <f t="shared" si="2"/>
        <v>1531985</v>
      </c>
      <c r="V9" s="17"/>
      <c r="W9" s="18"/>
    </row>
    <row r="10" spans="2:23" x14ac:dyDescent="0.25">
      <c r="B10" s="20" t="s">
        <v>6</v>
      </c>
      <c r="C10" s="20"/>
      <c r="D10" s="20"/>
      <c r="E10" s="20"/>
      <c r="F10" s="13">
        <f>SUM(F4:F9)</f>
        <v>323.80030269082124</v>
      </c>
      <c r="G10" s="13">
        <f>SUM(G4:G9)</f>
        <v>3485.386458164</v>
      </c>
      <c r="H10" s="22"/>
      <c r="I10" s="23"/>
      <c r="J10" s="23"/>
      <c r="K10" s="23"/>
      <c r="L10" s="23"/>
      <c r="M10" s="23"/>
      <c r="N10" s="23"/>
      <c r="O10" s="24"/>
      <c r="P10" s="5">
        <f>SUM(P4:P9)</f>
        <v>3106803.3340604003</v>
      </c>
      <c r="Q10" s="6"/>
      <c r="R10" s="6">
        <f>SUM(R4:R9)</f>
        <v>2884342.1953175962</v>
      </c>
      <c r="S10" s="6"/>
      <c r="T10" s="6">
        <f>SUM(T4:T9)</f>
        <v>2884342.1953175962</v>
      </c>
    </row>
    <row r="11" spans="2:23" x14ac:dyDescent="0.25">
      <c r="B11" s="21" t="s">
        <v>19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7"/>
      <c r="V11" s="3"/>
      <c r="W11" s="3"/>
    </row>
    <row r="12" spans="2:23" x14ac:dyDescent="0.25">
      <c r="B12" s="19" t="s">
        <v>13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V12">
        <f>F10*800</f>
        <v>259040.24215265698</v>
      </c>
    </row>
    <row r="13" spans="2:23" x14ac:dyDescent="0.25">
      <c r="B13" s="25" t="s">
        <v>37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</row>
    <row r="14" spans="2:23" x14ac:dyDescent="0.25">
      <c r="B14" s="19" t="s">
        <v>15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8" spans="8:17" x14ac:dyDescent="0.25">
      <c r="H18">
        <f>F10*1100</f>
        <v>356180.33295990335</v>
      </c>
    </row>
    <row r="20" spans="8:17" ht="15" customHeight="1" x14ac:dyDescent="0.25">
      <c r="M20">
        <f>F4*1100</f>
        <v>48591.716800000002</v>
      </c>
    </row>
    <row r="21" spans="8:17" x14ac:dyDescent="0.25">
      <c r="J21" t="e">
        <f>#REF!*0.6</f>
        <v>#REF!</v>
      </c>
    </row>
    <row r="24" spans="8:17" x14ac:dyDescent="0.25">
      <c r="Q24">
        <f>1200*F4</f>
        <v>53009.145600000003</v>
      </c>
    </row>
  </sheetData>
  <mergeCells count="7">
    <mergeCell ref="B14:T14"/>
    <mergeCell ref="B2:T2"/>
    <mergeCell ref="B10:E10"/>
    <mergeCell ref="B12:T12"/>
    <mergeCell ref="B11:T11"/>
    <mergeCell ref="H10:O10"/>
    <mergeCell ref="B13:T1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Arup Banerjee</cp:lastModifiedBy>
  <cp:lastPrinted>2022-01-07T08:12:53Z</cp:lastPrinted>
  <dcterms:created xsi:type="dcterms:W3CDTF">2021-09-16T11:33:35Z</dcterms:created>
  <dcterms:modified xsi:type="dcterms:W3CDTF">2023-01-06T13:59:38Z</dcterms:modified>
</cp:coreProperties>
</file>