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581-475-813 Chandan Steel\"/>
    </mc:Choice>
  </mc:AlternateContent>
  <bookViews>
    <workbookView showVerticalScroll="0" xWindow="0" yWindow="0" windowWidth="20490" windowHeight="7755"/>
  </bookViews>
  <sheets>
    <sheet name="Boundary wall" sheetId="2" r:id="rId1"/>
    <sheet name="Building" sheetId="1" r:id="rId2"/>
  </sheets>
  <definedNames>
    <definedName name="_xlnm.Print_Area" localSheetId="1">Building!$B$2:$S$9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2" l="1"/>
  <c r="O12" i="2" s="1"/>
  <c r="K15" i="2"/>
  <c r="J15" i="2"/>
  <c r="J11" i="2"/>
  <c r="O15" i="2"/>
  <c r="O14" i="2"/>
  <c r="F11" i="2"/>
  <c r="Y9" i="1"/>
  <c r="F10" i="2"/>
  <c r="G3" i="2"/>
  <c r="D3" i="2"/>
  <c r="I3" i="2"/>
  <c r="J3" i="2" l="1"/>
  <c r="K3" i="2" s="1"/>
  <c r="M3" i="2" s="1"/>
  <c r="U6" i="1" l="1"/>
  <c r="F5" i="1"/>
  <c r="F6" i="1" s="1"/>
  <c r="E6" i="1"/>
  <c r="O5" i="1" l="1"/>
  <c r="O6" i="1" s="1"/>
  <c r="M5" i="1" l="1"/>
  <c r="J5" i="1" l="1"/>
  <c r="P5" i="1" s="1"/>
  <c r="Q5" i="1" l="1"/>
  <c r="Q6" i="1" s="1"/>
  <c r="S5" i="1" l="1"/>
  <c r="S6" i="1" l="1"/>
</calcChain>
</file>

<file path=xl/sharedStrings.xml><?xml version="1.0" encoding="utf-8"?>
<sst xmlns="http://schemas.openxmlformats.org/spreadsheetml/2006/main" count="41" uniqueCount="30">
  <si>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</si>
  <si>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</si>
  <si>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</si>
  <si>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</si>
  <si>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</si>
  <si>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</si>
  <si>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</si>
  <si>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</si>
  <si>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</si>
  <si>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</si>
  <si>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</si>
  <si>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</si>
  <si>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</si>
  <si>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</si>
  <si>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</si>
  <si>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</si>
  <si>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r>
      <t xml:space="preserve">Area
</t>
    </r>
    <r>
      <rPr>
        <b/>
        <i/>
        <sz val="10"/>
        <rFont val="Calibri"/>
        <family val="2"/>
        <scheme val="minor"/>
      </rPr>
      <t>(in sq.ft)</t>
    </r>
  </si>
  <si>
    <r>
      <t>Height (</t>
    </r>
    <r>
      <rPr>
        <b/>
        <i/>
        <sz val="10"/>
        <rFont val="Calibri"/>
        <family val="2"/>
        <scheme val="minor"/>
      </rPr>
      <t>in ft.)</t>
    </r>
  </si>
  <si>
    <t>S. No.</t>
  </si>
  <si>
    <r>
      <t xml:space="preserve">Area
</t>
    </r>
    <r>
      <rPr>
        <b/>
        <i/>
        <sz val="10"/>
        <rFont val="Calibri"/>
        <family val="2"/>
        <scheme val="minor"/>
      </rPr>
      <t>(in sq.mtr.)</t>
    </r>
  </si>
  <si>
    <r>
      <t>2.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</si>
  <si>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 xml:space="preserve">Guideline Rate </t>
  </si>
  <si>
    <t xml:space="preserve">Guideline Value </t>
  </si>
  <si>
    <t xml:space="preserve"> Ground  Floor</t>
  </si>
  <si>
    <t>Tin Shed mounted on steel structure bounded by brick wall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</si>
  <si>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</si>
  <si>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</si>
  <si>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</si>
  <si>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r>
      <t xml:space="preserve">1. </t>
    </r>
    <r>
      <rPr>
        <i/>
        <sz val="10"/>
        <color theme="1"/>
        <rFont val="Calibri"/>
        <family val="2"/>
        <scheme val="minor"/>
      </rPr>
      <t>All the details pertaining to the building such as area has been taken from site plan only.</t>
    </r>
  </si>
  <si>
    <t>M/S CHANDAN STEEL LIMITED| SITUATED AT SURVEY NO. 102 HISSA NO.3, VILLAGE DEHARI, TALUKA UMBERGAON, DISTRICT VALSAD, GUJRAT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</si>
</sst>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3" fontId="0" fillId="0" borderId="0" xfId="3" applyFont="1"/>
    <xf numFmtId="164" fontId="0" fillId="0" borderId="0" xfId="3" applyNumberFormat="1" applyFont="1"/>
    <xf numFmtId="164" fontId="0" fillId="0" borderId="1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0" fillId="0" borderId="1" xfId="3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/>
    </xf>
    <xf numFmtId="168" fontId="0" fillId="0" borderId="1" xfId="1" applyNumberFormat="1" applyFont="1" applyBorder="1"/>
    <xf numFmtId="0" fontId="6" fillId="0" borderId="0" xfId="0" applyFont="1" applyAlignment="1">
      <alignment wrapText="1"/>
    </xf>
    <xf numFmtId="168" fontId="0" fillId="0" borderId="1" xfId="3" applyNumberFormat="1" applyFon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7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O11" sqref="O11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bestFit="1" customWidth="1"/>
    <col min="8" max="8" width="8" bestFit="1" customWidth="1"/>
    <col min="9" max="9" width="10.85546875" bestFit="1" customWidth="1"/>
    <col min="10" max="10" width="10.5703125" bestFit="1" customWidth="1"/>
    <col min="11" max="11" width="10.7109375" bestFit="1" customWidth="1"/>
    <col min="12" max="12" width="8.7109375" bestFit="1" customWidth="1"/>
    <col min="13" max="13" width="11.5703125" bestFit="1" customWidth="1"/>
    <col min="14" max="15" width="15.28515625" bestFit="1" customWidth="1"/>
  </cols>
  <sheetData>
    <row r="1" spans="1:15" ht="15.75" x14ac:dyDescent="0.2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5" ht="91.5" x14ac:dyDescent="0.25">
      <c r="A2" s="11" t="s">
        <v>26</v>
      </c>
      <c r="B2" s="11" t="s">
        <v>1</v>
      </c>
      <c r="C2" s="11" t="s">
        <v>2</v>
      </c>
      <c r="D2" s="11" t="s">
        <v>12</v>
      </c>
      <c r="E2" s="11" t="s">
        <v>13</v>
      </c>
      <c r="F2" s="11" t="s">
        <v>4</v>
      </c>
      <c r="G2" s="11" t="s">
        <v>6</v>
      </c>
      <c r="H2" s="11" t="s">
        <v>27</v>
      </c>
      <c r="I2" s="11" t="s">
        <v>10</v>
      </c>
      <c r="J2" s="11" t="s">
        <v>7</v>
      </c>
      <c r="K2" s="11" t="s">
        <v>8</v>
      </c>
      <c r="L2" s="11" t="s">
        <v>11</v>
      </c>
      <c r="M2" s="11" t="s">
        <v>9</v>
      </c>
    </row>
    <row r="3" spans="1:15" x14ac:dyDescent="0.25">
      <c r="A3" s="7">
        <v>1064</v>
      </c>
      <c r="B3" s="2">
        <v>2004</v>
      </c>
      <c r="C3" s="2">
        <v>2023</v>
      </c>
      <c r="D3" s="2">
        <f>C3-B3</f>
        <v>19</v>
      </c>
      <c r="E3" s="2">
        <v>60</v>
      </c>
      <c r="F3" s="3">
        <v>0.1</v>
      </c>
      <c r="G3" s="4">
        <f>(1-F3)/E3</f>
        <v>1.5000000000000001E-2</v>
      </c>
      <c r="H3" s="5">
        <v>1500</v>
      </c>
      <c r="I3" s="5">
        <f>H3*A3</f>
        <v>1596000</v>
      </c>
      <c r="J3" s="5">
        <f>I3*G3*D3</f>
        <v>454860.00000000006</v>
      </c>
      <c r="K3" s="5">
        <f>MAX(I3-J3,0)</f>
        <v>1141140</v>
      </c>
      <c r="L3" s="8">
        <v>0</v>
      </c>
      <c r="M3" s="5">
        <f>IF(K3&gt;F3*I3,K3*(1-L3),I3*F3)</f>
        <v>1141140</v>
      </c>
    </row>
    <row r="5" spans="1:15" x14ac:dyDescent="0.25">
      <c r="O5">
        <v>68.59</v>
      </c>
    </row>
    <row r="7" spans="1:15" x14ac:dyDescent="0.25">
      <c r="F7">
        <v>68.58</v>
      </c>
    </row>
    <row r="8" spans="1:15" x14ac:dyDescent="0.25">
      <c r="F8">
        <v>188</v>
      </c>
    </row>
    <row r="9" spans="1:15" x14ac:dyDescent="0.25">
      <c r="F9">
        <v>67.86</v>
      </c>
      <c r="J9">
        <v>11470550</v>
      </c>
      <c r="N9" s="23"/>
      <c r="O9">
        <f>K15</f>
        <v>185577000</v>
      </c>
    </row>
    <row r="10" spans="1:15" x14ac:dyDescent="0.25">
      <c r="F10">
        <f>SUM(F7:F9)</f>
        <v>324.44</v>
      </c>
      <c r="J10">
        <v>57239000</v>
      </c>
      <c r="O10">
        <v>62922765</v>
      </c>
    </row>
    <row r="11" spans="1:15" x14ac:dyDescent="0.25">
      <c r="F11">
        <f>F10*3.28</f>
        <v>1064.1632</v>
      </c>
      <c r="J11">
        <f>SUM(J9:J10)</f>
        <v>68709550</v>
      </c>
      <c r="O11">
        <v>1150000</v>
      </c>
    </row>
    <row r="12" spans="1:15" x14ac:dyDescent="0.25">
      <c r="O12" s="22">
        <f>SUM(O9:O11)</f>
        <v>249649765</v>
      </c>
    </row>
    <row r="13" spans="1:15" x14ac:dyDescent="0.25">
      <c r="O13" s="23">
        <v>249600000</v>
      </c>
    </row>
    <row r="14" spans="1:15" x14ac:dyDescent="0.25">
      <c r="J14">
        <v>17674</v>
      </c>
      <c r="K14">
        <v>17674</v>
      </c>
      <c r="O14" s="18">
        <f>O13*0.85</f>
        <v>212160000</v>
      </c>
    </row>
    <row r="15" spans="1:15" x14ac:dyDescent="0.25">
      <c r="J15">
        <f>J14*10500</f>
        <v>185577000</v>
      </c>
      <c r="K15">
        <f>K14*10500</f>
        <v>185577000</v>
      </c>
      <c r="O15" s="18">
        <f>O13*0.75</f>
        <v>187200000</v>
      </c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15"/>
  <sheetViews>
    <sheetView zoomScaleNormal="100" zoomScaleSheetLayoutView="85" workbookViewId="0">
      <selection activeCell="B8" sqref="B8:U8"/>
    </sheetView>
  </sheetViews>
  <sheetFormatPr defaultRowHeight="15" x14ac:dyDescent="0.25"/>
  <cols>
    <col min="1" max="1" width="8" bestFit="1" customWidth="1"/>
    <col min="2" max="2" width="11.5703125" bestFit="1" customWidth="1"/>
    <col min="3" max="3" width="8" style="14" bestFit="1" customWidth="1"/>
    <col min="4" max="4" width="25.140625" style="14" bestFit="1" customWidth="1"/>
    <col min="5" max="5" width="10.85546875" style="14" bestFit="1" customWidth="1"/>
    <col min="6" max="6" width="13.28515625" style="17" customWidth="1"/>
    <col min="7" max="7" width="6.85546875" bestFit="1" customWidth="1"/>
    <col min="8" max="8" width="12.28515625" bestFit="1" customWidth="1"/>
    <col min="9" max="9" width="10" bestFit="1" customWidth="1"/>
    <col min="10" max="10" width="15.28515625" bestFit="1" customWidth="1"/>
    <col min="11" max="11" width="9.42578125" bestFit="1" customWidth="1"/>
    <col min="12" max="12" width="7.7109375" bestFit="1" customWidth="1"/>
    <col min="13" max="13" width="12.42578125" bestFit="1" customWidth="1"/>
    <col min="14" max="14" width="12.5703125" bestFit="1" customWidth="1"/>
    <col min="15" max="15" width="18.42578125" bestFit="1" customWidth="1"/>
    <col min="16" max="17" width="13.28515625" bestFit="1" customWidth="1"/>
    <col min="18" max="18" width="14.28515625" bestFit="1" customWidth="1"/>
    <col min="19" max="19" width="24.42578125" style="15" bestFit="1" customWidth="1"/>
    <col min="20" max="20" width="14.42578125" bestFit="1" customWidth="1"/>
    <col min="21" max="21" width="15.85546875" bestFit="1" customWidth="1"/>
    <col min="22" max="22" width="14.28515625" bestFit="1" customWidth="1"/>
    <col min="25" max="25" width="7" bestFit="1" customWidth="1"/>
    <col min="27" max="27" width="7" bestFit="1" customWidth="1"/>
  </cols>
  <sheetData>
    <row r="3" spans="2:27" ht="18.75" x14ac:dyDescent="0.25">
      <c r="B3" s="34" t="s">
        <v>29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2:27" s="12" customFormat="1" ht="56.25" customHeight="1" x14ac:dyDescent="0.25">
      <c r="B4" s="10" t="s">
        <v>18</v>
      </c>
      <c r="C4" s="11" t="s">
        <v>0</v>
      </c>
      <c r="D4" s="11" t="s">
        <v>3</v>
      </c>
      <c r="E4" s="16" t="s">
        <v>19</v>
      </c>
      <c r="F4" s="16" t="s">
        <v>16</v>
      </c>
      <c r="G4" s="11" t="s">
        <v>17</v>
      </c>
      <c r="H4" s="11" t="s">
        <v>1</v>
      </c>
      <c r="I4" s="11" t="s">
        <v>2</v>
      </c>
      <c r="J4" s="11" t="s">
        <v>12</v>
      </c>
      <c r="K4" s="11" t="s">
        <v>13</v>
      </c>
      <c r="L4" s="11" t="s">
        <v>4</v>
      </c>
      <c r="M4" s="11" t="s">
        <v>6</v>
      </c>
      <c r="N4" s="11" t="s">
        <v>14</v>
      </c>
      <c r="O4" s="11" t="s">
        <v>10</v>
      </c>
      <c r="P4" s="11" t="s">
        <v>7</v>
      </c>
      <c r="Q4" s="11" t="s">
        <v>8</v>
      </c>
      <c r="R4" s="11" t="s">
        <v>11</v>
      </c>
      <c r="S4" s="11" t="s">
        <v>9</v>
      </c>
      <c r="T4" s="11" t="s">
        <v>21</v>
      </c>
      <c r="U4" s="11" t="s">
        <v>22</v>
      </c>
      <c r="V4" s="29"/>
      <c r="W4" s="29"/>
      <c r="X4" s="29"/>
    </row>
    <row r="5" spans="2:27" ht="48" customHeight="1" x14ac:dyDescent="0.25">
      <c r="B5" s="2">
        <v>1</v>
      </c>
      <c r="C5" s="13" t="s">
        <v>23</v>
      </c>
      <c r="D5" s="13" t="s">
        <v>24</v>
      </c>
      <c r="E5" s="26">
        <v>6734.64</v>
      </c>
      <c r="F5" s="26">
        <f>E5*10.764</f>
        <v>72491.664959999995</v>
      </c>
      <c r="G5" s="7">
        <v>40</v>
      </c>
      <c r="H5" s="2">
        <v>2004</v>
      </c>
      <c r="I5" s="2">
        <v>2023</v>
      </c>
      <c r="J5" s="2">
        <f>I5-H5</f>
        <v>19</v>
      </c>
      <c r="K5" s="2">
        <v>45</v>
      </c>
      <c r="L5" s="3">
        <v>0.1</v>
      </c>
      <c r="M5" s="4">
        <f>(1-L5)/K5</f>
        <v>0.02</v>
      </c>
      <c r="N5" s="5">
        <v>1400</v>
      </c>
      <c r="O5" s="5">
        <f>N5*F5</f>
        <v>101488330.94399999</v>
      </c>
      <c r="P5" s="5">
        <f>O5*M5*J5</f>
        <v>38565565.758719996</v>
      </c>
      <c r="Q5" s="5">
        <f t="shared" ref="Q5" si="0">MAX(O5-P5,0)</f>
        <v>62922765.185279995</v>
      </c>
      <c r="R5" s="8">
        <v>0</v>
      </c>
      <c r="S5" s="5">
        <f t="shared" ref="S5" si="1">IF(Q5&gt;L5*O5,Q5*(1-R5),O5*L5)</f>
        <v>62922765.185279995</v>
      </c>
      <c r="T5" s="30"/>
      <c r="U5" s="31"/>
      <c r="V5" s="1"/>
    </row>
    <row r="6" spans="2:27" x14ac:dyDescent="0.25">
      <c r="B6" s="33" t="s">
        <v>5</v>
      </c>
      <c r="C6" s="33"/>
      <c r="D6" s="33"/>
      <c r="E6" s="27">
        <f>SUM(E5:E5)</f>
        <v>6734.64</v>
      </c>
      <c r="F6" s="24">
        <f>SUM(F5:F5)</f>
        <v>72491.664959999995</v>
      </c>
      <c r="G6" s="25"/>
      <c r="H6" s="33"/>
      <c r="I6" s="33"/>
      <c r="J6" s="33"/>
      <c r="K6" s="33"/>
      <c r="L6" s="33"/>
      <c r="M6" s="33"/>
      <c r="N6" s="33"/>
      <c r="O6" s="6">
        <f>SUM(O5:O5)</f>
        <v>101488330.94399999</v>
      </c>
      <c r="P6" s="6"/>
      <c r="Q6" s="6">
        <f>SUM(Q5:Q5)</f>
        <v>62922765.185279995</v>
      </c>
      <c r="R6" s="6"/>
      <c r="S6" s="6">
        <f>SUM(S5:S5)</f>
        <v>62922765.185279995</v>
      </c>
      <c r="T6" s="28"/>
      <c r="U6" s="32">
        <f>SUM(U5:U5)</f>
        <v>0</v>
      </c>
    </row>
    <row r="7" spans="2:27" x14ac:dyDescent="0.25">
      <c r="B7" s="35" t="s">
        <v>15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Y7">
        <v>138.09</v>
      </c>
    </row>
    <row r="8" spans="2:27" ht="16.5" customHeight="1" x14ac:dyDescent="0.25">
      <c r="B8" s="36" t="s">
        <v>28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Y8">
        <v>44.49</v>
      </c>
      <c r="AA8">
        <v>68.59</v>
      </c>
    </row>
    <row r="9" spans="2:27" ht="15" customHeight="1" x14ac:dyDescent="0.25">
      <c r="B9" s="37" t="s">
        <v>20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Y9">
        <f>SUM(Y7:Y8)</f>
        <v>182.58</v>
      </c>
      <c r="AA9">
        <v>67.86</v>
      </c>
    </row>
    <row r="10" spans="2:27" x14ac:dyDescent="0.25">
      <c r="T10" s="9"/>
      <c r="AA10">
        <v>182.58</v>
      </c>
    </row>
    <row r="11" spans="2:27" x14ac:dyDescent="0.25">
      <c r="T11" s="9"/>
      <c r="AA11">
        <v>190.58</v>
      </c>
    </row>
    <row r="12" spans="2:27" x14ac:dyDescent="0.25">
      <c r="C12" s="20"/>
      <c r="D12" s="19"/>
      <c r="E12" s="19"/>
    </row>
    <row r="13" spans="2:27" x14ac:dyDescent="0.25">
      <c r="C13" s="20"/>
      <c r="D13" s="19"/>
      <c r="E13" s="19"/>
    </row>
    <row r="14" spans="2:27" ht="15" customHeight="1" x14ac:dyDescent="0.25">
      <c r="C14" s="21"/>
      <c r="D14" s="19"/>
      <c r="E14" s="19"/>
    </row>
    <row r="15" spans="2:27" x14ac:dyDescent="0.25">
      <c r="D15" s="19"/>
      <c r="E15" s="19"/>
    </row>
  </sheetData>
  <mergeCells count="6">
    <mergeCell ref="B6:D6"/>
    <mergeCell ref="H6:N6"/>
    <mergeCell ref="B3:U3"/>
    <mergeCell ref="B7:U7"/>
    <mergeCell ref="B8:U8"/>
    <mergeCell ref="B9:U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Boundary wall</vt:lpstr>
      <vt:lpstr>Building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Rahul Gupta</cp:lastModifiedBy>
  <cp:lastPrinted>2022-01-07T08:12:53Z</cp:lastPrinted>
  <dcterms:created xsi:type="dcterms:W3CDTF">2021-09-16T11:33:35Z</dcterms:created>
  <dcterms:modified xsi:type="dcterms:W3CDTF">2023-02-28T13:01:19Z</dcterms:modified>
</cp:coreProperties>
</file>