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engineer4\Desktop\uploads\VIS(2022-23)-PL589-481-823_Subhra_Khan\"/>
    </mc:Choice>
  </mc:AlternateContent>
  <xr:revisionPtr revIDLastSave="0" documentId="13_ncr:1_{85F7B1F3-A864-42D9-8648-8B26EE863ECC}"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s>
  <definedNames>
    <definedName name="_xlnm.Print_Area" localSheetId="0">Building!$B$2:$S$9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U5" i="1" s="1"/>
  <c r="U6" i="1" s="1"/>
  <c r="C13" i="1"/>
  <c r="F5" i="1"/>
  <c r="F6" i="1" s="1"/>
  <c r="E6" i="1"/>
  <c r="F14" i="1" l="1"/>
  <c r="H13" i="1"/>
  <c r="I13" i="1" s="1"/>
  <c r="F15" i="1" l="1"/>
  <c r="I16" i="1" s="1"/>
  <c r="L12" i="1"/>
  <c r="J24" i="1" l="1"/>
  <c r="O5" i="1" l="1"/>
  <c r="O6" i="1" s="1"/>
  <c r="R14" i="1" l="1"/>
  <c r="R13" i="1"/>
  <c r="M5" i="1" l="1"/>
  <c r="J5" i="1" l="1"/>
  <c r="P5" i="1" s="1"/>
  <c r="Q5" i="1" l="1"/>
  <c r="Q6" i="1" s="1"/>
  <c r="S5" i="1" l="1"/>
  <c r="S6" i="1" l="1"/>
  <c r="C14" i="1" s="1"/>
  <c r="C15" i="1" s="1"/>
  <c r="C17" i="1" l="1"/>
  <c r="C18" i="1"/>
</calcChain>
</file>

<file path=xl/sharedStrings.xml><?xml version="1.0" encoding="utf-8"?>
<sst xmlns="http://schemas.openxmlformats.org/spreadsheetml/2006/main" count="40" uniqueCount="40">
  <si>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</si>
  <si>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</si>
  <si>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</si>
  <si>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</si>
  <si>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</si>
  <si>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</si>
  <si>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</si>
  <si>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</si>
  <si>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</si>
  <si>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</si>
  <si>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</si>
  <si>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</si>
  <si>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</si>
  <si>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</si>
  <si>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</si>
  <si>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</si>
  <si>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t>RV</t>
  </si>
  <si>
    <t>DV</t>
  </si>
  <si>
    <t>TOTAL FMV</t>
  </si>
  <si>
    <t>ROUND OFF</t>
  </si>
  <si>
    <t>LAND</t>
  </si>
  <si>
    <t>BUILDING</t>
  </si>
  <si>
    <t>Land value</t>
  </si>
  <si>
    <t>Circle Rate</t>
  </si>
  <si>
    <r>
      <t xml:space="preserve">Area
</t>
    </r>
    <r>
      <rPr>
        <b/>
        <i/>
        <sz val="10"/>
        <rFont val="Calibri"/>
        <family val="2"/>
        <scheme val="minor"/>
      </rPr>
      <t>(in sq.ft)</t>
    </r>
  </si>
  <si>
    <r>
      <t>Height (</t>
    </r>
    <r>
      <rPr>
        <b/>
        <i/>
        <sz val="10"/>
        <rFont val="Calibri"/>
        <family val="2"/>
        <scheme val="minor"/>
      </rPr>
      <t>in ft.)</t>
    </r>
  </si>
  <si>
    <t>RCC structure</t>
  </si>
  <si>
    <t>S. No.</t>
  </si>
  <si>
    <r>
      <t xml:space="preserve">Area
</t>
    </r>
    <r>
      <rPr>
        <b/>
        <i/>
        <sz val="10"/>
        <rFont val="Calibri"/>
        <family val="2"/>
        <scheme val="minor"/>
      </rPr>
      <t>(in sq.mtr.)</t>
    </r>
  </si>
  <si>
    <t>BOUNDARY WALL</t>
  </si>
  <si>
    <t xml:space="preserve">CIRCLE RATE </t>
  </si>
  <si>
    <t>Land</t>
  </si>
  <si>
    <t>Building</t>
  </si>
  <si>
    <t>total</t>
  </si>
  <si>
    <r>
      <t>2.</t>
    </r>
    <r>
      <rPr>
        <i/>
        <sz val="10"/>
        <color theme="1"/>
        <rFont val="Calibri"/>
        <family val="2"/>
        <scheme val="minor"/>
      </rPr>
      <t xml:space="preserve"> The valuation is done by considering the Depreciated Replacement Cost Approach.</t>
    </r>
  </si>
  <si>
    <t xml:space="preserve">Guideline Rate </t>
  </si>
  <si>
    <t xml:space="preserve">Guideline Value </t>
  </si>
  <si>
    <r>
      <t xml:space="preserve">1. </t>
    </r>
    <r>
      <rPr>
        <i/>
        <sz val="10"/>
        <color theme="1"/>
        <rFont val="Calibri"/>
        <family val="2"/>
        <scheme val="minor"/>
      </rPr>
      <t>All the details pertaining to the building such as area, height etc has been taken from the copy of TIR provided by the bank. Since, no sample measrement was allowed to be done.</t>
    </r>
  </si>
  <si>
    <t xml:space="preserve"> Ground  Floor+ First Floor+ Second Floor</t>
  </si>
  <si>
    <t>GUIDELINE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</si>
</sst>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
      <b/>
      <sz val="14"/>
      <color theme="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7" fontId="0" fillId="4" borderId="0" xfId="0" applyNumberFormat="1" applyFill="1"/>
    <xf numFmtId="0" fontId="9" fillId="5" borderId="0" xfId="0" applyFont="1" applyFill="1" applyAlignment="1">
      <alignment horizontal="center"/>
    </xf>
    <xf numFmtId="167" fontId="0" fillId="0" borderId="0" xfId="0" applyNumberFormat="1"/>
    <xf numFmtId="164" fontId="4"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44" fontId="0" fillId="0" borderId="0" xfId="1" applyFont="1" applyAlignment="1">
      <alignment wrapText="1"/>
    </xf>
    <xf numFmtId="168" fontId="0" fillId="0" borderId="0" xfId="3" applyNumberFormat="1" applyFont="1"/>
    <xf numFmtId="0" fontId="2" fillId="6" borderId="0" xfId="0" applyFont="1" applyFill="1" applyAlignment="1">
      <alignment wrapText="1"/>
    </xf>
    <xf numFmtId="168" fontId="0" fillId="6" borderId="0" xfId="0" applyNumberFormat="1" applyFill="1" applyAlignment="1">
      <alignment horizontal="center" wrapText="1"/>
    </xf>
    <xf numFmtId="43" fontId="0" fillId="0" borderId="0" xfId="0" applyNumberFormat="1"/>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43" fontId="0" fillId="0" borderId="0" xfId="3" applyFont="1"/>
    <xf numFmtId="164" fontId="0" fillId="0" borderId="0" xfId="3" applyNumberFormat="1" applyFont="1"/>
    <xf numFmtId="166" fontId="0" fillId="0" borderId="0" xfId="2" applyNumberFormat="1" applyFont="1" applyAlignment="1">
      <alignment horizontal="center"/>
    </xf>
    <xf numFmtId="0" fontId="2" fillId="5" borderId="1" xfId="0" applyFont="1" applyFill="1" applyBorder="1" applyAlignment="1">
      <alignment wrapText="1"/>
    </xf>
    <xf numFmtId="167" fontId="0" fillId="4" borderId="1" xfId="0" applyNumberFormat="1" applyFill="1" applyBorder="1"/>
    <xf numFmtId="0" fontId="2" fillId="5" borderId="1" xfId="0" applyFont="1" applyFill="1" applyBorder="1"/>
    <xf numFmtId="167" fontId="2" fillId="4" borderId="1" xfId="0" applyNumberFormat="1" applyFont="1" applyFill="1" applyBorder="1"/>
    <xf numFmtId="166" fontId="2" fillId="4" borderId="1" xfId="1" applyNumberFormat="1" applyFont="1" applyFill="1" applyBorder="1"/>
    <xf numFmtId="164" fontId="0" fillId="0" borderId="0" xfId="3" applyNumberFormat="1" applyFont="1" applyAlignment="1"/>
    <xf numFmtId="164" fontId="0" fillId="0" borderId="1" xfId="3" applyNumberFormat="1" applyFont="1" applyBorder="1" applyAlignment="1">
      <alignment horizontal="center" vertical="center"/>
    </xf>
    <xf numFmtId="9" fontId="0" fillId="0" borderId="0" xfId="2" applyFont="1"/>
    <xf numFmtId="0" fontId="2" fillId="0" borderId="1" xfId="0" applyFont="1" applyBorder="1" applyAlignment="1">
      <alignment horizontal="center" vertical="center"/>
    </xf>
    <xf numFmtId="43" fontId="0" fillId="0" borderId="1" xfId="3" applyFont="1" applyBorder="1" applyAlignment="1">
      <alignment horizontal="center" vertical="center" wrapText="1"/>
    </xf>
    <xf numFmtId="43" fontId="2" fillId="0" borderId="1" xfId="0" applyNumberFormat="1" applyFont="1" applyBorder="1" applyAlignment="1">
      <alignment horizontal="center" vertical="center"/>
    </xf>
    <xf numFmtId="168" fontId="0" fillId="0" borderId="1" xfId="1" applyNumberFormat="1" applyFont="1" applyBorder="1"/>
    <xf numFmtId="0" fontId="6" fillId="0" borderId="0" xfId="0" applyFont="1" applyAlignment="1">
      <alignment wrapText="1"/>
    </xf>
    <xf numFmtId="168" fontId="0" fillId="0" borderId="1" xfId="3" applyNumberFormat="1" applyFont="1" applyBorder="1" applyAlignment="1">
      <alignment horizontal="center" vertical="center"/>
    </xf>
    <xf numFmtId="168" fontId="0" fillId="0" borderId="1" xfId="0" applyNumberFormat="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167" fontId="2" fillId="0" borderId="1" xfId="0" applyNumberFormat="1" applyFont="1" applyBorder="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X29"/>
  <sheetViews>
    <sheetView tabSelected="1" zoomScaleNormal="100" zoomScaleSheetLayoutView="85" workbookViewId="0">
      <selection activeCell="K10" sqref="K10"/>
    </sheetView>
  </sheetViews>
  <sheetFormatPr defaultRowHeight="15" x14ac:dyDescent="0.25"/>
  <cols>
    <col min="2" max="2" width="5.7109375" customWidth="1"/>
    <col min="3" max="3" width="15.85546875" style="16" customWidth="1"/>
    <col min="4" max="4" width="17" style="16" customWidth="1"/>
    <col min="5" max="5" width="11" style="16" customWidth="1"/>
    <col min="6" max="6" width="13.28515625" style="22" customWidth="1"/>
    <col min="7" max="7" width="8" customWidth="1"/>
    <col min="8" max="8" width="12.5703125" customWidth="1"/>
    <col min="9" max="9" width="9.7109375" customWidth="1"/>
    <col min="10" max="10" width="10.42578125" customWidth="1"/>
    <col min="11" max="11" width="11.5703125" customWidth="1"/>
    <col min="12" max="12" width="7.7109375" customWidth="1"/>
    <col min="13" max="13" width="12.42578125" customWidth="1"/>
    <col min="14" max="14" width="11.5703125" customWidth="1"/>
    <col min="15" max="15" width="13.28515625" customWidth="1"/>
    <col min="16" max="16" width="12.42578125" customWidth="1"/>
    <col min="17" max="17" width="13.28515625" customWidth="1"/>
    <col min="18" max="18" width="10.28515625" customWidth="1"/>
    <col min="19" max="19" width="15.42578125" style="17" customWidth="1"/>
    <col min="20" max="20" width="17" customWidth="1"/>
    <col min="21" max="21" width="14.28515625" customWidth="1"/>
    <col min="22" max="22" width="14.28515625" bestFit="1" customWidth="1"/>
  </cols>
  <sheetData>
    <row r="3" spans="1:24" ht="18" customHeight="1" x14ac:dyDescent="0.25">
      <c r="B3" s="54" t="s">
        <v>39</v>
      </c>
      <c r="C3" s="54"/>
      <c r="D3" s="54"/>
      <c r="E3" s="54"/>
      <c r="F3" s="54"/>
      <c r="G3" s="54"/>
      <c r="H3" s="54"/>
      <c r="I3" s="54"/>
      <c r="J3" s="54"/>
      <c r="K3" s="54"/>
      <c r="L3" s="54"/>
      <c r="M3" s="54"/>
      <c r="N3" s="54"/>
      <c r="O3" s="54"/>
      <c r="P3" s="54"/>
      <c r="Q3" s="54"/>
      <c r="R3" s="54"/>
      <c r="S3" s="54"/>
      <c r="T3" s="54"/>
      <c r="U3" s="54"/>
    </row>
    <row r="4" spans="1:24" s="14" customFormat="1" ht="56.25" customHeight="1" x14ac:dyDescent="0.25">
      <c r="B4" s="12" t="s">
        <v>27</v>
      </c>
      <c r="C4" s="13" t="s">
        <v>0</v>
      </c>
      <c r="D4" s="13" t="s">
        <v>3</v>
      </c>
      <c r="E4" s="21" t="s">
        <v>28</v>
      </c>
      <c r="F4" s="21" t="s">
        <v>24</v>
      </c>
      <c r="G4" s="13" t="s">
        <v>25</v>
      </c>
      <c r="H4" s="13" t="s">
        <v>1</v>
      </c>
      <c r="I4" s="13" t="s">
        <v>2</v>
      </c>
      <c r="J4" s="13" t="s">
        <v>12</v>
      </c>
      <c r="K4" s="13" t="s">
        <v>13</v>
      </c>
      <c r="L4" s="13" t="s">
        <v>4</v>
      </c>
      <c r="M4" s="13" t="s">
        <v>6</v>
      </c>
      <c r="N4" s="13" t="s">
        <v>14</v>
      </c>
      <c r="O4" s="13" t="s">
        <v>10</v>
      </c>
      <c r="P4" s="13" t="s">
        <v>7</v>
      </c>
      <c r="Q4" s="13" t="s">
        <v>8</v>
      </c>
      <c r="R4" s="13" t="s">
        <v>11</v>
      </c>
      <c r="S4" s="13" t="s">
        <v>9</v>
      </c>
      <c r="T4" s="13" t="s">
        <v>35</v>
      </c>
      <c r="U4" s="13" t="s">
        <v>36</v>
      </c>
      <c r="V4" s="48"/>
      <c r="W4" s="48"/>
      <c r="X4" s="48"/>
    </row>
    <row r="5" spans="1:24" ht="48" customHeight="1" x14ac:dyDescent="0.25">
      <c r="B5" s="2">
        <v>1</v>
      </c>
      <c r="C5" s="15" t="s">
        <v>38</v>
      </c>
      <c r="D5" s="15" t="s">
        <v>26</v>
      </c>
      <c r="E5" s="45">
        <v>507.47</v>
      </c>
      <c r="F5" s="45">
        <f>E5*10.764</f>
        <v>5462.40708</v>
      </c>
      <c r="G5" s="9">
        <v>30</v>
      </c>
      <c r="H5" s="2">
        <v>2008</v>
      </c>
      <c r="I5" s="2">
        <v>2022</v>
      </c>
      <c r="J5" s="2">
        <f>I5-H5</f>
        <v>14</v>
      </c>
      <c r="K5" s="2">
        <v>60</v>
      </c>
      <c r="L5" s="3">
        <v>0.1</v>
      </c>
      <c r="M5" s="5">
        <f>(1-L5)/K5</f>
        <v>1.5000000000000001E-2</v>
      </c>
      <c r="N5" s="6">
        <v>2000</v>
      </c>
      <c r="O5" s="6">
        <f>N5*F5</f>
        <v>10924814.16</v>
      </c>
      <c r="P5" s="6">
        <f>O5*M5*J5</f>
        <v>2294210.9736000001</v>
      </c>
      <c r="Q5" s="6">
        <f t="shared" ref="Q5" si="0">MAX(O5-P5,0)</f>
        <v>8630603.1864</v>
      </c>
      <c r="R5" s="10">
        <v>0</v>
      </c>
      <c r="S5" s="6">
        <f t="shared" ref="S5" si="1">IF(Q5&gt;L5*O5,Q5*(1-R5),O5*L5)</f>
        <v>8630603.1864</v>
      </c>
      <c r="T5" s="49">
        <f>12000*0.868</f>
        <v>10416</v>
      </c>
      <c r="U5" s="50">
        <f>T5*E5</f>
        <v>5285807.5200000005</v>
      </c>
      <c r="V5" s="1"/>
    </row>
    <row r="6" spans="1:24" x14ac:dyDescent="0.25">
      <c r="B6" s="53" t="s">
        <v>5</v>
      </c>
      <c r="C6" s="53"/>
      <c r="D6" s="53"/>
      <c r="E6" s="46">
        <f>SUM(E5:E5)</f>
        <v>507.47</v>
      </c>
      <c r="F6" s="42">
        <f>SUM(F5:F5)</f>
        <v>5462.40708</v>
      </c>
      <c r="G6" s="44"/>
      <c r="H6" s="53"/>
      <c r="I6" s="53"/>
      <c r="J6" s="53"/>
      <c r="K6" s="53"/>
      <c r="L6" s="53"/>
      <c r="M6" s="53"/>
      <c r="N6" s="53"/>
      <c r="O6" s="7">
        <f>SUM(O5:O5)</f>
        <v>10924814.16</v>
      </c>
      <c r="P6" s="7"/>
      <c r="Q6" s="7">
        <f>SUM(Q5:Q5)</f>
        <v>8630603.1864</v>
      </c>
      <c r="R6" s="7"/>
      <c r="S6" s="7">
        <f>SUM(S5:S5)</f>
        <v>8630603.1864</v>
      </c>
      <c r="T6" s="47"/>
      <c r="U6" s="58">
        <f>SUM(U5:U5)</f>
        <v>5285807.5200000005</v>
      </c>
    </row>
    <row r="7" spans="1:24" x14ac:dyDescent="0.25">
      <c r="B7" s="55" t="s">
        <v>15</v>
      </c>
      <c r="C7" s="55"/>
      <c r="D7" s="55"/>
      <c r="E7" s="55"/>
      <c r="F7" s="55"/>
      <c r="G7" s="55"/>
      <c r="H7" s="55"/>
      <c r="I7" s="55"/>
      <c r="J7" s="55"/>
      <c r="K7" s="55"/>
      <c r="L7" s="55"/>
      <c r="M7" s="55"/>
      <c r="N7" s="55"/>
      <c r="O7" s="55"/>
      <c r="P7" s="55"/>
      <c r="Q7" s="55"/>
      <c r="R7" s="55"/>
      <c r="S7" s="55"/>
      <c r="T7" s="55"/>
      <c r="U7" s="55"/>
    </row>
    <row r="8" spans="1:24" ht="16.5" customHeight="1" x14ac:dyDescent="0.25">
      <c r="B8" s="56" t="s">
        <v>37</v>
      </c>
      <c r="C8" s="56"/>
      <c r="D8" s="56"/>
      <c r="E8" s="56"/>
      <c r="F8" s="56"/>
      <c r="G8" s="56"/>
      <c r="H8" s="56"/>
      <c r="I8" s="56"/>
      <c r="J8" s="56"/>
      <c r="K8" s="56"/>
      <c r="L8" s="56"/>
      <c r="M8" s="56"/>
      <c r="N8" s="56"/>
      <c r="O8" s="56"/>
      <c r="P8" s="56"/>
      <c r="Q8" s="56"/>
      <c r="R8" s="56"/>
      <c r="S8" s="56"/>
      <c r="T8" s="56"/>
      <c r="U8" s="56"/>
    </row>
    <row r="9" spans="1:24" ht="15" customHeight="1" x14ac:dyDescent="0.25">
      <c r="B9" s="57" t="s">
        <v>34</v>
      </c>
      <c r="C9" s="57"/>
      <c r="D9" s="57"/>
      <c r="E9" s="57"/>
      <c r="F9" s="57"/>
      <c r="G9" s="57"/>
      <c r="H9" s="57"/>
      <c r="I9" s="57"/>
      <c r="J9" s="57"/>
      <c r="K9" s="57"/>
      <c r="L9" s="57"/>
      <c r="M9" s="57"/>
      <c r="N9" s="57"/>
      <c r="O9" s="57"/>
      <c r="P9" s="57"/>
      <c r="Q9" s="57"/>
      <c r="R9" s="57"/>
      <c r="S9" s="57"/>
      <c r="T9" s="57"/>
      <c r="U9" s="57"/>
    </row>
    <row r="10" spans="1:24" x14ac:dyDescent="0.25">
      <c r="T10" s="11"/>
    </row>
    <row r="11" spans="1:24" x14ac:dyDescent="0.25">
      <c r="T11" s="11"/>
    </row>
    <row r="12" spans="1:24" ht="32.25" customHeight="1" x14ac:dyDescent="0.25">
      <c r="B12" s="36" t="s">
        <v>29</v>
      </c>
      <c r="C12" s="37">
        <v>900000</v>
      </c>
      <c r="E12" s="51" t="s">
        <v>30</v>
      </c>
      <c r="F12" s="52"/>
      <c r="J12">
        <v>2000</v>
      </c>
      <c r="L12">
        <f>K12*J12</f>
        <v>0</v>
      </c>
      <c r="N12" s="34"/>
      <c r="T12" s="11"/>
    </row>
    <row r="13" spans="1:24" ht="15.75" x14ac:dyDescent="0.25">
      <c r="A13">
        <v>1717.45</v>
      </c>
      <c r="B13" s="38" t="s">
        <v>20</v>
      </c>
      <c r="C13" s="37">
        <f>A13*D13</f>
        <v>48088600</v>
      </c>
      <c r="D13" s="16">
        <v>28000</v>
      </c>
      <c r="E13" s="38" t="s">
        <v>31</v>
      </c>
      <c r="F13" s="37">
        <v>6182400</v>
      </c>
      <c r="H13">
        <f>580*3</f>
        <v>1740</v>
      </c>
      <c r="I13" s="33">
        <f>H13*10.764</f>
        <v>18729.36</v>
      </c>
      <c r="Q13" s="19" t="s">
        <v>22</v>
      </c>
      <c r="R13" s="18">
        <f>C13</f>
        <v>48088600</v>
      </c>
      <c r="T13" s="11"/>
    </row>
    <row r="14" spans="1:24" ht="15.75" x14ac:dyDescent="0.25">
      <c r="B14" s="38" t="s">
        <v>21</v>
      </c>
      <c r="C14" s="37">
        <f>S6</f>
        <v>8630603.1864</v>
      </c>
      <c r="E14" s="38" t="s">
        <v>32</v>
      </c>
      <c r="F14" s="37">
        <f>U6</f>
        <v>5285807.5200000005</v>
      </c>
      <c r="N14" s="1"/>
      <c r="O14" s="20"/>
      <c r="Q14" s="19" t="s">
        <v>23</v>
      </c>
      <c r="R14" s="18">
        <f>5583.61*20000</f>
        <v>111672200</v>
      </c>
      <c r="T14" s="11"/>
    </row>
    <row r="15" spans="1:24" x14ac:dyDescent="0.25">
      <c r="B15" s="36" t="s">
        <v>18</v>
      </c>
      <c r="C15" s="39">
        <f>SUM(C12:C14)</f>
        <v>57619203.186399996</v>
      </c>
      <c r="E15" s="38" t="s">
        <v>33</v>
      </c>
      <c r="F15" s="37">
        <f>F14+F13</f>
        <v>11468207.52</v>
      </c>
      <c r="T15" s="11"/>
    </row>
    <row r="16" spans="1:24" ht="21" customHeight="1" x14ac:dyDescent="0.25">
      <c r="B16" s="36" t="s">
        <v>19</v>
      </c>
      <c r="C16" s="39">
        <v>57600000</v>
      </c>
      <c r="G16" s="16"/>
      <c r="H16" s="24"/>
      <c r="I16" s="43">
        <f>F15/C16</f>
        <v>0.19910082499999998</v>
      </c>
      <c r="N16" s="20"/>
      <c r="P16" s="25"/>
      <c r="Q16" s="16"/>
      <c r="R16" s="16"/>
      <c r="S16" s="26"/>
      <c r="T16" s="23"/>
    </row>
    <row r="17" spans="2:22" x14ac:dyDescent="0.25">
      <c r="B17" s="38" t="s">
        <v>16</v>
      </c>
      <c r="C17" s="40">
        <f>0.85*C16</f>
        <v>48960000</v>
      </c>
      <c r="F17" s="35"/>
      <c r="T17" s="11"/>
    </row>
    <row r="18" spans="2:22" x14ac:dyDescent="0.25">
      <c r="B18" s="38" t="s">
        <v>17</v>
      </c>
      <c r="C18" s="40">
        <f>0.75*C16</f>
        <v>43200000</v>
      </c>
      <c r="T18" s="11"/>
    </row>
    <row r="19" spans="2:22" x14ac:dyDescent="0.25">
      <c r="T19" s="11"/>
    </row>
    <row r="20" spans="2:22" ht="15" customHeight="1" x14ac:dyDescent="0.25">
      <c r="F20" s="41"/>
      <c r="T20" s="11"/>
    </row>
    <row r="22" spans="2:22" x14ac:dyDescent="0.25">
      <c r="C22" s="31"/>
      <c r="D22" s="32"/>
      <c r="E22" s="32"/>
      <c r="T22" s="8"/>
      <c r="U22" s="4"/>
      <c r="V22" s="4"/>
    </row>
    <row r="23" spans="2:22" x14ac:dyDescent="0.25">
      <c r="C23" s="29"/>
      <c r="D23"/>
      <c r="E23"/>
      <c r="G23" s="28"/>
      <c r="O23" s="27"/>
    </row>
    <row r="24" spans="2:22" x14ac:dyDescent="0.25">
      <c r="C24" s="29"/>
      <c r="D24"/>
      <c r="E24"/>
      <c r="I24" s="1"/>
      <c r="J24" s="27">
        <f>I24/10.7642</f>
        <v>0</v>
      </c>
    </row>
    <row r="25" spans="2:22" x14ac:dyDescent="0.25">
      <c r="C25" s="29"/>
      <c r="D25"/>
      <c r="E25"/>
    </row>
    <row r="26" spans="2:22" x14ac:dyDescent="0.25">
      <c r="C26" s="29"/>
      <c r="D26" s="28"/>
      <c r="E26" s="28"/>
    </row>
    <row r="27" spans="2:22" x14ac:dyDescent="0.25">
      <c r="C27" s="29"/>
      <c r="D27" s="28"/>
      <c r="E27" s="28"/>
    </row>
    <row r="28" spans="2:22" ht="15" customHeight="1" x14ac:dyDescent="0.25">
      <c r="C28" s="30"/>
      <c r="D28" s="28"/>
      <c r="E28" s="28"/>
    </row>
    <row r="29" spans="2:22" x14ac:dyDescent="0.25">
      <c r="D29" s="28"/>
      <c r="E29" s="28"/>
    </row>
  </sheetData>
  <mergeCells count="7">
    <mergeCell ref="E12:F12"/>
    <mergeCell ref="B6:D6"/>
    <mergeCell ref="H6:N6"/>
    <mergeCell ref="B3:U3"/>
    <mergeCell ref="B7:U7"/>
    <mergeCell ref="B8:U8"/>
    <mergeCell ref="B9:U9"/>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Building</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Arup Banerjee</cp:lastModifiedBy>
  <cp:lastPrinted>2022-01-07T08:12:53Z</cp:lastPrinted>
  <dcterms:created xsi:type="dcterms:W3CDTF">2021-09-16T11:33:35Z</dcterms:created>
  <dcterms:modified xsi:type="dcterms:W3CDTF">2023-01-24T12:51:08Z</dcterms:modified>
</cp:coreProperties>
</file>