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Z:\Files For Review\Anil Kumar\Braithwait\"/>
    </mc:Choice>
  </mc:AlternateContent>
  <xr:revisionPtr revIDLastSave="0" documentId="13_ncr:1_{A8E330A8-4F77-454E-8526-B367B076C24F}" xr6:coauthVersionLast="47" xr6:coauthVersionMax="47" xr10:uidLastSave="{00000000-0000-0000-0000-000000000000}"/>
  <bookViews>
    <workbookView xWindow="-120" yWindow="-120" windowWidth="20730" windowHeight="11160" xr2:uid="{00000000-000D-0000-FFFF-FFFF00000000}"/>
  </bookViews>
  <sheets>
    <sheet name="Flat_Alipore" sheetId="9"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9" l="1"/>
  <c r="N7" i="9" s="1"/>
  <c r="Q7" i="9" s="1"/>
  <c r="M8" i="9"/>
  <c r="N8" i="9" s="1"/>
  <c r="Q8" i="9" s="1"/>
  <c r="M9" i="9"/>
  <c r="N9" i="9" s="1"/>
  <c r="Q9" i="9" s="1"/>
  <c r="M10" i="9"/>
  <c r="N10" i="9" s="1"/>
  <c r="Q10" i="9" s="1"/>
  <c r="M6" i="9"/>
  <c r="N6" i="9" s="1"/>
  <c r="R10" i="9" l="1"/>
  <c r="S10" i="9"/>
  <c r="Q6" i="9"/>
  <c r="R6" i="9" s="1"/>
  <c r="N11" i="9"/>
  <c r="R9" i="9"/>
  <c r="S9" i="9"/>
  <c r="R7" i="9"/>
  <c r="S7" i="9"/>
  <c r="M11" i="9"/>
  <c r="R8" i="9"/>
  <c r="S8" i="9"/>
  <c r="S6" i="9" l="1"/>
  <c r="Q11" i="9"/>
  <c r="F23" i="9" s="1"/>
  <c r="F24" i="9" s="1"/>
  <c r="F25" i="9" s="1"/>
  <c r="R11" i="9" l="1"/>
  <c r="F26" i="9"/>
  <c r="S11" i="9"/>
  <c r="L11" i="9"/>
</calcChain>
</file>

<file path=xl/sharedStrings.xml><?xml version="1.0" encoding="utf-8"?>
<sst xmlns="http://schemas.openxmlformats.org/spreadsheetml/2006/main" count="77" uniqueCount="58">
  <si>
    <t xml:space="preserve">3 BHK </t>
  </si>
  <si>
    <t xml:space="preserve">2 BHK </t>
  </si>
  <si>
    <t>FLAT NO.</t>
  </si>
  <si>
    <t>BOUNDARIES</t>
  </si>
  <si>
    <t>NORTH</t>
  </si>
  <si>
    <t>EAST</t>
  </si>
  <si>
    <t>SOUTH</t>
  </si>
  <si>
    <t>WEST</t>
  </si>
  <si>
    <t xml:space="preserve">SL. NO. </t>
  </si>
  <si>
    <t>FACING</t>
  </si>
  <si>
    <t>FLAT TYPE</t>
  </si>
  <si>
    <t>FLOOR</t>
  </si>
  <si>
    <t>Third Floor</t>
  </si>
  <si>
    <t>Fifth Floor</t>
  </si>
  <si>
    <t>TOTAL</t>
  </si>
  <si>
    <t>Notes-</t>
  </si>
  <si>
    <t>STATUS</t>
  </si>
  <si>
    <t>Locked</t>
  </si>
  <si>
    <t>East</t>
  </si>
  <si>
    <t>West</t>
  </si>
  <si>
    <t>First</t>
  </si>
  <si>
    <t>Sixth Floor</t>
  </si>
  <si>
    <t xml:space="preserve">Currently Occupied by Owner </t>
  </si>
  <si>
    <t>CARPET AREA
(in sq. mtr.)</t>
  </si>
  <si>
    <t>CARPET AREA
(in sq. ft.)</t>
  </si>
  <si>
    <t>TOTAL FAIR MARKET VALUE</t>
  </si>
  <si>
    <t xml:space="preserve">Open to sky / Woodland Road </t>
  </si>
  <si>
    <t>Open to sky / Other residential area</t>
  </si>
  <si>
    <t xml:space="preserve">Lift / Flat No.2 / Other resdiential area </t>
  </si>
  <si>
    <t>Open to sky / Other residential flats</t>
  </si>
  <si>
    <t xml:space="preserve">Open to sky / Common society road </t>
  </si>
  <si>
    <t xml:space="preserve">Lift / flat no.12 / Other Resdiential area </t>
  </si>
  <si>
    <t xml:space="preserve">Open to sky Woodland hospital </t>
  </si>
  <si>
    <t xml:space="preserve">Open to sky / command hospital </t>
  </si>
  <si>
    <t>Flat no. 23 / Lift / Other resdiential building</t>
  </si>
  <si>
    <t>CMRI Hospital parking / Open to sky</t>
  </si>
  <si>
    <t>Flat no. 27 / Lift / Other resdiential building</t>
  </si>
  <si>
    <t>Flat no. 29 / Lift / Other resdiential building</t>
  </si>
  <si>
    <t xml:space="preserve">Open to sky / woodland road </t>
  </si>
  <si>
    <t xml:space="preserve">Open to sky / Alipore Command Hospital </t>
  </si>
  <si>
    <t xml:space="preserve">Open to sky / CMRI Hospital Parking </t>
  </si>
  <si>
    <t>RATE ADOPTED   
(per sq.ft. on super built up area)</t>
  </si>
  <si>
    <t>REALIZABLE VALUE @ 15%</t>
  </si>
  <si>
    <t>DISTRESS VALUE @25%</t>
  </si>
  <si>
    <t>RATE RANGE
(per sq.ft. on super built up area)</t>
  </si>
  <si>
    <t>1. All the units in the sheet provided are present at the "Alipore Estate" building in Alipore, Kolkata</t>
  </si>
  <si>
    <t>FMV</t>
  </si>
  <si>
    <t>ROUND OFF</t>
  </si>
  <si>
    <t>DV</t>
  </si>
  <si>
    <t>RV</t>
  </si>
  <si>
    <t>5.All the flats mentioned in the sheet is owned by M/s. Braithwaite &amp; Co.(India) Limited.</t>
  </si>
  <si>
    <t>BUILT UP UNIT VALUATION OF M/S. BRAITHWAITE &amp; CO. (INDIA) LIMITED, ALIPORE ESTATE , ALIPORE, KOLKATA</t>
  </si>
  <si>
    <t>APPROX. SUPER BUILT UP AREA (in sq. ft.)</t>
  </si>
  <si>
    <t>Rs.9,000/- to Rs.12,000/-</t>
  </si>
  <si>
    <t>2. All the area of the units have been taken from the site survey measurement since no sanctioned map or floor plan has been provided.</t>
  </si>
  <si>
    <t>3. Flat no. 30, situated on the sixth floor is currently locked and our site surveyor was not allowed to inspect the subject flat. The area of the said flat taken as per the information given by the client,assuming that all 2BHK flatin the society will be of the same design &amp; area.</t>
  </si>
  <si>
    <t>4. Since age of the building is approximate 60-65 years, as per the norms its economic life is almost over, but the subject building is well maintained.</t>
  </si>
  <si>
    <t>5. 50% of the carpet area has been added to workout the super built up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</si>
</sst>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quot;₹&quot;\ * #,##0_ ;_ &quot;₹&quot;\ * \-#,##0_ ;_ &quot;₹&quot;\ * &quot;-&quot;??_ ;_ @_ "/>
    <numFmt numFmtId="165" formatCode="_ * #,##0_ ;_ * \-#,##0_ ;_ * &quot;-&quot;??_ ;_ @_ "/>
    <numFmt numFmtId="166" formatCode="_ * #,##0.0_ ;_ * \-#,##0.0_ ;_ * &quot;-&quot;??_ ;_ @_ "/>
    <numFmt numFmtId="167" formatCode="_ [$₹-4009]\ * #,##0_ ;_ [$₹-4009]\ * \-#,##0_ ;_ [$₹-4009]\ * &quot;-&quot;??_ ;_ @_ "/>
  </numFmts>
  <fonts count="7" x14ac:knownFonts="1">
    <font>
      <sz val="12"/>
      <color theme="1"/>
      <name val="Calibri"/>
      <family val="2"/>
      <scheme val="minor"/>
    </font>
    <font>
      <sz val="12"/>
      <color theme="1"/>
      <name val="Calibri"/>
      <family val="2"/>
      <scheme val="minor"/>
    </font>
    <font>
      <b/>
      <i/>
      <sz val="12"/>
      <color theme="1"/>
      <name val="Calibri"/>
      <family val="2"/>
      <scheme val="minor"/>
    </font>
    <font>
      <b/>
      <sz val="10"/>
      <color theme="0"/>
      <name val="Arial"/>
      <family val="2"/>
    </font>
    <font>
      <b/>
      <sz val="10"/>
      <color theme="1"/>
      <name val="Arial"/>
      <family val="2"/>
    </font>
    <font>
      <sz val="10"/>
      <color theme="1"/>
      <name val="Arial"/>
      <family val="2"/>
    </font>
    <font>
      <i/>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5" fillId="0" borderId="1" xfId="0" applyFont="1" applyBorder="1" applyAlignment="1">
      <alignment horizontal="center" vertical="center"/>
    </xf>
    <xf numFmtId="165" fontId="5" fillId="0" borderId="1" xfId="2" applyNumberFormat="1" applyFont="1" applyBorder="1" applyAlignment="1">
      <alignment horizontal="center" vertical="center"/>
    </xf>
    <xf numFmtId="165" fontId="4" fillId="3" borderId="1" xfId="2" applyNumberFormat="1" applyFont="1" applyFill="1" applyBorder="1" applyAlignment="1">
      <alignment vertical="center"/>
    </xf>
    <xf numFmtId="164" fontId="5" fillId="0" borderId="1" xfId="1" applyNumberFormat="1"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5" borderId="0" xfId="0" applyFill="1" applyAlignment="1">
      <alignment vertical="center"/>
    </xf>
    <xf numFmtId="0" fontId="0" fillId="0" borderId="0" xfId="0" applyAlignment="1">
      <alignment horizontal="center" vertical="center"/>
    </xf>
    <xf numFmtId="165" fontId="0" fillId="0" borderId="0" xfId="2" applyNumberFormat="1" applyFont="1" applyAlignment="1">
      <alignment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6" fontId="5" fillId="0" borderId="1" xfId="2" applyNumberFormat="1" applyFont="1" applyBorder="1" applyAlignment="1">
      <alignment horizontal="center" vertical="center"/>
    </xf>
    <xf numFmtId="43" fontId="0" fillId="0" borderId="0" xfId="0" applyNumberFormat="1" applyAlignment="1">
      <alignment vertical="center"/>
    </xf>
    <xf numFmtId="0" fontId="3" fillId="4" borderId="0" xfId="0" applyFont="1" applyFill="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167" fontId="0" fillId="6" borderId="1" xfId="0" applyNumberFormat="1" applyFill="1" applyBorder="1" applyAlignment="1">
      <alignment horizontal="center" vertical="center"/>
    </xf>
    <xf numFmtId="167" fontId="0" fillId="6" borderId="1" xfId="0" applyNumberFormat="1" applyFill="1" applyBorder="1" applyAlignment="1">
      <alignment horizontal="center" vertical="center" wrapText="1"/>
    </xf>
    <xf numFmtId="167" fontId="0" fillId="2" borderId="1" xfId="0" applyNumberFormat="1" applyFill="1" applyBorder="1" applyAlignment="1">
      <alignment horizontal="center" vertical="center"/>
    </xf>
    <xf numFmtId="0" fontId="3"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1" xfId="0" applyFont="1" applyBorder="1" applyAlignment="1">
      <alignment horizontal="left" vertical="center"/>
    </xf>
    <xf numFmtId="165" fontId="4" fillId="3" borderId="7" xfId="2" applyNumberFormat="1" applyFont="1" applyFill="1" applyBorder="1" applyAlignment="1">
      <alignment horizontal="center" vertical="center" wrapText="1"/>
    </xf>
    <xf numFmtId="165" fontId="4" fillId="3" borderId="8" xfId="2" applyNumberFormat="1" applyFont="1" applyFill="1" applyBorder="1" applyAlignment="1">
      <alignment horizontal="center" vertical="center" wrapText="1"/>
    </xf>
    <xf numFmtId="0" fontId="2" fillId="0" borderId="1" xfId="0" applyFont="1" applyBorder="1" applyAlignment="1">
      <alignment horizontal="lef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D26"/>
  <sheetViews>
    <sheetView tabSelected="1" zoomScale="85" zoomScaleNormal="85" workbookViewId="0">
      <selection activeCell="H5" sqref="H5"/>
    </sheetView>
  </sheetViews>
  <sheetFormatPr defaultRowHeight="15.75" x14ac:dyDescent="0.25"/>
  <cols>
    <col min="1" max="1" width="9" style="6"/>
    <col min="2" max="2" width="4.75" style="6" customWidth="1"/>
    <col min="3" max="3" width="6.375" style="8" customWidth="1"/>
    <col min="4" max="4" width="11" style="8" customWidth="1"/>
    <col min="5" max="5" width="8.125" style="8" customWidth="1"/>
    <col min="6" max="6" width="15.125" style="8" customWidth="1"/>
    <col min="7" max="7" width="8.125" style="8" customWidth="1"/>
    <col min="8" max="8" width="12.5" style="8" customWidth="1"/>
    <col min="9" max="10" width="13.5" style="8" customWidth="1"/>
    <col min="11" max="11" width="14.75" style="8" customWidth="1"/>
    <col min="12" max="12" width="10.375" style="6" customWidth="1"/>
    <col min="13" max="13" width="9" style="6" customWidth="1"/>
    <col min="14" max="14" width="11.125" style="6" customWidth="1"/>
    <col min="15" max="15" width="19.875" style="6" customWidth="1"/>
    <col min="16" max="16" width="13.25" style="9" customWidth="1"/>
    <col min="17" max="17" width="14.125" style="9" customWidth="1"/>
    <col min="18" max="18" width="12.25" style="9" customWidth="1"/>
    <col min="19" max="19" width="13.375" style="9" customWidth="1"/>
    <col min="20" max="16384" width="9" style="6"/>
  </cols>
  <sheetData>
    <row r="3" spans="1:30" ht="21.75" customHeight="1" x14ac:dyDescent="0.25">
      <c r="B3" s="20" t="s">
        <v>51</v>
      </c>
      <c r="C3" s="20"/>
      <c r="D3" s="20"/>
      <c r="E3" s="20"/>
      <c r="F3" s="20"/>
      <c r="G3" s="20"/>
      <c r="H3" s="20"/>
      <c r="I3" s="20"/>
      <c r="J3" s="20"/>
      <c r="K3" s="20"/>
      <c r="L3" s="20"/>
      <c r="M3" s="20"/>
      <c r="N3" s="20"/>
      <c r="O3" s="20"/>
      <c r="P3" s="20"/>
      <c r="Q3" s="20"/>
      <c r="R3" s="14"/>
      <c r="S3" s="14"/>
    </row>
    <row r="4" spans="1:30" s="5" customFormat="1" x14ac:dyDescent="0.25">
      <c r="B4" s="21" t="s">
        <v>8</v>
      </c>
      <c r="C4" s="21" t="s">
        <v>2</v>
      </c>
      <c r="D4" s="21" t="s">
        <v>11</v>
      </c>
      <c r="E4" s="21" t="s">
        <v>10</v>
      </c>
      <c r="F4" s="21" t="s">
        <v>16</v>
      </c>
      <c r="G4" s="21" t="s">
        <v>9</v>
      </c>
      <c r="H4" s="21" t="s">
        <v>3</v>
      </c>
      <c r="I4" s="21"/>
      <c r="J4" s="21"/>
      <c r="K4" s="21"/>
      <c r="L4" s="21" t="s">
        <v>23</v>
      </c>
      <c r="M4" s="21" t="s">
        <v>24</v>
      </c>
      <c r="N4" s="23" t="s">
        <v>52</v>
      </c>
      <c r="O4" s="21" t="s">
        <v>44</v>
      </c>
      <c r="P4" s="22" t="s">
        <v>41</v>
      </c>
      <c r="Q4" s="22" t="s">
        <v>25</v>
      </c>
      <c r="R4" s="22" t="s">
        <v>42</v>
      </c>
      <c r="S4" s="26" t="s">
        <v>43</v>
      </c>
    </row>
    <row r="5" spans="1:30" s="5" customFormat="1" ht="58.5" customHeight="1" x14ac:dyDescent="0.25">
      <c r="B5" s="21"/>
      <c r="C5" s="21"/>
      <c r="D5" s="21"/>
      <c r="E5" s="21"/>
      <c r="F5" s="21"/>
      <c r="G5" s="21"/>
      <c r="H5" s="10" t="s">
        <v>4</v>
      </c>
      <c r="I5" s="10" t="s">
        <v>5</v>
      </c>
      <c r="J5" s="10" t="s">
        <v>6</v>
      </c>
      <c r="K5" s="10" t="s">
        <v>7</v>
      </c>
      <c r="L5" s="21"/>
      <c r="M5" s="21"/>
      <c r="N5" s="24"/>
      <c r="O5" s="21"/>
      <c r="P5" s="22"/>
      <c r="Q5" s="22"/>
      <c r="R5" s="22"/>
      <c r="S5" s="27"/>
    </row>
    <row r="6" spans="1:30" s="7" customFormat="1" ht="38.25" customHeight="1" x14ac:dyDescent="0.25">
      <c r="A6" s="6"/>
      <c r="B6" s="1">
        <v>1</v>
      </c>
      <c r="C6" s="1">
        <v>1</v>
      </c>
      <c r="D6" s="1" t="s">
        <v>20</v>
      </c>
      <c r="E6" s="1" t="s">
        <v>0</v>
      </c>
      <c r="F6" s="11" t="s">
        <v>22</v>
      </c>
      <c r="G6" s="1" t="s">
        <v>19</v>
      </c>
      <c r="H6" s="11" t="s">
        <v>26</v>
      </c>
      <c r="I6" s="11" t="s">
        <v>27</v>
      </c>
      <c r="J6" s="11" t="s">
        <v>27</v>
      </c>
      <c r="K6" s="11" t="s">
        <v>28</v>
      </c>
      <c r="L6" s="12">
        <v>217.8</v>
      </c>
      <c r="M6" s="2">
        <f>L6*10.764</f>
        <v>2344.3991999999998</v>
      </c>
      <c r="N6" s="2">
        <f>M6*1.5</f>
        <v>3516.5987999999998</v>
      </c>
      <c r="O6" s="1" t="s">
        <v>53</v>
      </c>
      <c r="P6" s="4">
        <v>10000</v>
      </c>
      <c r="Q6" s="4">
        <f>N6*P6</f>
        <v>35165988</v>
      </c>
      <c r="R6" s="4">
        <f>Q6*0.85</f>
        <v>29891089.800000001</v>
      </c>
      <c r="S6" s="4">
        <f>Q6*0.75</f>
        <v>26374491</v>
      </c>
      <c r="T6" s="6"/>
      <c r="U6" s="6"/>
      <c r="V6" s="6"/>
      <c r="W6" s="6"/>
      <c r="X6" s="6"/>
      <c r="Y6" s="6"/>
      <c r="Z6" s="6"/>
      <c r="AA6" s="6"/>
      <c r="AB6" s="6"/>
      <c r="AC6" s="6"/>
      <c r="AD6" s="6"/>
    </row>
    <row r="7" spans="1:30" s="7" customFormat="1" ht="42.75" customHeight="1" x14ac:dyDescent="0.25">
      <c r="A7" s="6"/>
      <c r="B7" s="1">
        <v>2</v>
      </c>
      <c r="C7" s="1">
        <v>24</v>
      </c>
      <c r="D7" s="1" t="s">
        <v>12</v>
      </c>
      <c r="E7" s="1" t="s">
        <v>1</v>
      </c>
      <c r="F7" s="11" t="s">
        <v>22</v>
      </c>
      <c r="G7" s="1" t="s">
        <v>18</v>
      </c>
      <c r="H7" s="11" t="s">
        <v>32</v>
      </c>
      <c r="I7" s="11" t="s">
        <v>34</v>
      </c>
      <c r="J7" s="11" t="s">
        <v>33</v>
      </c>
      <c r="K7" s="11" t="s">
        <v>35</v>
      </c>
      <c r="L7" s="12">
        <v>183.9</v>
      </c>
      <c r="M7" s="2">
        <f t="shared" ref="M7:M10" si="0">L7*10.764</f>
        <v>1979.4995999999999</v>
      </c>
      <c r="N7" s="2">
        <f t="shared" ref="N7:N10" si="1">M7*1.5</f>
        <v>2969.2493999999997</v>
      </c>
      <c r="O7" s="1" t="s">
        <v>53</v>
      </c>
      <c r="P7" s="4">
        <v>10000</v>
      </c>
      <c r="Q7" s="4">
        <f t="shared" ref="Q7:Q10" si="2">N7*P7</f>
        <v>29692493.999999996</v>
      </c>
      <c r="R7" s="4">
        <f t="shared" ref="R7:R11" si="3">Q7*0.85</f>
        <v>25238619.899999995</v>
      </c>
      <c r="S7" s="4">
        <f t="shared" ref="S7:S11" si="4">Q7*0.75</f>
        <v>22269370.499999996</v>
      </c>
      <c r="T7" s="6"/>
      <c r="U7" s="6"/>
      <c r="V7" s="6"/>
      <c r="W7" s="6"/>
      <c r="X7" s="6"/>
      <c r="Y7" s="6"/>
      <c r="Z7" s="6"/>
      <c r="AA7" s="6"/>
      <c r="AB7" s="6"/>
      <c r="AC7" s="6"/>
      <c r="AD7" s="6"/>
    </row>
    <row r="8" spans="1:30" s="7" customFormat="1" ht="42.75" customHeight="1" x14ac:dyDescent="0.25">
      <c r="A8" s="6"/>
      <c r="B8" s="1">
        <v>3</v>
      </c>
      <c r="C8" s="1">
        <v>28</v>
      </c>
      <c r="D8" s="1" t="s">
        <v>13</v>
      </c>
      <c r="E8" s="1" t="s">
        <v>1</v>
      </c>
      <c r="F8" s="1" t="s">
        <v>17</v>
      </c>
      <c r="G8" s="1" t="s">
        <v>18</v>
      </c>
      <c r="H8" s="11" t="s">
        <v>26</v>
      </c>
      <c r="I8" s="11" t="s">
        <v>36</v>
      </c>
      <c r="J8" s="11" t="s">
        <v>33</v>
      </c>
      <c r="K8" s="11" t="s">
        <v>35</v>
      </c>
      <c r="L8" s="12">
        <v>183.9</v>
      </c>
      <c r="M8" s="2">
        <f t="shared" si="0"/>
        <v>1979.4995999999999</v>
      </c>
      <c r="N8" s="2">
        <f t="shared" si="1"/>
        <v>2969.2493999999997</v>
      </c>
      <c r="O8" s="1" t="s">
        <v>53</v>
      </c>
      <c r="P8" s="4">
        <v>10000</v>
      </c>
      <c r="Q8" s="4">
        <f t="shared" si="2"/>
        <v>29692493.999999996</v>
      </c>
      <c r="R8" s="4">
        <f t="shared" si="3"/>
        <v>25238619.899999995</v>
      </c>
      <c r="S8" s="4">
        <f t="shared" si="4"/>
        <v>22269370.499999996</v>
      </c>
      <c r="T8" s="6"/>
      <c r="U8" s="6"/>
      <c r="V8" s="6"/>
      <c r="W8" s="6"/>
      <c r="X8" s="6"/>
      <c r="Y8" s="6"/>
      <c r="Z8" s="6"/>
      <c r="AA8" s="6"/>
      <c r="AB8" s="6"/>
      <c r="AC8" s="6"/>
      <c r="AD8" s="6"/>
    </row>
    <row r="9" spans="1:30" s="7" customFormat="1" ht="45" customHeight="1" x14ac:dyDescent="0.25">
      <c r="A9" s="6"/>
      <c r="B9" s="1">
        <v>4</v>
      </c>
      <c r="C9" s="1">
        <v>11</v>
      </c>
      <c r="D9" s="1" t="s">
        <v>21</v>
      </c>
      <c r="E9" s="1" t="s">
        <v>0</v>
      </c>
      <c r="F9" s="11" t="s">
        <v>22</v>
      </c>
      <c r="G9" s="1" t="s">
        <v>19</v>
      </c>
      <c r="H9" s="11" t="s">
        <v>26</v>
      </c>
      <c r="I9" s="11" t="s">
        <v>29</v>
      </c>
      <c r="J9" s="11" t="s">
        <v>30</v>
      </c>
      <c r="K9" s="11" t="s">
        <v>31</v>
      </c>
      <c r="L9" s="12">
        <v>217.8</v>
      </c>
      <c r="M9" s="2">
        <f t="shared" si="0"/>
        <v>2344.3991999999998</v>
      </c>
      <c r="N9" s="2">
        <f t="shared" si="1"/>
        <v>3516.5987999999998</v>
      </c>
      <c r="O9" s="1" t="s">
        <v>53</v>
      </c>
      <c r="P9" s="4">
        <v>10000</v>
      </c>
      <c r="Q9" s="4">
        <f t="shared" si="2"/>
        <v>35165988</v>
      </c>
      <c r="R9" s="4">
        <f t="shared" si="3"/>
        <v>29891089.800000001</v>
      </c>
      <c r="S9" s="4">
        <f t="shared" si="4"/>
        <v>26374491</v>
      </c>
      <c r="T9" s="6"/>
      <c r="U9" s="6"/>
      <c r="V9" s="6"/>
      <c r="W9" s="6"/>
      <c r="X9" s="6"/>
      <c r="Y9" s="6"/>
      <c r="Z9" s="6"/>
      <c r="AA9" s="6"/>
      <c r="AB9" s="6"/>
      <c r="AC9" s="6"/>
      <c r="AD9" s="6"/>
    </row>
    <row r="10" spans="1:30" s="7" customFormat="1" ht="40.5" customHeight="1" x14ac:dyDescent="0.25">
      <c r="A10" s="6"/>
      <c r="B10" s="1">
        <v>5</v>
      </c>
      <c r="C10" s="1">
        <v>30</v>
      </c>
      <c r="D10" s="1" t="s">
        <v>21</v>
      </c>
      <c r="E10" s="1" t="s">
        <v>1</v>
      </c>
      <c r="F10" s="11" t="s">
        <v>22</v>
      </c>
      <c r="G10" s="1" t="s">
        <v>18</v>
      </c>
      <c r="H10" s="11" t="s">
        <v>38</v>
      </c>
      <c r="I10" s="11" t="s">
        <v>37</v>
      </c>
      <c r="J10" s="11" t="s">
        <v>39</v>
      </c>
      <c r="K10" s="11" t="s">
        <v>40</v>
      </c>
      <c r="L10" s="12">
        <v>183.9</v>
      </c>
      <c r="M10" s="2">
        <f t="shared" si="0"/>
        <v>1979.4995999999999</v>
      </c>
      <c r="N10" s="2">
        <f t="shared" si="1"/>
        <v>2969.2493999999997</v>
      </c>
      <c r="O10" s="1" t="s">
        <v>53</v>
      </c>
      <c r="P10" s="4">
        <v>10000</v>
      </c>
      <c r="Q10" s="4">
        <f t="shared" si="2"/>
        <v>29692493.999999996</v>
      </c>
      <c r="R10" s="4">
        <f t="shared" si="3"/>
        <v>25238619.899999995</v>
      </c>
      <c r="S10" s="4">
        <f t="shared" si="4"/>
        <v>22269370.499999996</v>
      </c>
      <c r="T10" s="6"/>
      <c r="U10" s="6"/>
      <c r="V10" s="6"/>
      <c r="W10" s="6"/>
      <c r="X10" s="6"/>
      <c r="Y10" s="6"/>
      <c r="Z10" s="6"/>
      <c r="AA10" s="6"/>
      <c r="AB10" s="6"/>
      <c r="AC10" s="6"/>
      <c r="AD10" s="6"/>
    </row>
    <row r="11" spans="1:30" x14ac:dyDescent="0.25">
      <c r="B11" s="29" t="s">
        <v>14</v>
      </c>
      <c r="C11" s="30"/>
      <c r="D11" s="30"/>
      <c r="E11" s="30"/>
      <c r="F11" s="30"/>
      <c r="G11" s="30"/>
      <c r="H11" s="30"/>
      <c r="I11" s="30"/>
      <c r="J11" s="30"/>
      <c r="K11" s="31"/>
      <c r="L11" s="3">
        <f>SUM(L6:L10)</f>
        <v>987.30000000000007</v>
      </c>
      <c r="M11" s="3">
        <f>SUM(M6:M10)</f>
        <v>10627.297199999999</v>
      </c>
      <c r="N11" s="3">
        <f>SUM(N6:N10)</f>
        <v>15940.945799999998</v>
      </c>
      <c r="O11" s="15"/>
      <c r="P11" s="16"/>
      <c r="Q11" s="3">
        <f>SUM(Q6:Q10)</f>
        <v>159409458</v>
      </c>
      <c r="R11" s="3">
        <f t="shared" si="3"/>
        <v>135498039.29999998</v>
      </c>
      <c r="S11" s="3">
        <f t="shared" si="4"/>
        <v>119557093.5</v>
      </c>
    </row>
    <row r="12" spans="1:30" x14ac:dyDescent="0.25">
      <c r="B12" s="28" t="s">
        <v>15</v>
      </c>
      <c r="C12" s="28"/>
      <c r="D12" s="28"/>
      <c r="E12" s="28"/>
      <c r="F12" s="28"/>
      <c r="G12" s="28"/>
      <c r="H12" s="28"/>
      <c r="I12" s="28"/>
      <c r="J12" s="28"/>
      <c r="K12" s="28"/>
      <c r="L12" s="28"/>
      <c r="M12" s="28"/>
      <c r="N12" s="28"/>
      <c r="O12" s="28"/>
      <c r="P12" s="28"/>
      <c r="Q12" s="28"/>
      <c r="R12" s="28"/>
      <c r="S12" s="28"/>
    </row>
    <row r="13" spans="1:30" x14ac:dyDescent="0.25">
      <c r="B13" s="25" t="s">
        <v>45</v>
      </c>
      <c r="C13" s="25"/>
      <c r="D13" s="25"/>
      <c r="E13" s="25"/>
      <c r="F13" s="25"/>
      <c r="G13" s="25"/>
      <c r="H13" s="25"/>
      <c r="I13" s="25"/>
      <c r="J13" s="25"/>
      <c r="K13" s="25"/>
      <c r="L13" s="25"/>
      <c r="M13" s="25"/>
      <c r="N13" s="25"/>
      <c r="O13" s="25"/>
      <c r="P13" s="25"/>
      <c r="Q13" s="25"/>
      <c r="R13" s="25"/>
      <c r="S13" s="25"/>
    </row>
    <row r="14" spans="1:30" x14ac:dyDescent="0.25">
      <c r="B14" s="25" t="s">
        <v>54</v>
      </c>
      <c r="C14" s="25"/>
      <c r="D14" s="25"/>
      <c r="E14" s="25"/>
      <c r="F14" s="25"/>
      <c r="G14" s="25"/>
      <c r="H14" s="25"/>
      <c r="I14" s="25"/>
      <c r="J14" s="25"/>
      <c r="K14" s="25"/>
      <c r="L14" s="25"/>
      <c r="M14" s="25"/>
      <c r="N14" s="25"/>
      <c r="O14" s="25"/>
      <c r="P14" s="25"/>
      <c r="Q14" s="25"/>
      <c r="R14" s="25"/>
      <c r="S14" s="25"/>
    </row>
    <row r="15" spans="1:30" x14ac:dyDescent="0.25">
      <c r="B15" s="25" t="s">
        <v>55</v>
      </c>
      <c r="C15" s="25"/>
      <c r="D15" s="25"/>
      <c r="E15" s="25"/>
      <c r="F15" s="25"/>
      <c r="G15" s="25"/>
      <c r="H15" s="25"/>
      <c r="I15" s="25"/>
      <c r="J15" s="25"/>
      <c r="K15" s="25"/>
      <c r="L15" s="25"/>
      <c r="M15" s="25"/>
      <c r="N15" s="25"/>
      <c r="O15" s="25"/>
      <c r="P15" s="25"/>
      <c r="Q15" s="25"/>
      <c r="R15" s="25"/>
      <c r="S15" s="25"/>
    </row>
    <row r="16" spans="1:30" x14ac:dyDescent="0.25">
      <c r="B16" s="25" t="s">
        <v>56</v>
      </c>
      <c r="C16" s="25"/>
      <c r="D16" s="25"/>
      <c r="E16" s="25"/>
      <c r="F16" s="25"/>
      <c r="G16" s="25"/>
      <c r="H16" s="25"/>
      <c r="I16" s="25"/>
      <c r="J16" s="25"/>
      <c r="K16" s="25"/>
      <c r="L16" s="25"/>
      <c r="M16" s="25"/>
      <c r="N16" s="25"/>
      <c r="O16" s="25"/>
      <c r="P16" s="25"/>
      <c r="Q16" s="25"/>
      <c r="R16" s="25"/>
      <c r="S16" s="25"/>
    </row>
    <row r="17" spans="2:19" x14ac:dyDescent="0.25">
      <c r="B17" s="25" t="s">
        <v>57</v>
      </c>
      <c r="C17" s="25"/>
      <c r="D17" s="25"/>
      <c r="E17" s="25"/>
      <c r="F17" s="25"/>
      <c r="G17" s="25"/>
      <c r="H17" s="25"/>
      <c r="I17" s="25"/>
      <c r="J17" s="25"/>
      <c r="K17" s="25"/>
      <c r="L17" s="25"/>
      <c r="M17" s="25"/>
      <c r="N17" s="25"/>
      <c r="O17" s="25"/>
      <c r="P17" s="25"/>
      <c r="Q17" s="25"/>
      <c r="R17" s="25"/>
      <c r="S17" s="25"/>
    </row>
    <row r="18" spans="2:19" x14ac:dyDescent="0.25">
      <c r="B18" s="25" t="s">
        <v>50</v>
      </c>
      <c r="C18" s="25"/>
      <c r="D18" s="25"/>
      <c r="E18" s="25"/>
      <c r="F18" s="25"/>
      <c r="G18" s="25"/>
      <c r="H18" s="25"/>
      <c r="I18" s="25"/>
      <c r="J18" s="25"/>
      <c r="K18" s="25"/>
      <c r="L18" s="25"/>
      <c r="M18" s="25"/>
      <c r="N18" s="25"/>
      <c r="O18" s="25"/>
      <c r="P18" s="25"/>
      <c r="Q18" s="25"/>
      <c r="R18" s="25"/>
      <c r="S18" s="25"/>
    </row>
    <row r="22" spans="2:19" x14ac:dyDescent="0.25">
      <c r="M22" s="13"/>
      <c r="N22" s="13"/>
    </row>
    <row r="23" spans="2:19" x14ac:dyDescent="0.25">
      <c r="E23" s="17" t="s">
        <v>46</v>
      </c>
      <c r="F23" s="19">
        <f>Q11</f>
        <v>159409458</v>
      </c>
    </row>
    <row r="24" spans="2:19" ht="31.5" x14ac:dyDescent="0.25">
      <c r="E24" s="18" t="s">
        <v>47</v>
      </c>
      <c r="F24" s="19">
        <f>ROUND(F23,-5)</f>
        <v>159400000</v>
      </c>
    </row>
    <row r="25" spans="2:19" x14ac:dyDescent="0.25">
      <c r="E25" s="17" t="s">
        <v>48</v>
      </c>
      <c r="F25" s="19">
        <f>F24*0.85</f>
        <v>135490000</v>
      </c>
    </row>
    <row r="26" spans="2:19" x14ac:dyDescent="0.25">
      <c r="E26" s="17" t="s">
        <v>49</v>
      </c>
      <c r="F26" s="19">
        <f>F24*0.75</f>
        <v>119550000</v>
      </c>
    </row>
  </sheetData>
  <mergeCells count="24">
    <mergeCell ref="B18:S18"/>
    <mergeCell ref="R4:R5"/>
    <mergeCell ref="S4:S5"/>
    <mergeCell ref="B12:S12"/>
    <mergeCell ref="B13:S13"/>
    <mergeCell ref="B11:K11"/>
    <mergeCell ref="B14:S14"/>
    <mergeCell ref="B15:S15"/>
    <mergeCell ref="B16:S16"/>
    <mergeCell ref="B17:S17"/>
    <mergeCell ref="B3:Q3"/>
    <mergeCell ref="B4:B5"/>
    <mergeCell ref="C4:C5"/>
    <mergeCell ref="G4:G5"/>
    <mergeCell ref="H4:K4"/>
    <mergeCell ref="L4:L5"/>
    <mergeCell ref="M4:M5"/>
    <mergeCell ref="O4:O5"/>
    <mergeCell ref="P4:P5"/>
    <mergeCell ref="F4:F5"/>
    <mergeCell ref="Q4:Q5"/>
    <mergeCell ref="E4:E5"/>
    <mergeCell ref="D4:D5"/>
    <mergeCell ref="N4:N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Flat_Alipore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Talwar</dc:creator>
  <cp:lastModifiedBy>admin</cp:lastModifiedBy>
  <cp:lastPrinted>2022-04-13T03:14:10Z</cp:lastPrinted>
  <dcterms:created xsi:type="dcterms:W3CDTF">2020-08-20T16:48:42Z</dcterms:created>
  <dcterms:modified xsi:type="dcterms:W3CDTF">2023-05-03T10:15:21Z</dcterms:modified>
</cp:coreProperties>
</file>