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In Progress Files\Abhinav Chaturvedi\VIS(2022-23)-PL646-538-904\"/>
    </mc:Choice>
  </mc:AlternateContent>
  <bookViews>
    <workbookView xWindow="0" yWindow="0" windowWidth="7470" windowHeight="2760" activeTab="1"/>
  </bookViews>
  <sheets>
    <sheet name="Sheet5" sheetId="5" r:id="rId1"/>
    <sheet name="Sheet1" sheetId="1" r:id="rId2"/>
    <sheet name="Sheet3" sheetId="3" r:id="rId3"/>
    <sheet name="Sheet4" sheetId="4" r:id="rId4"/>
  </sheets>
  <definedNames>
    <definedName name="_xlnm._FilterDatabase" localSheetId="1" hidden="1">Sheet1!$B$3:$G$55</definedName>
  </definedName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3" l="1"/>
  <c r="J24" i="3" s="1"/>
  <c r="H24" i="3"/>
  <c r="J23" i="3"/>
  <c r="J22" i="3"/>
  <c r="H23" i="3"/>
  <c r="H22" i="3"/>
  <c r="G40" i="1"/>
  <c r="G54" i="1"/>
  <c r="M17" i="3"/>
  <c r="M16" i="3"/>
  <c r="K17" i="3"/>
  <c r="K16" i="3"/>
  <c r="I53" i="1"/>
  <c r="I52" i="1"/>
  <c r="I51" i="1"/>
  <c r="I50" i="1"/>
  <c r="I49" i="1"/>
  <c r="I48" i="1"/>
  <c r="I47" i="1"/>
  <c r="I46" i="1"/>
  <c r="I45" i="1"/>
  <c r="I44" i="1"/>
  <c r="I43" i="1"/>
  <c r="I42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M10" i="3"/>
  <c r="L10" i="3"/>
  <c r="M9" i="3"/>
  <c r="L9" i="3"/>
  <c r="K9" i="3"/>
  <c r="K10" i="3" s="1"/>
  <c r="J9" i="3"/>
  <c r="J10" i="3" s="1"/>
  <c r="I40" i="1" l="1"/>
  <c r="G55" i="1"/>
  <c r="I54" i="1"/>
  <c r="I2" i="1"/>
  <c r="E10" i="3"/>
  <c r="F10" i="3"/>
  <c r="F9" i="3"/>
  <c r="F8" i="3"/>
  <c r="F7" i="3"/>
  <c r="F6" i="3"/>
  <c r="F5" i="3"/>
  <c r="I55" i="1" l="1"/>
</calcChain>
</file>

<file path=xl/sharedStrings.xml><?xml version="1.0" encoding="utf-8"?>
<sst xmlns="http://schemas.openxmlformats.org/spreadsheetml/2006/main" count="130" uniqueCount="57">
  <si>
    <t>Elegant Heights Unsold Details</t>
  </si>
  <si>
    <t>S. No.</t>
  </si>
  <si>
    <t>Tower No.</t>
  </si>
  <si>
    <t>Unit No.</t>
  </si>
  <si>
    <t>Floor</t>
  </si>
  <si>
    <t>Unit Type</t>
  </si>
  <si>
    <t>Area (In Sq. Ft.)</t>
  </si>
  <si>
    <t>13th Floor</t>
  </si>
  <si>
    <t>GROUND</t>
  </si>
  <si>
    <t>10th Floor</t>
  </si>
  <si>
    <t>11th Floor</t>
  </si>
  <si>
    <t>12th Floor</t>
  </si>
  <si>
    <t>FIRST</t>
  </si>
  <si>
    <t>SECOND</t>
  </si>
  <si>
    <t>7th Floor</t>
  </si>
  <si>
    <t>8th Floor</t>
  </si>
  <si>
    <t>THIRD</t>
  </si>
  <si>
    <t>SIXTH</t>
  </si>
  <si>
    <t>3BR</t>
  </si>
  <si>
    <t>2BR</t>
  </si>
  <si>
    <t>2BR + 1</t>
  </si>
  <si>
    <t>BMG ASPIRE FLATS DETAILS</t>
  </si>
  <si>
    <t>001</t>
  </si>
  <si>
    <t>004</t>
  </si>
  <si>
    <t>005</t>
  </si>
  <si>
    <t>007</t>
  </si>
  <si>
    <t>010</t>
  </si>
  <si>
    <t>012</t>
  </si>
  <si>
    <t>013</t>
  </si>
  <si>
    <t>014</t>
  </si>
  <si>
    <t>015</t>
  </si>
  <si>
    <t>020</t>
  </si>
  <si>
    <t>024</t>
  </si>
  <si>
    <t>026</t>
  </si>
  <si>
    <t>First</t>
  </si>
  <si>
    <t>Fourth</t>
  </si>
  <si>
    <t>05th</t>
  </si>
  <si>
    <t>07th</t>
  </si>
  <si>
    <t>25th</t>
  </si>
  <si>
    <t xml:space="preserve">12th  </t>
  </si>
  <si>
    <t xml:space="preserve">13th  </t>
  </si>
  <si>
    <t>14th</t>
  </si>
  <si>
    <t>15th</t>
  </si>
  <si>
    <t>20th</t>
  </si>
  <si>
    <t>24th</t>
  </si>
  <si>
    <t>26th</t>
  </si>
  <si>
    <t>5+1 BR</t>
  </si>
  <si>
    <t>Row Labels</t>
  </si>
  <si>
    <t>Grand Total</t>
  </si>
  <si>
    <t>Rate</t>
  </si>
  <si>
    <t>Value</t>
  </si>
  <si>
    <t>(blank)</t>
  </si>
  <si>
    <t>Sum of Value</t>
  </si>
  <si>
    <t>Count of Rate</t>
  </si>
  <si>
    <t>2bhk</t>
  </si>
  <si>
    <t>3bhk</t>
  </si>
  <si>
    <t>Penthouse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</si>
</sst>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3" fontId="3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0" fillId="0" borderId="0" xfId="1" applyNumberFormat="1" applyFont="1"/>
    <xf numFmtId="43" fontId="0" fillId="0" borderId="0" xfId="1" applyFont="1"/>
    <xf numFmtId="164" fontId="1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 vertical="center"/>
    </xf>
    <xf numFmtId="164" fontId="0" fillId="0" borderId="0" xfId="0" applyNumberFormat="1"/>
    <xf numFmtId="0" fontId="1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2">
    <dxf>
      <numFmt numFmtId="164" formatCode="_ * #,##0_ ;_ * \-#,##0_ ;_ * &quot;-&quot;??_ ;_ @_ "/>
    </dxf>
    <dxf>
      <numFmt numFmtId="164" formatCode="_ * #,##0_ ;_ * \-#,##0_ ;_ * &quot;-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552450</xdr:colOff>
      <xdr:row>29</xdr:row>
      <xdr:rowOff>836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891" t="7526" r="13878" b="14392"/>
        <a:stretch/>
      </xdr:blipFill>
      <xdr:spPr>
        <a:xfrm>
          <a:off x="0" y="0"/>
          <a:ext cx="9086850" cy="55253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29</xdr:row>
      <xdr:rowOff>38099</xdr:rowOff>
    </xdr:from>
    <xdr:to>
      <xdr:col>14</xdr:col>
      <xdr:colOff>581024</xdr:colOff>
      <xdr:row>54</xdr:row>
      <xdr:rowOff>99457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665" t="18579" r="1840" b="13217"/>
        <a:stretch/>
      </xdr:blipFill>
      <xdr:spPr>
        <a:xfrm>
          <a:off x="0" y="5562599"/>
          <a:ext cx="9115424" cy="482385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shish Sawe" refreshedDate="44971.636113541666" createdVersion="5" refreshedVersion="5" minRefreshableVersion="3" recordCount="50">
  <cacheSource type="worksheet">
    <worksheetSource ref="B3:I53" sheet="Sheet1"/>
  </cacheSource>
  <cacheFields count="8">
    <cacheField name="S. No." numFmtId="0">
      <sharedItems containsBlank="1" containsMixedTypes="1" containsNumber="1" containsInteger="1" minValue="1" maxValue="36"/>
    </cacheField>
    <cacheField name="Tower No." numFmtId="0">
      <sharedItems containsString="0" containsBlank="1" containsNumber="1" containsInteger="1" minValue="2" maxValue="10"/>
    </cacheField>
    <cacheField name="Unit No." numFmtId="0">
      <sharedItems containsBlank="1" containsMixedTypes="1" containsNumber="1" containsInteger="1" minValue="1" maxValue="1304"/>
    </cacheField>
    <cacheField name="Floor" numFmtId="0">
      <sharedItems containsBlank="1"/>
    </cacheField>
    <cacheField name="Unit Type" numFmtId="0">
      <sharedItems containsBlank="1" count="5">
        <s v="3BR"/>
        <s v="2BR"/>
        <s v="2BR + 1"/>
        <m/>
        <s v="5+1 BR"/>
      </sharedItems>
    </cacheField>
    <cacheField name="Area (In Sq. Ft.)" numFmtId="0">
      <sharedItems containsString="0" containsBlank="1" containsNumber="1" containsInteger="1" minValue="1203" maxValue="53576"/>
    </cacheField>
    <cacheField name="Rate" numFmtId="164">
      <sharedItems containsString="0" containsBlank="1" containsNumber="1" containsInteger="1" minValue="4000" maxValue="6200"/>
    </cacheField>
    <cacheField name="Value" numFmtId="164">
      <sharedItems containsString="0" containsBlank="1" containsNumber="1" containsInteger="1" minValue="6616500" maxValue="323105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n v="1"/>
    <n v="2"/>
    <n v="1304"/>
    <s v="13th Floor"/>
    <x v="0"/>
    <n v="1640"/>
    <n v="6000"/>
    <n v="9840000"/>
  </r>
  <r>
    <n v="2"/>
    <n v="3"/>
    <n v="1304"/>
    <s v="13th Floor"/>
    <x v="1"/>
    <n v="1203"/>
    <n v="5500"/>
    <n v="6616500"/>
  </r>
  <r>
    <n v="3"/>
    <n v="5"/>
    <n v="1"/>
    <s v="GROUND"/>
    <x v="1"/>
    <n v="1203"/>
    <n v="6000"/>
    <n v="7218000"/>
  </r>
  <r>
    <n v="4"/>
    <n v="5"/>
    <n v="1003"/>
    <s v="10th Floor"/>
    <x v="2"/>
    <n v="1357"/>
    <n v="6000"/>
    <n v="8142000"/>
  </r>
  <r>
    <n v="5"/>
    <n v="5"/>
    <n v="1103"/>
    <s v="11th Floor"/>
    <x v="2"/>
    <n v="1357"/>
    <n v="6000"/>
    <n v="8142000"/>
  </r>
  <r>
    <n v="6"/>
    <n v="5"/>
    <n v="1104"/>
    <s v="11th Floor"/>
    <x v="2"/>
    <n v="1357"/>
    <n v="6000"/>
    <n v="8142000"/>
  </r>
  <r>
    <n v="7"/>
    <n v="5"/>
    <n v="1201"/>
    <s v="12th Floor"/>
    <x v="1"/>
    <n v="1203"/>
    <n v="6000"/>
    <n v="7218000"/>
  </r>
  <r>
    <n v="8"/>
    <n v="5"/>
    <n v="1203"/>
    <s v="12th Floor"/>
    <x v="2"/>
    <n v="1357"/>
    <n v="6000"/>
    <n v="8142000"/>
  </r>
  <r>
    <n v="9"/>
    <n v="5"/>
    <n v="1204"/>
    <s v="12th Floor"/>
    <x v="2"/>
    <n v="1357"/>
    <n v="6000"/>
    <n v="8142000"/>
  </r>
  <r>
    <n v="10"/>
    <n v="6"/>
    <n v="1"/>
    <s v="GROUND"/>
    <x v="2"/>
    <n v="1357"/>
    <n v="6000"/>
    <n v="8142000"/>
  </r>
  <r>
    <n v="11"/>
    <n v="6"/>
    <n v="4"/>
    <s v="GROUND"/>
    <x v="1"/>
    <n v="1203"/>
    <n v="6000"/>
    <n v="7218000"/>
  </r>
  <r>
    <n v="12"/>
    <n v="6"/>
    <n v="1301"/>
    <s v="13th Floor"/>
    <x v="2"/>
    <n v="1357"/>
    <n v="5500"/>
    <n v="7463500"/>
  </r>
  <r>
    <n v="13"/>
    <n v="7"/>
    <n v="1204"/>
    <s v="12th Floor"/>
    <x v="2"/>
    <n v="1357"/>
    <n v="6000"/>
    <n v="8142000"/>
  </r>
  <r>
    <n v="14"/>
    <n v="7"/>
    <n v="1304"/>
    <s v="13th Floor"/>
    <x v="2"/>
    <n v="1357"/>
    <n v="5500"/>
    <n v="7463500"/>
  </r>
  <r>
    <n v="15"/>
    <n v="8"/>
    <n v="1"/>
    <s v="GROUND"/>
    <x v="2"/>
    <n v="1357"/>
    <n v="6000"/>
    <n v="8142000"/>
  </r>
  <r>
    <n v="16"/>
    <n v="8"/>
    <n v="4"/>
    <s v="GROUND"/>
    <x v="1"/>
    <n v="1203"/>
    <n v="6000"/>
    <n v="7218000"/>
  </r>
  <r>
    <n v="17"/>
    <n v="8"/>
    <n v="101"/>
    <s v="FIRST"/>
    <x v="2"/>
    <n v="1357"/>
    <n v="6000"/>
    <n v="8142000"/>
  </r>
  <r>
    <n v="18"/>
    <n v="8"/>
    <n v="104"/>
    <s v="FIRST"/>
    <x v="1"/>
    <n v="1203"/>
    <n v="6000"/>
    <n v="7218000"/>
  </r>
  <r>
    <n v="19"/>
    <n v="8"/>
    <n v="201"/>
    <s v="SECOND"/>
    <x v="2"/>
    <n v="1357"/>
    <n v="6000"/>
    <n v="8142000"/>
  </r>
  <r>
    <n v="20"/>
    <n v="8"/>
    <n v="204"/>
    <s v="SECOND"/>
    <x v="1"/>
    <n v="1203"/>
    <n v="6000"/>
    <n v="7218000"/>
  </r>
  <r>
    <n v="21"/>
    <n v="8"/>
    <n v="704"/>
    <s v="7th Floor"/>
    <x v="1"/>
    <n v="1203"/>
    <n v="6000"/>
    <n v="7218000"/>
  </r>
  <r>
    <n v="22"/>
    <n v="8"/>
    <n v="801"/>
    <s v="8th Floor"/>
    <x v="2"/>
    <n v="1357"/>
    <n v="6000"/>
    <n v="8142000"/>
  </r>
  <r>
    <n v="23"/>
    <n v="8"/>
    <n v="804"/>
    <s v="8th Floor"/>
    <x v="1"/>
    <n v="1203"/>
    <n v="6000"/>
    <n v="7218000"/>
  </r>
  <r>
    <n v="24"/>
    <n v="8"/>
    <n v="1101"/>
    <s v="11th Floor"/>
    <x v="2"/>
    <n v="1357"/>
    <n v="6000"/>
    <n v="8142000"/>
  </r>
  <r>
    <n v="25"/>
    <n v="8"/>
    <n v="1102"/>
    <s v="11th Floor"/>
    <x v="2"/>
    <n v="1357"/>
    <n v="6000"/>
    <n v="8142000"/>
  </r>
  <r>
    <n v="26"/>
    <n v="8"/>
    <n v="1201"/>
    <s v="12th Floor"/>
    <x v="2"/>
    <n v="1357"/>
    <n v="6000"/>
    <n v="8142000"/>
  </r>
  <r>
    <n v="27"/>
    <n v="8"/>
    <n v="1202"/>
    <s v="12th Floor"/>
    <x v="2"/>
    <n v="1357"/>
    <n v="6000"/>
    <n v="8142000"/>
  </r>
  <r>
    <n v="28"/>
    <n v="9"/>
    <n v="1"/>
    <s v="GROUND"/>
    <x v="0"/>
    <n v="1640"/>
    <n v="6200"/>
    <n v="10168000"/>
  </r>
  <r>
    <n v="29"/>
    <n v="9"/>
    <n v="101"/>
    <s v="FIRST"/>
    <x v="0"/>
    <n v="1640"/>
    <n v="6200"/>
    <n v="10168000"/>
  </r>
  <r>
    <n v="30"/>
    <n v="9"/>
    <n v="304"/>
    <s v="THIRD"/>
    <x v="0"/>
    <n v="1640"/>
    <n v="6200"/>
    <n v="10168000"/>
  </r>
  <r>
    <n v="31"/>
    <n v="9"/>
    <n v="601"/>
    <s v="SIXTH"/>
    <x v="0"/>
    <n v="1640"/>
    <n v="6200"/>
    <n v="10168000"/>
  </r>
  <r>
    <n v="32"/>
    <n v="9"/>
    <n v="604"/>
    <s v="SIXTH"/>
    <x v="0"/>
    <n v="1640"/>
    <n v="6200"/>
    <n v="10168000"/>
  </r>
  <r>
    <n v="33"/>
    <n v="9"/>
    <n v="701"/>
    <s v="7th Floor"/>
    <x v="0"/>
    <n v="1640"/>
    <n v="6200"/>
    <n v="10168000"/>
  </r>
  <r>
    <n v="34"/>
    <n v="9"/>
    <n v="804"/>
    <s v="8th Floor"/>
    <x v="0"/>
    <n v="1640"/>
    <n v="6200"/>
    <n v="10168000"/>
  </r>
  <r>
    <n v="35"/>
    <n v="9"/>
    <n v="1101"/>
    <s v="11th Floor"/>
    <x v="0"/>
    <n v="3280"/>
    <n v="6200"/>
    <n v="20336000"/>
  </r>
  <r>
    <n v="36"/>
    <n v="9"/>
    <n v="1104"/>
    <s v="11th Floor"/>
    <x v="0"/>
    <n v="3280"/>
    <n v="6200"/>
    <n v="20336000"/>
  </r>
  <r>
    <m/>
    <m/>
    <m/>
    <m/>
    <x v="3"/>
    <n v="53576"/>
    <m/>
    <n v="323105500"/>
  </r>
  <r>
    <s v="BMG ASPIRE FLATS DETAILS"/>
    <m/>
    <m/>
    <m/>
    <x v="3"/>
    <m/>
    <m/>
    <m/>
  </r>
  <r>
    <n v="1"/>
    <n v="10"/>
    <s v="001"/>
    <s v="FIRST"/>
    <x v="4"/>
    <n v="8433"/>
    <n v="4500"/>
    <n v="37948500"/>
  </r>
  <r>
    <n v="2"/>
    <n v="10"/>
    <s v="004"/>
    <s v="Fourth"/>
    <x v="4"/>
    <n v="8433"/>
    <n v="4500"/>
    <n v="37948500"/>
  </r>
  <r>
    <n v="3"/>
    <n v="10"/>
    <s v="005"/>
    <s v="05th"/>
    <x v="4"/>
    <n v="8433"/>
    <n v="4500"/>
    <n v="37948500"/>
  </r>
  <r>
    <n v="4"/>
    <n v="10"/>
    <s v="007"/>
    <s v="07th"/>
    <x v="4"/>
    <n v="8433"/>
    <n v="4500"/>
    <n v="37948500"/>
  </r>
  <r>
    <n v="5"/>
    <n v="10"/>
    <s v="010"/>
    <s v="25th"/>
    <x v="4"/>
    <n v="8433"/>
    <n v="4500"/>
    <n v="37948500"/>
  </r>
  <r>
    <n v="6"/>
    <n v="10"/>
    <s v="012"/>
    <s v="12th  "/>
    <x v="4"/>
    <n v="8433"/>
    <n v="4500"/>
    <n v="37948500"/>
  </r>
  <r>
    <n v="7"/>
    <n v="10"/>
    <s v="013"/>
    <s v="13th  "/>
    <x v="4"/>
    <n v="8433"/>
    <n v="4000"/>
    <n v="33732000"/>
  </r>
  <r>
    <n v="8"/>
    <n v="10"/>
    <s v="014"/>
    <s v="14th"/>
    <x v="4"/>
    <n v="8433"/>
    <n v="4500"/>
    <n v="37948500"/>
  </r>
  <r>
    <n v="9"/>
    <n v="10"/>
    <s v="015"/>
    <s v="15th"/>
    <x v="4"/>
    <n v="8433"/>
    <n v="4500"/>
    <n v="37948500"/>
  </r>
  <r>
    <n v="10"/>
    <n v="10"/>
    <s v="020"/>
    <s v="20th"/>
    <x v="4"/>
    <n v="8433"/>
    <n v="4500"/>
    <n v="37948500"/>
  </r>
  <r>
    <n v="11"/>
    <n v="10"/>
    <s v="024"/>
    <s v="24th"/>
    <x v="4"/>
    <n v="8433"/>
    <n v="4500"/>
    <n v="37948500"/>
  </r>
  <r>
    <n v="12"/>
    <n v="10"/>
    <s v="026"/>
    <s v="26th"/>
    <x v="4"/>
    <n v="8433"/>
    <n v="4500"/>
    <n v="379485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9" firstHeaderRow="0" firstDataRow="1" firstDataCol="1"/>
  <pivotFields count="8">
    <pivotField showAll="0"/>
    <pivotField showAll="0"/>
    <pivotField showAll="0"/>
    <pivotField showAll="0"/>
    <pivotField axis="axisRow" showAll="0">
      <items count="6">
        <item x="1"/>
        <item x="2"/>
        <item x="0"/>
        <item x="4"/>
        <item x="3"/>
        <item t="default"/>
      </items>
    </pivotField>
    <pivotField showAll="0"/>
    <pivotField dataField="1" showAll="0"/>
    <pivotField dataField="1"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Rate" fld="6" subtotal="count" baseField="0" baseItem="0"/>
    <dataField name="Sum of Value" fld="7" baseField="4" baseItem="0" numFmtId="16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9"/>
  <sheetViews>
    <sheetView workbookViewId="0">
      <selection activeCell="C8" sqref="C8"/>
    </sheetView>
  </sheetViews>
  <sheetFormatPr defaultRowHeight="15" x14ac:dyDescent="0.25"/>
  <cols>
    <col min="1" max="1" width="13.140625" bestFit="1" customWidth="1"/>
    <col min="2" max="2" width="13.140625" style="16" customWidth="1"/>
    <col min="3" max="3" width="14.28515625" bestFit="1" customWidth="1"/>
  </cols>
  <sheetData>
    <row r="3" spans="1:3" x14ac:dyDescent="0.25">
      <c r="A3" s="10" t="s">
        <v>47</v>
      </c>
      <c r="B3" t="s">
        <v>53</v>
      </c>
      <c r="C3" t="s">
        <v>52</v>
      </c>
    </row>
    <row r="4" spans="1:3" x14ac:dyDescent="0.25">
      <c r="A4" s="11" t="s">
        <v>19</v>
      </c>
      <c r="B4" s="20">
        <v>9</v>
      </c>
      <c r="C4" s="20">
        <v>64360500</v>
      </c>
    </row>
    <row r="5" spans="1:3" x14ac:dyDescent="0.25">
      <c r="A5" s="11" t="s">
        <v>20</v>
      </c>
      <c r="B5" s="20">
        <v>17</v>
      </c>
      <c r="C5" s="20">
        <v>137057000</v>
      </c>
    </row>
    <row r="6" spans="1:3" x14ac:dyDescent="0.25">
      <c r="A6" s="11" t="s">
        <v>18</v>
      </c>
      <c r="B6" s="20">
        <v>10</v>
      </c>
      <c r="C6" s="20">
        <v>121688000</v>
      </c>
    </row>
    <row r="7" spans="1:3" x14ac:dyDescent="0.25">
      <c r="A7" s="11" t="s">
        <v>46</v>
      </c>
      <c r="B7" s="20">
        <v>12</v>
      </c>
      <c r="C7" s="20">
        <v>451165500</v>
      </c>
    </row>
    <row r="8" spans="1:3" x14ac:dyDescent="0.25">
      <c r="A8" s="11" t="s">
        <v>51</v>
      </c>
      <c r="B8" s="20"/>
      <c r="C8" s="20">
        <v>323105500</v>
      </c>
    </row>
    <row r="9" spans="1:3" x14ac:dyDescent="0.25">
      <c r="A9" s="11" t="s">
        <v>48</v>
      </c>
      <c r="B9" s="20">
        <v>48</v>
      </c>
      <c r="C9" s="20">
        <v>1097376500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5"/>
  <sheetViews>
    <sheetView tabSelected="1" topLeftCell="A33" workbookViewId="0">
      <selection activeCell="H44" sqref="H44"/>
    </sheetView>
  </sheetViews>
  <sheetFormatPr defaultRowHeight="15" x14ac:dyDescent="0.25"/>
  <cols>
    <col min="1" max="1" width="9.140625" style="1"/>
    <col min="2" max="2" width="6.140625" style="1" bestFit="1" customWidth="1"/>
    <col min="3" max="4" width="9.140625" style="1"/>
    <col min="5" max="5" width="12.85546875" style="1" customWidth="1"/>
    <col min="6" max="6" width="11" style="1" customWidth="1"/>
    <col min="7" max="7" width="15.28515625" style="9" customWidth="1"/>
    <col min="8" max="8" width="7.42578125" style="9" bestFit="1" customWidth="1"/>
    <col min="9" max="9" width="14.28515625" style="9" bestFit="1" customWidth="1"/>
    <col min="10" max="16384" width="9.140625" style="1"/>
  </cols>
  <sheetData>
    <row r="2" spans="2:14" s="2" customFormat="1" x14ac:dyDescent="0.25">
      <c r="B2" s="21" t="s">
        <v>0</v>
      </c>
      <c r="C2" s="21"/>
      <c r="D2" s="21"/>
      <c r="E2" s="21"/>
      <c r="F2" s="21"/>
      <c r="G2" s="21"/>
      <c r="H2" s="18"/>
      <c r="I2" s="18">
        <f>SUBTOTAL(9,I4:I53)</f>
        <v>1097376500</v>
      </c>
    </row>
    <row r="3" spans="2:14" s="6" customFormat="1" x14ac:dyDescent="0.25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7" t="s">
        <v>6</v>
      </c>
      <c r="H3" s="19" t="s">
        <v>49</v>
      </c>
      <c r="I3" s="19" t="s">
        <v>50</v>
      </c>
    </row>
    <row r="4" spans="2:14" x14ac:dyDescent="0.25">
      <c r="B4" s="3">
        <v>1</v>
      </c>
      <c r="C4" s="3">
        <v>2</v>
      </c>
      <c r="D4" s="3">
        <v>1304</v>
      </c>
      <c r="E4" s="3" t="s">
        <v>7</v>
      </c>
      <c r="F4" s="3" t="s">
        <v>18</v>
      </c>
      <c r="G4" s="8">
        <v>1640</v>
      </c>
      <c r="H4" s="9">
        <v>6000</v>
      </c>
      <c r="I4" s="9">
        <f>H4*G4</f>
        <v>9840000</v>
      </c>
    </row>
    <row r="5" spans="2:14" x14ac:dyDescent="0.25">
      <c r="B5" s="3">
        <v>2</v>
      </c>
      <c r="C5" s="3">
        <v>3</v>
      </c>
      <c r="D5" s="3">
        <v>1304</v>
      </c>
      <c r="E5" s="3" t="s">
        <v>7</v>
      </c>
      <c r="F5" s="3" t="s">
        <v>19</v>
      </c>
      <c r="G5" s="8">
        <v>1203</v>
      </c>
      <c r="H5" s="9">
        <v>5500</v>
      </c>
      <c r="I5" s="9">
        <f t="shared" ref="I5:I39" si="0">H5*G5</f>
        <v>6616500</v>
      </c>
    </row>
    <row r="6" spans="2:14" x14ac:dyDescent="0.25">
      <c r="B6" s="3">
        <v>3</v>
      </c>
      <c r="C6" s="3">
        <v>5</v>
      </c>
      <c r="D6" s="3">
        <v>1</v>
      </c>
      <c r="E6" s="3" t="s">
        <v>8</v>
      </c>
      <c r="F6" s="3" t="s">
        <v>19</v>
      </c>
      <c r="G6" s="8">
        <v>1203</v>
      </c>
      <c r="H6" s="9">
        <v>6000</v>
      </c>
      <c r="I6" s="9">
        <f t="shared" si="0"/>
        <v>7218000</v>
      </c>
    </row>
    <row r="7" spans="2:14" x14ac:dyDescent="0.25">
      <c r="B7" s="3">
        <v>4</v>
      </c>
      <c r="C7" s="3">
        <v>5</v>
      </c>
      <c r="D7" s="3">
        <v>1003</v>
      </c>
      <c r="E7" s="3" t="s">
        <v>9</v>
      </c>
      <c r="F7" s="3" t="s">
        <v>20</v>
      </c>
      <c r="G7" s="8">
        <v>1357</v>
      </c>
      <c r="H7" s="9">
        <v>6000</v>
      </c>
      <c r="I7" s="9">
        <f t="shared" si="0"/>
        <v>8142000</v>
      </c>
    </row>
    <row r="8" spans="2:14" x14ac:dyDescent="0.25">
      <c r="B8" s="3">
        <v>5</v>
      </c>
      <c r="C8" s="3">
        <v>5</v>
      </c>
      <c r="D8" s="3">
        <v>1103</v>
      </c>
      <c r="E8" s="3" t="s">
        <v>10</v>
      </c>
      <c r="F8" s="3" t="s">
        <v>20</v>
      </c>
      <c r="G8" s="8">
        <v>1357</v>
      </c>
      <c r="H8" s="9">
        <v>6000</v>
      </c>
      <c r="I8" s="9">
        <f t="shared" si="0"/>
        <v>8142000</v>
      </c>
    </row>
    <row r="9" spans="2:14" x14ac:dyDescent="0.25">
      <c r="B9" s="3">
        <v>6</v>
      </c>
      <c r="C9" s="3">
        <v>5</v>
      </c>
      <c r="D9" s="3">
        <v>1104</v>
      </c>
      <c r="E9" s="3" t="s">
        <v>10</v>
      </c>
      <c r="F9" s="3" t="s">
        <v>20</v>
      </c>
      <c r="G9" s="8">
        <v>1357</v>
      </c>
      <c r="H9" s="9">
        <v>6000</v>
      </c>
      <c r="I9" s="9">
        <f t="shared" si="0"/>
        <v>8142000</v>
      </c>
    </row>
    <row r="10" spans="2:14" x14ac:dyDescent="0.25">
      <c r="B10" s="3">
        <v>7</v>
      </c>
      <c r="C10" s="3">
        <v>5</v>
      </c>
      <c r="D10" s="3">
        <v>1201</v>
      </c>
      <c r="E10" s="3" t="s">
        <v>11</v>
      </c>
      <c r="F10" s="3" t="s">
        <v>19</v>
      </c>
      <c r="G10" s="8">
        <v>1203</v>
      </c>
      <c r="H10" s="9">
        <v>6000</v>
      </c>
      <c r="I10" s="9">
        <f t="shared" si="0"/>
        <v>7218000</v>
      </c>
    </row>
    <row r="11" spans="2:14" x14ac:dyDescent="0.25">
      <c r="B11" s="3">
        <v>8</v>
      </c>
      <c r="C11" s="3">
        <v>5</v>
      </c>
      <c r="D11" s="3">
        <v>1203</v>
      </c>
      <c r="E11" s="3" t="s">
        <v>11</v>
      </c>
      <c r="F11" s="3" t="s">
        <v>20</v>
      </c>
      <c r="G11" s="8">
        <v>1357</v>
      </c>
      <c r="H11" s="9">
        <v>6000</v>
      </c>
      <c r="I11" s="9">
        <f t="shared" si="0"/>
        <v>8142000</v>
      </c>
    </row>
    <row r="12" spans="2:14" x14ac:dyDescent="0.25">
      <c r="B12" s="3">
        <v>9</v>
      </c>
      <c r="C12" s="3">
        <v>5</v>
      </c>
      <c r="D12" s="3">
        <v>1204</v>
      </c>
      <c r="E12" s="3" t="s">
        <v>11</v>
      </c>
      <c r="F12" s="3" t="s">
        <v>20</v>
      </c>
      <c r="G12" s="8">
        <v>1357</v>
      </c>
      <c r="H12" s="9">
        <v>6000</v>
      </c>
      <c r="I12" s="9">
        <f t="shared" si="0"/>
        <v>8142000</v>
      </c>
    </row>
    <row r="13" spans="2:14" x14ac:dyDescent="0.25">
      <c r="B13" s="3">
        <v>10</v>
      </c>
      <c r="C13" s="3">
        <v>6</v>
      </c>
      <c r="D13" s="3">
        <v>1</v>
      </c>
      <c r="E13" s="3" t="s">
        <v>8</v>
      </c>
      <c r="F13" s="3" t="s">
        <v>20</v>
      </c>
      <c r="G13" s="8">
        <v>1357</v>
      </c>
      <c r="H13" s="9">
        <v>6000</v>
      </c>
      <c r="I13" s="9">
        <f t="shared" si="0"/>
        <v>8142000</v>
      </c>
    </row>
    <row r="14" spans="2:14" x14ac:dyDescent="0.25">
      <c r="B14" s="3">
        <v>11</v>
      </c>
      <c r="C14" s="3">
        <v>6</v>
      </c>
      <c r="D14" s="3">
        <v>4</v>
      </c>
      <c r="E14" s="3" t="s">
        <v>8</v>
      </c>
      <c r="F14" s="3" t="s">
        <v>19</v>
      </c>
      <c r="G14" s="8">
        <v>1203</v>
      </c>
      <c r="H14" s="9">
        <v>6000</v>
      </c>
      <c r="I14" s="9">
        <f t="shared" si="0"/>
        <v>7218000</v>
      </c>
    </row>
    <row r="15" spans="2:14" x14ac:dyDescent="0.25">
      <c r="B15" s="3">
        <v>12</v>
      </c>
      <c r="C15" s="3">
        <v>6</v>
      </c>
      <c r="D15" s="3">
        <v>1301</v>
      </c>
      <c r="E15" s="3" t="s">
        <v>7</v>
      </c>
      <c r="F15" s="3" t="s">
        <v>20</v>
      </c>
      <c r="G15" s="8">
        <v>1357</v>
      </c>
      <c r="H15" s="9">
        <v>5500</v>
      </c>
      <c r="I15" s="9">
        <f t="shared" si="0"/>
        <v>7463500</v>
      </c>
    </row>
    <row r="16" spans="2:14" x14ac:dyDescent="0.25">
      <c r="B16" s="3">
        <v>13</v>
      </c>
      <c r="C16" s="3">
        <v>7</v>
      </c>
      <c r="D16" s="3">
        <v>1204</v>
      </c>
      <c r="E16" s="3" t="s">
        <v>11</v>
      </c>
      <c r="F16" s="3" t="s">
        <v>20</v>
      </c>
      <c r="G16" s="8">
        <v>1357</v>
      </c>
      <c r="H16" s="9">
        <v>6000</v>
      </c>
      <c r="I16" s="9">
        <f t="shared" si="0"/>
        <v>8142000</v>
      </c>
      <c r="N16" s="9"/>
    </row>
    <row r="17" spans="2:9" x14ac:dyDescent="0.25">
      <c r="B17" s="3">
        <v>14</v>
      </c>
      <c r="C17" s="3">
        <v>7</v>
      </c>
      <c r="D17" s="3">
        <v>1304</v>
      </c>
      <c r="E17" s="3" t="s">
        <v>7</v>
      </c>
      <c r="F17" s="3" t="s">
        <v>20</v>
      </c>
      <c r="G17" s="8">
        <v>1357</v>
      </c>
      <c r="H17" s="9">
        <v>5500</v>
      </c>
      <c r="I17" s="9">
        <f t="shared" si="0"/>
        <v>7463500</v>
      </c>
    </row>
    <row r="18" spans="2:9" x14ac:dyDescent="0.25">
      <c r="B18" s="3">
        <v>15</v>
      </c>
      <c r="C18" s="3">
        <v>8</v>
      </c>
      <c r="D18" s="3">
        <v>1</v>
      </c>
      <c r="E18" s="3" t="s">
        <v>8</v>
      </c>
      <c r="F18" s="3" t="s">
        <v>20</v>
      </c>
      <c r="G18" s="8">
        <v>1357</v>
      </c>
      <c r="H18" s="9">
        <v>6000</v>
      </c>
      <c r="I18" s="9">
        <f t="shared" si="0"/>
        <v>8142000</v>
      </c>
    </row>
    <row r="19" spans="2:9" x14ac:dyDescent="0.25">
      <c r="B19" s="3">
        <v>16</v>
      </c>
      <c r="C19" s="3">
        <v>8</v>
      </c>
      <c r="D19" s="3">
        <v>4</v>
      </c>
      <c r="E19" s="3" t="s">
        <v>8</v>
      </c>
      <c r="F19" s="3" t="s">
        <v>19</v>
      </c>
      <c r="G19" s="8">
        <v>1203</v>
      </c>
      <c r="H19" s="9">
        <v>6000</v>
      </c>
      <c r="I19" s="9">
        <f t="shared" si="0"/>
        <v>7218000</v>
      </c>
    </row>
    <row r="20" spans="2:9" x14ac:dyDescent="0.25">
      <c r="B20" s="3">
        <v>17</v>
      </c>
      <c r="C20" s="3">
        <v>8</v>
      </c>
      <c r="D20" s="3">
        <v>101</v>
      </c>
      <c r="E20" s="3" t="s">
        <v>12</v>
      </c>
      <c r="F20" s="3" t="s">
        <v>20</v>
      </c>
      <c r="G20" s="8">
        <v>1357</v>
      </c>
      <c r="H20" s="9">
        <v>6000</v>
      </c>
      <c r="I20" s="9">
        <f t="shared" si="0"/>
        <v>8142000</v>
      </c>
    </row>
    <row r="21" spans="2:9" x14ac:dyDescent="0.25">
      <c r="B21" s="3">
        <v>18</v>
      </c>
      <c r="C21" s="3">
        <v>8</v>
      </c>
      <c r="D21" s="3">
        <v>104</v>
      </c>
      <c r="E21" s="3" t="s">
        <v>12</v>
      </c>
      <c r="F21" s="3" t="s">
        <v>19</v>
      </c>
      <c r="G21" s="8">
        <v>1203</v>
      </c>
      <c r="H21" s="9">
        <v>6000</v>
      </c>
      <c r="I21" s="9">
        <f t="shared" si="0"/>
        <v>7218000</v>
      </c>
    </row>
    <row r="22" spans="2:9" x14ac:dyDescent="0.25">
      <c r="B22" s="3">
        <v>19</v>
      </c>
      <c r="C22" s="3">
        <v>8</v>
      </c>
      <c r="D22" s="3">
        <v>201</v>
      </c>
      <c r="E22" s="3" t="s">
        <v>13</v>
      </c>
      <c r="F22" s="3" t="s">
        <v>20</v>
      </c>
      <c r="G22" s="8">
        <v>1357</v>
      </c>
      <c r="H22" s="9">
        <v>6000</v>
      </c>
      <c r="I22" s="9">
        <f t="shared" si="0"/>
        <v>8142000</v>
      </c>
    </row>
    <row r="23" spans="2:9" x14ac:dyDescent="0.25">
      <c r="B23" s="3">
        <v>20</v>
      </c>
      <c r="C23" s="3">
        <v>8</v>
      </c>
      <c r="D23" s="3">
        <v>204</v>
      </c>
      <c r="E23" s="3" t="s">
        <v>13</v>
      </c>
      <c r="F23" s="3" t="s">
        <v>19</v>
      </c>
      <c r="G23" s="8">
        <v>1203</v>
      </c>
      <c r="H23" s="9">
        <v>6000</v>
      </c>
      <c r="I23" s="9">
        <f t="shared" si="0"/>
        <v>7218000</v>
      </c>
    </row>
    <row r="24" spans="2:9" x14ac:dyDescent="0.25">
      <c r="B24" s="3">
        <v>21</v>
      </c>
      <c r="C24" s="3">
        <v>8</v>
      </c>
      <c r="D24" s="3">
        <v>704</v>
      </c>
      <c r="E24" s="3" t="s">
        <v>14</v>
      </c>
      <c r="F24" s="3" t="s">
        <v>19</v>
      </c>
      <c r="G24" s="8">
        <v>1203</v>
      </c>
      <c r="H24" s="9">
        <v>6000</v>
      </c>
      <c r="I24" s="9">
        <f t="shared" si="0"/>
        <v>7218000</v>
      </c>
    </row>
    <row r="25" spans="2:9" x14ac:dyDescent="0.25">
      <c r="B25" s="3">
        <v>22</v>
      </c>
      <c r="C25" s="3">
        <v>8</v>
      </c>
      <c r="D25" s="3">
        <v>801</v>
      </c>
      <c r="E25" s="3" t="s">
        <v>15</v>
      </c>
      <c r="F25" s="3" t="s">
        <v>20</v>
      </c>
      <c r="G25" s="8">
        <v>1357</v>
      </c>
      <c r="H25" s="9">
        <v>6000</v>
      </c>
      <c r="I25" s="9">
        <f t="shared" si="0"/>
        <v>8142000</v>
      </c>
    </row>
    <row r="26" spans="2:9" x14ac:dyDescent="0.25">
      <c r="B26" s="3">
        <v>23</v>
      </c>
      <c r="C26" s="3">
        <v>8</v>
      </c>
      <c r="D26" s="3">
        <v>804</v>
      </c>
      <c r="E26" s="3" t="s">
        <v>15</v>
      </c>
      <c r="F26" s="3" t="s">
        <v>19</v>
      </c>
      <c r="G26" s="8">
        <v>1203</v>
      </c>
      <c r="H26" s="9">
        <v>6000</v>
      </c>
      <c r="I26" s="9">
        <f t="shared" si="0"/>
        <v>7218000</v>
      </c>
    </row>
    <row r="27" spans="2:9" x14ac:dyDescent="0.25">
      <c r="B27" s="3">
        <v>24</v>
      </c>
      <c r="C27" s="3">
        <v>8</v>
      </c>
      <c r="D27" s="3">
        <v>1101</v>
      </c>
      <c r="E27" s="3" t="s">
        <v>10</v>
      </c>
      <c r="F27" s="3" t="s">
        <v>20</v>
      </c>
      <c r="G27" s="8">
        <v>1357</v>
      </c>
      <c r="H27" s="9">
        <v>6000</v>
      </c>
      <c r="I27" s="9">
        <f t="shared" si="0"/>
        <v>8142000</v>
      </c>
    </row>
    <row r="28" spans="2:9" x14ac:dyDescent="0.25">
      <c r="B28" s="3">
        <v>25</v>
      </c>
      <c r="C28" s="3">
        <v>8</v>
      </c>
      <c r="D28" s="3">
        <v>1102</v>
      </c>
      <c r="E28" s="3" t="s">
        <v>10</v>
      </c>
      <c r="F28" s="3" t="s">
        <v>20</v>
      </c>
      <c r="G28" s="8">
        <v>1357</v>
      </c>
      <c r="H28" s="9">
        <v>6000</v>
      </c>
      <c r="I28" s="9">
        <f t="shared" si="0"/>
        <v>8142000</v>
      </c>
    </row>
    <row r="29" spans="2:9" x14ac:dyDescent="0.25">
      <c r="B29" s="3">
        <v>26</v>
      </c>
      <c r="C29" s="3">
        <v>8</v>
      </c>
      <c r="D29" s="3">
        <v>1201</v>
      </c>
      <c r="E29" s="3" t="s">
        <v>11</v>
      </c>
      <c r="F29" s="3" t="s">
        <v>20</v>
      </c>
      <c r="G29" s="8">
        <v>1357</v>
      </c>
      <c r="H29" s="9">
        <v>6000</v>
      </c>
      <c r="I29" s="9">
        <f t="shared" si="0"/>
        <v>8142000</v>
      </c>
    </row>
    <row r="30" spans="2:9" x14ac:dyDescent="0.25">
      <c r="B30" s="3">
        <v>27</v>
      </c>
      <c r="C30" s="3">
        <v>8</v>
      </c>
      <c r="D30" s="3">
        <v>1202</v>
      </c>
      <c r="E30" s="3" t="s">
        <v>11</v>
      </c>
      <c r="F30" s="3" t="s">
        <v>20</v>
      </c>
      <c r="G30" s="8">
        <v>1357</v>
      </c>
      <c r="H30" s="9">
        <v>6000</v>
      </c>
      <c r="I30" s="9">
        <f t="shared" si="0"/>
        <v>8142000</v>
      </c>
    </row>
    <row r="31" spans="2:9" x14ac:dyDescent="0.25">
      <c r="B31" s="3">
        <v>28</v>
      </c>
      <c r="C31" s="3">
        <v>9</v>
      </c>
      <c r="D31" s="3">
        <v>1</v>
      </c>
      <c r="E31" s="3" t="s">
        <v>8</v>
      </c>
      <c r="F31" s="3" t="s">
        <v>18</v>
      </c>
      <c r="G31" s="8">
        <v>1640</v>
      </c>
      <c r="H31" s="9">
        <v>6200</v>
      </c>
      <c r="I31" s="9">
        <f t="shared" si="0"/>
        <v>10168000</v>
      </c>
    </row>
    <row r="32" spans="2:9" x14ac:dyDescent="0.25">
      <c r="B32" s="3">
        <v>29</v>
      </c>
      <c r="C32" s="3">
        <v>9</v>
      </c>
      <c r="D32" s="3">
        <v>101</v>
      </c>
      <c r="E32" s="3" t="s">
        <v>12</v>
      </c>
      <c r="F32" s="3" t="s">
        <v>18</v>
      </c>
      <c r="G32" s="8">
        <v>1640</v>
      </c>
      <c r="H32" s="9">
        <v>6200</v>
      </c>
      <c r="I32" s="9">
        <f t="shared" si="0"/>
        <v>10168000</v>
      </c>
    </row>
    <row r="33" spans="2:9" x14ac:dyDescent="0.25">
      <c r="B33" s="3">
        <v>30</v>
      </c>
      <c r="C33" s="3">
        <v>9</v>
      </c>
      <c r="D33" s="3">
        <v>304</v>
      </c>
      <c r="E33" s="3" t="s">
        <v>16</v>
      </c>
      <c r="F33" s="3" t="s">
        <v>18</v>
      </c>
      <c r="G33" s="8">
        <v>1640</v>
      </c>
      <c r="H33" s="9">
        <v>6200</v>
      </c>
      <c r="I33" s="9">
        <f t="shared" si="0"/>
        <v>10168000</v>
      </c>
    </row>
    <row r="34" spans="2:9" x14ac:dyDescent="0.25">
      <c r="B34" s="3">
        <v>31</v>
      </c>
      <c r="C34" s="3">
        <v>9</v>
      </c>
      <c r="D34" s="3">
        <v>601</v>
      </c>
      <c r="E34" s="3" t="s">
        <v>17</v>
      </c>
      <c r="F34" s="3" t="s">
        <v>18</v>
      </c>
      <c r="G34" s="8">
        <v>1640</v>
      </c>
      <c r="H34" s="9">
        <v>6200</v>
      </c>
      <c r="I34" s="9">
        <f t="shared" si="0"/>
        <v>10168000</v>
      </c>
    </row>
    <row r="35" spans="2:9" x14ac:dyDescent="0.25">
      <c r="B35" s="3">
        <v>32</v>
      </c>
      <c r="C35" s="3">
        <v>9</v>
      </c>
      <c r="D35" s="3">
        <v>604</v>
      </c>
      <c r="E35" s="3" t="s">
        <v>17</v>
      </c>
      <c r="F35" s="3" t="s">
        <v>18</v>
      </c>
      <c r="G35" s="8">
        <v>1640</v>
      </c>
      <c r="H35" s="9">
        <v>6200</v>
      </c>
      <c r="I35" s="9">
        <f t="shared" si="0"/>
        <v>10168000</v>
      </c>
    </row>
    <row r="36" spans="2:9" x14ac:dyDescent="0.25">
      <c r="B36" s="3">
        <v>33</v>
      </c>
      <c r="C36" s="3">
        <v>9</v>
      </c>
      <c r="D36" s="3">
        <v>701</v>
      </c>
      <c r="E36" s="3" t="s">
        <v>14</v>
      </c>
      <c r="F36" s="3" t="s">
        <v>18</v>
      </c>
      <c r="G36" s="8">
        <v>1640</v>
      </c>
      <c r="H36" s="9">
        <v>6200</v>
      </c>
      <c r="I36" s="9">
        <f t="shared" si="0"/>
        <v>10168000</v>
      </c>
    </row>
    <row r="37" spans="2:9" x14ac:dyDescent="0.25">
      <c r="B37" s="3">
        <v>34</v>
      </c>
      <c r="C37" s="3">
        <v>9</v>
      </c>
      <c r="D37" s="3">
        <v>804</v>
      </c>
      <c r="E37" s="3" t="s">
        <v>15</v>
      </c>
      <c r="F37" s="3" t="s">
        <v>18</v>
      </c>
      <c r="G37" s="8">
        <v>1640</v>
      </c>
      <c r="H37" s="9">
        <v>6200</v>
      </c>
      <c r="I37" s="9">
        <f t="shared" si="0"/>
        <v>10168000</v>
      </c>
    </row>
    <row r="38" spans="2:9" x14ac:dyDescent="0.25">
      <c r="B38" s="3">
        <v>35</v>
      </c>
      <c r="C38" s="3">
        <v>9</v>
      </c>
      <c r="D38" s="3">
        <v>1101</v>
      </c>
      <c r="E38" s="3" t="s">
        <v>10</v>
      </c>
      <c r="F38" s="3" t="s">
        <v>18</v>
      </c>
      <c r="G38" s="8">
        <v>3280</v>
      </c>
      <c r="H38" s="9">
        <v>6200</v>
      </c>
      <c r="I38" s="9">
        <f t="shared" si="0"/>
        <v>20336000</v>
      </c>
    </row>
    <row r="39" spans="2:9" x14ac:dyDescent="0.25">
      <c r="B39" s="3">
        <v>36</v>
      </c>
      <c r="C39" s="3">
        <v>9</v>
      </c>
      <c r="D39" s="3">
        <v>1104</v>
      </c>
      <c r="E39" s="3" t="s">
        <v>10</v>
      </c>
      <c r="F39" s="3" t="s">
        <v>18</v>
      </c>
      <c r="G39" s="8">
        <v>3280</v>
      </c>
      <c r="H39" s="9">
        <v>6200</v>
      </c>
      <c r="I39" s="9">
        <f t="shared" si="0"/>
        <v>20336000</v>
      </c>
    </row>
    <row r="40" spans="2:9" x14ac:dyDescent="0.25">
      <c r="B40" s="3"/>
      <c r="C40" s="3"/>
      <c r="D40" s="3"/>
      <c r="E40" s="3"/>
      <c r="F40" s="3"/>
      <c r="G40" s="9">
        <f>SUM(G4:G39)</f>
        <v>53576</v>
      </c>
      <c r="I40" s="9">
        <f>SUM(I4:I39)</f>
        <v>323105500</v>
      </c>
    </row>
    <row r="41" spans="2:9" x14ac:dyDescent="0.25">
      <c r="B41" s="21" t="s">
        <v>21</v>
      </c>
      <c r="C41" s="21"/>
      <c r="D41" s="21"/>
      <c r="E41" s="21"/>
      <c r="F41" s="21"/>
      <c r="G41" s="21"/>
    </row>
    <row r="42" spans="2:9" s="6" customFormat="1" x14ac:dyDescent="0.25">
      <c r="B42" s="3">
        <v>1</v>
      </c>
      <c r="C42" s="3">
        <v>10</v>
      </c>
      <c r="D42" s="4" t="s">
        <v>22</v>
      </c>
      <c r="E42" s="3" t="s">
        <v>34</v>
      </c>
      <c r="F42" s="3" t="s">
        <v>46</v>
      </c>
      <c r="G42" s="8">
        <v>8433</v>
      </c>
      <c r="H42" s="19">
        <v>4500</v>
      </c>
      <c r="I42" s="19">
        <f>H42*G42</f>
        <v>37948500</v>
      </c>
    </row>
    <row r="43" spans="2:9" x14ac:dyDescent="0.25">
      <c r="B43" s="3">
        <v>2</v>
      </c>
      <c r="C43" s="3">
        <v>10</v>
      </c>
      <c r="D43" s="4" t="s">
        <v>23</v>
      </c>
      <c r="E43" s="3" t="s">
        <v>35</v>
      </c>
      <c r="F43" s="3" t="s">
        <v>46</v>
      </c>
      <c r="G43" s="8">
        <v>8433</v>
      </c>
      <c r="H43" s="19">
        <v>4500</v>
      </c>
      <c r="I43" s="19">
        <f t="shared" ref="I43:I53" si="1">H43*G43</f>
        <v>37948500</v>
      </c>
    </row>
    <row r="44" spans="2:9" x14ac:dyDescent="0.25">
      <c r="B44" s="3">
        <v>3</v>
      </c>
      <c r="C44" s="3">
        <v>10</v>
      </c>
      <c r="D44" s="4" t="s">
        <v>24</v>
      </c>
      <c r="E44" s="3" t="s">
        <v>36</v>
      </c>
      <c r="F44" s="3" t="s">
        <v>46</v>
      </c>
      <c r="G44" s="8">
        <v>8433</v>
      </c>
      <c r="H44" s="19">
        <v>4500</v>
      </c>
      <c r="I44" s="19">
        <f t="shared" si="1"/>
        <v>37948500</v>
      </c>
    </row>
    <row r="45" spans="2:9" x14ac:dyDescent="0.25">
      <c r="B45" s="3">
        <v>4</v>
      </c>
      <c r="C45" s="3">
        <v>10</v>
      </c>
      <c r="D45" s="4" t="s">
        <v>25</v>
      </c>
      <c r="E45" s="3" t="s">
        <v>37</v>
      </c>
      <c r="F45" s="3" t="s">
        <v>46</v>
      </c>
      <c r="G45" s="8">
        <v>8433</v>
      </c>
      <c r="H45" s="19">
        <v>4500</v>
      </c>
      <c r="I45" s="19">
        <f t="shared" si="1"/>
        <v>37948500</v>
      </c>
    </row>
    <row r="46" spans="2:9" x14ac:dyDescent="0.25">
      <c r="B46" s="3">
        <v>5</v>
      </c>
      <c r="C46" s="3">
        <v>10</v>
      </c>
      <c r="D46" s="4" t="s">
        <v>26</v>
      </c>
      <c r="E46" s="3" t="s">
        <v>38</v>
      </c>
      <c r="F46" s="3" t="s">
        <v>46</v>
      </c>
      <c r="G46" s="8">
        <v>8433</v>
      </c>
      <c r="H46" s="19">
        <v>4500</v>
      </c>
      <c r="I46" s="19">
        <f t="shared" si="1"/>
        <v>37948500</v>
      </c>
    </row>
    <row r="47" spans="2:9" x14ac:dyDescent="0.25">
      <c r="B47" s="3">
        <v>6</v>
      </c>
      <c r="C47" s="3">
        <v>10</v>
      </c>
      <c r="D47" s="4" t="s">
        <v>27</v>
      </c>
      <c r="E47" s="3" t="s">
        <v>39</v>
      </c>
      <c r="F47" s="3" t="s">
        <v>46</v>
      </c>
      <c r="G47" s="8">
        <v>8433</v>
      </c>
      <c r="H47" s="19">
        <v>4500</v>
      </c>
      <c r="I47" s="19">
        <f t="shared" si="1"/>
        <v>37948500</v>
      </c>
    </row>
    <row r="48" spans="2:9" x14ac:dyDescent="0.25">
      <c r="B48" s="3">
        <v>7</v>
      </c>
      <c r="C48" s="3">
        <v>10</v>
      </c>
      <c r="D48" s="4" t="s">
        <v>28</v>
      </c>
      <c r="E48" s="3" t="s">
        <v>40</v>
      </c>
      <c r="F48" s="3" t="s">
        <v>46</v>
      </c>
      <c r="G48" s="8">
        <v>8433</v>
      </c>
      <c r="H48" s="19">
        <v>4000</v>
      </c>
      <c r="I48" s="19">
        <f t="shared" si="1"/>
        <v>33732000</v>
      </c>
    </row>
    <row r="49" spans="2:9" x14ac:dyDescent="0.25">
      <c r="B49" s="3">
        <v>8</v>
      </c>
      <c r="C49" s="3">
        <v>10</v>
      </c>
      <c r="D49" s="4" t="s">
        <v>29</v>
      </c>
      <c r="E49" s="3" t="s">
        <v>41</v>
      </c>
      <c r="F49" s="3" t="s">
        <v>46</v>
      </c>
      <c r="G49" s="8">
        <v>8433</v>
      </c>
      <c r="H49" s="19">
        <v>4500</v>
      </c>
      <c r="I49" s="19">
        <f t="shared" si="1"/>
        <v>37948500</v>
      </c>
    </row>
    <row r="50" spans="2:9" x14ac:dyDescent="0.25">
      <c r="B50" s="3">
        <v>9</v>
      </c>
      <c r="C50" s="3">
        <v>10</v>
      </c>
      <c r="D50" s="4" t="s">
        <v>30</v>
      </c>
      <c r="E50" s="3" t="s">
        <v>42</v>
      </c>
      <c r="F50" s="3" t="s">
        <v>46</v>
      </c>
      <c r="G50" s="8">
        <v>8433</v>
      </c>
      <c r="H50" s="19">
        <v>4500</v>
      </c>
      <c r="I50" s="19">
        <f t="shared" si="1"/>
        <v>37948500</v>
      </c>
    </row>
    <row r="51" spans="2:9" x14ac:dyDescent="0.25">
      <c r="B51" s="3">
        <v>10</v>
      </c>
      <c r="C51" s="3">
        <v>10</v>
      </c>
      <c r="D51" s="4" t="s">
        <v>31</v>
      </c>
      <c r="E51" s="3" t="s">
        <v>43</v>
      </c>
      <c r="F51" s="3" t="s">
        <v>46</v>
      </c>
      <c r="G51" s="8">
        <v>8433</v>
      </c>
      <c r="H51" s="19">
        <v>4500</v>
      </c>
      <c r="I51" s="19">
        <f t="shared" si="1"/>
        <v>37948500</v>
      </c>
    </row>
    <row r="52" spans="2:9" x14ac:dyDescent="0.25">
      <c r="B52" s="3">
        <v>11</v>
      </c>
      <c r="C52" s="3">
        <v>10</v>
      </c>
      <c r="D52" s="4" t="s">
        <v>32</v>
      </c>
      <c r="E52" s="3" t="s">
        <v>44</v>
      </c>
      <c r="F52" s="3" t="s">
        <v>46</v>
      </c>
      <c r="G52" s="8">
        <v>8433</v>
      </c>
      <c r="H52" s="19">
        <v>4500</v>
      </c>
      <c r="I52" s="19">
        <f t="shared" si="1"/>
        <v>37948500</v>
      </c>
    </row>
    <row r="53" spans="2:9" x14ac:dyDescent="0.25">
      <c r="B53" s="3">
        <v>12</v>
      </c>
      <c r="C53" s="3">
        <v>10</v>
      </c>
      <c r="D53" s="4" t="s">
        <v>33</v>
      </c>
      <c r="E53" s="3" t="s">
        <v>45</v>
      </c>
      <c r="F53" s="3" t="s">
        <v>46</v>
      </c>
      <c r="G53" s="8">
        <v>8433</v>
      </c>
      <c r="H53" s="19">
        <v>4500</v>
      </c>
      <c r="I53" s="19">
        <f t="shared" si="1"/>
        <v>37948500</v>
      </c>
    </row>
    <row r="54" spans="2:9" x14ac:dyDescent="0.25">
      <c r="G54" s="9">
        <f>SUM(G42:G53)</f>
        <v>101196</v>
      </c>
      <c r="I54" s="9">
        <f>SUM(I42:I53)</f>
        <v>451165500</v>
      </c>
    </row>
    <row r="55" spans="2:9" x14ac:dyDescent="0.25">
      <c r="G55" s="9">
        <f>G54+G40</f>
        <v>154772</v>
      </c>
      <c r="I55" s="9">
        <f>I54+I40</f>
        <v>774271000</v>
      </c>
    </row>
  </sheetData>
  <autoFilter ref="B3:G55"/>
  <mergeCells count="2">
    <mergeCell ref="B2:G2"/>
    <mergeCell ref="B41:G4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M24"/>
  <sheetViews>
    <sheetView workbookViewId="0"/>
  </sheetViews>
  <sheetFormatPr defaultRowHeight="15" x14ac:dyDescent="0.25"/>
  <cols>
    <col min="6" max="6" width="11.5703125" style="16" bestFit="1" customWidth="1"/>
    <col min="7" max="7" width="10.5703125" bestFit="1" customWidth="1"/>
    <col min="8" max="8" width="11.5703125" bestFit="1" customWidth="1"/>
    <col min="9" max="9" width="5" bestFit="1" customWidth="1"/>
    <col min="10" max="11" width="10" style="16" bestFit="1" customWidth="1"/>
    <col min="12" max="13" width="11.5703125" style="16" bestFit="1" customWidth="1"/>
  </cols>
  <sheetData>
    <row r="4" spans="4:13" ht="15.75" thickBot="1" x14ac:dyDescent="0.3"/>
    <row r="5" spans="4:13" ht="15.75" thickBot="1" x14ac:dyDescent="0.3">
      <c r="D5" s="12">
        <v>1203</v>
      </c>
      <c r="E5" s="13">
        <v>9</v>
      </c>
      <c r="F5" s="16">
        <f>E5*D5</f>
        <v>10827</v>
      </c>
    </row>
    <row r="6" spans="4:13" ht="15.75" thickBot="1" x14ac:dyDescent="0.3">
      <c r="D6" s="14">
        <v>1357</v>
      </c>
      <c r="E6" s="15">
        <v>17</v>
      </c>
      <c r="F6" s="16">
        <f t="shared" ref="F6:F9" si="0">E6*D6</f>
        <v>23069</v>
      </c>
    </row>
    <row r="7" spans="4:13" ht="15.75" thickBot="1" x14ac:dyDescent="0.3">
      <c r="D7" s="14">
        <v>1640</v>
      </c>
      <c r="E7" s="15">
        <v>8</v>
      </c>
      <c r="F7" s="16">
        <f t="shared" si="0"/>
        <v>13120</v>
      </c>
      <c r="J7" s="16">
        <v>6000</v>
      </c>
      <c r="K7" s="16">
        <v>6000</v>
      </c>
      <c r="L7" s="16">
        <v>6500</v>
      </c>
      <c r="M7" s="16">
        <v>6500</v>
      </c>
    </row>
    <row r="8" spans="4:13" ht="15.75" thickBot="1" x14ac:dyDescent="0.3">
      <c r="D8" s="14">
        <v>3280</v>
      </c>
      <c r="E8" s="15">
        <v>2</v>
      </c>
      <c r="F8" s="16">
        <f t="shared" si="0"/>
        <v>6560</v>
      </c>
      <c r="J8" s="16">
        <v>1200</v>
      </c>
      <c r="K8" s="16">
        <v>1357</v>
      </c>
      <c r="L8" s="16">
        <v>1650</v>
      </c>
      <c r="M8" s="16">
        <v>1700</v>
      </c>
    </row>
    <row r="9" spans="4:13" ht="15.75" thickBot="1" x14ac:dyDescent="0.3">
      <c r="D9" s="14">
        <v>8433</v>
      </c>
      <c r="E9" s="15">
        <v>12</v>
      </c>
      <c r="F9" s="16">
        <f t="shared" si="0"/>
        <v>101196</v>
      </c>
      <c r="J9" s="16">
        <f>J8*J7</f>
        <v>7200000</v>
      </c>
      <c r="K9" s="16">
        <f t="shared" ref="K9:M9" si="1">K8*K7</f>
        <v>8142000</v>
      </c>
      <c r="L9" s="16">
        <f t="shared" si="1"/>
        <v>10725000</v>
      </c>
      <c r="M9" s="16">
        <f t="shared" si="1"/>
        <v>11050000</v>
      </c>
    </row>
    <row r="10" spans="4:13" x14ac:dyDescent="0.25">
      <c r="E10">
        <f>SUM(E5:E9)</f>
        <v>48</v>
      </c>
      <c r="F10" s="16">
        <f>SUM(F5:F9)</f>
        <v>154772</v>
      </c>
      <c r="J10" s="17">
        <f>J9/10^7</f>
        <v>0.72</v>
      </c>
      <c r="K10" s="17">
        <f t="shared" ref="K10:M10" si="2">K9/10^7</f>
        <v>0.81420000000000003</v>
      </c>
      <c r="L10" s="17">
        <f t="shared" si="2"/>
        <v>1.0725</v>
      </c>
      <c r="M10" s="17">
        <f t="shared" si="2"/>
        <v>1.105</v>
      </c>
    </row>
    <row r="16" spans="4:13" x14ac:dyDescent="0.25">
      <c r="J16" s="16">
        <v>73</v>
      </c>
      <c r="K16" s="16">
        <f>J16*10^5</f>
        <v>7300000</v>
      </c>
      <c r="L16" s="16">
        <v>1203</v>
      </c>
      <c r="M16" s="16">
        <f>K16/L16</f>
        <v>6068.1629260182872</v>
      </c>
    </row>
    <row r="17" spans="7:13" x14ac:dyDescent="0.25">
      <c r="J17" s="16">
        <v>69</v>
      </c>
      <c r="K17" s="16">
        <f>J17*10^5</f>
        <v>6900000</v>
      </c>
      <c r="L17" s="16">
        <v>1203</v>
      </c>
      <c r="M17" s="16">
        <f>K17/L17</f>
        <v>5735.6608478802991</v>
      </c>
    </row>
    <row r="22" spans="7:13" x14ac:dyDescent="0.25">
      <c r="G22" t="s">
        <v>54</v>
      </c>
      <c r="H22" s="16">
        <f>80*10^5</f>
        <v>8000000</v>
      </c>
      <c r="I22">
        <v>1203</v>
      </c>
      <c r="J22" s="16">
        <f>H22/I22</f>
        <v>6650.0415627597677</v>
      </c>
      <c r="K22" s="16">
        <v>6000</v>
      </c>
    </row>
    <row r="23" spans="7:13" x14ac:dyDescent="0.25">
      <c r="G23" t="s">
        <v>55</v>
      </c>
      <c r="H23" s="16">
        <f>110*10^5</f>
        <v>11000000</v>
      </c>
      <c r="I23">
        <v>1640</v>
      </c>
      <c r="J23" s="16">
        <f>H23/I23</f>
        <v>6707.3170731707314</v>
      </c>
      <c r="K23" s="16">
        <v>6200</v>
      </c>
      <c r="L23" s="17">
        <v>1.08</v>
      </c>
    </row>
    <row r="24" spans="7:13" x14ac:dyDescent="0.25">
      <c r="G24" t="s">
        <v>56</v>
      </c>
      <c r="H24" s="16">
        <f>H23*2</f>
        <v>22000000</v>
      </c>
      <c r="I24">
        <f>Sheet1!G42</f>
        <v>8433</v>
      </c>
      <c r="J24" s="16">
        <f>H24/I24</f>
        <v>2608.7987667496741</v>
      </c>
      <c r="K24" s="16">
        <v>4500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workbookViewId="0">
      <selection activeCell="C36" sqref="C3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Sheet5</vt:lpstr>
      <vt:lpstr>Sheet1</vt:lpstr>
      <vt:lpstr>Sheet3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Jitendra Malhotra</dc:creator>
  <cp:lastModifiedBy>Ashish Sawe</cp:lastModifiedBy>
  <dcterms:created xsi:type="dcterms:W3CDTF">2023-02-10T10:17:17Z</dcterms:created>
  <dcterms:modified xsi:type="dcterms:W3CDTF">2023-02-14T10:01:14Z</dcterms:modified>
</cp:coreProperties>
</file>