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Rahul Gupta\In progress\VIS(2022-23)-PL659-548-918\"/>
    </mc:Choice>
  </mc:AlternateContent>
  <bookViews>
    <workbookView xWindow="0" yWindow="0" windowWidth="10215" windowHeight="7680"/>
  </bookViews>
  <sheets>
    <sheet name="summary.." sheetId="2" r:id="rId1"/>
    <sheet name="Working"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x14">'[2]Summary Sheets'!$W$534:$AG$568</definedName>
    <definedName name="____x15">'[3]ITB COST'!$W$2:$AG$42</definedName>
    <definedName name="____x17">'[3]ITB COST'!$W$46:$AG$86</definedName>
    <definedName name="___INDEX_SHEET___ASAP_Utilities">#REF!</definedName>
    <definedName name="___x14">'[2]Summary Sheets'!$W$534:$AG$568</definedName>
    <definedName name="___x15">'[3]ITB COST'!$W$2:$AG$42</definedName>
    <definedName name="___x17">'[3]ITB COST'!$W$46:$AG$86</definedName>
    <definedName name="__x14">'[2]Summary Sheets'!$W$534:$AG$568</definedName>
    <definedName name="__x15">'[3]ITB COST'!$W$2:$AG$42</definedName>
    <definedName name="__x17">'[3]ITB COST'!$W$46:$AG$86</definedName>
    <definedName name="_1_97">'[4]97'!$A$1:$AF$2</definedName>
    <definedName name="_1000A01">#N/A</definedName>
    <definedName name="_97">'[5]97'!$A$1:$AF$2</definedName>
    <definedName name="_Order2" hidden="1">255</definedName>
    <definedName name="_PRINT_VALO">'[6]Process Piping'!#REF!</definedName>
    <definedName name="_PRINT_WELD">'[6]Process Piping'!#REF!</definedName>
    <definedName name="_x14">'[2]Summary Sheets'!$W$534:$AG$568</definedName>
    <definedName name="_x15">'[3]ITB COST'!$W$2:$AG$42</definedName>
    <definedName name="_x17">'[3]ITB COST'!$W$46:$AG$86</definedName>
    <definedName name="a">'[6]Process Piping'!#REF!</definedName>
    <definedName name="A01AC">#N/A</definedName>
    <definedName name="A01CAT">#N/A</definedName>
    <definedName name="A01CODE">#N/A</definedName>
    <definedName name="A01DATA">#N/A</definedName>
    <definedName name="A01MI">#N/A</definedName>
    <definedName name="A01TO">#N/A</definedName>
    <definedName name="ABCVAL_07">[7]Curves!$B$58:$J$69</definedName>
    <definedName name="ABCVAL_09">[7]Curves!$E$112:$L$123</definedName>
    <definedName name="ABCVAL_11">[7]Curves!$B$166:$J$177</definedName>
    <definedName name="acb">#REF!</definedName>
    <definedName name="AIRC">[7]Heads!$B$47:$W$49</definedName>
    <definedName name="ALPJYOU">#N/A</definedName>
    <definedName name="ALPTOI">#N/A</definedName>
    <definedName name="BASE">[7]Dbase!$B$485</definedName>
    <definedName name="BOIL">[7]Heads!$B$15:$W$17</definedName>
    <definedName name="CAMBIO_2">[7]Note!$H$50</definedName>
    <definedName name="CATJYOU">#N/A</definedName>
    <definedName name="CATREC">#N/A</definedName>
    <definedName name="CATSYU">#N/A</definedName>
    <definedName name="CB_EXCH">[7]Note!$C$81</definedName>
    <definedName name="CB_INPUT_1">[7]Dbase!$AZ$4:$AZ$7</definedName>
    <definedName name="CB_INPUT_2">[7]Note!$C$84:$C$86</definedName>
    <definedName name="CB_LINK_1">[7]Dbase!$BB$3</definedName>
    <definedName name="CB_LINK_2">[7]Note!$C$79</definedName>
    <definedName name="COD_SEL">'[7]Page 2'!$BL$12</definedName>
    <definedName name="COD_TOT">'[7]Page 2'!$BL$59</definedName>
    <definedName name="Code_02_101">'[8]Code 02'!$L$14</definedName>
    <definedName name="Code_02_103">'[8]Code 02'!$L$24</definedName>
    <definedName name="Code_02_211">'[8]Code 02'!$L$44</definedName>
    <definedName name="Code_02_231">'[8]Code 02'!$L$52</definedName>
    <definedName name="Code_02_241">'[8]Code 02'!$L$59</definedName>
    <definedName name="Code_02_251">'[8]Code 02'!$L$75</definedName>
    <definedName name="Code_03_131">'[8]Code 03'!$L$25</definedName>
    <definedName name="Code_03_201">'[8]Code 03'!$L$63</definedName>
    <definedName name="Code_03_231">'[8]Code 03'!$L$83</definedName>
    <definedName name="Code_03_401">'[8]Code 03'!$L$96</definedName>
    <definedName name="Code_03_411">'[8]Code 03'!$L$105</definedName>
    <definedName name="Code_03_503">'[8]Code 03'!$L$113</definedName>
    <definedName name="Code_03_601">'[8]Code 03'!$L$128</definedName>
    <definedName name="Code_03_711">'[8]Code 03'!$L$152</definedName>
    <definedName name="Code_03_721">'[8]Code 03'!$L$167</definedName>
    <definedName name="Code_03_731">'[8]Code 03'!$L$181</definedName>
    <definedName name="Code_04_101">'[8]Code 04'!$L$13</definedName>
    <definedName name="Code_04_102">'[8]Code 04'!$L$21</definedName>
    <definedName name="Code_04_151">'[8]Code 04'!$L$27</definedName>
    <definedName name="Code_04_205">'[8]Code 04'!$L$35</definedName>
    <definedName name="Code_04_307">'[8]Code 04'!$L$43</definedName>
    <definedName name="Code_04_309">'[8]Code 04'!$L$51</definedName>
    <definedName name="Code_04_341">'[8]Code 04'!$L$60</definedName>
    <definedName name="Code_04_401">'[8]Code 04'!$L$78</definedName>
    <definedName name="Code_04_451">'[8]Code 04'!$L$96</definedName>
    <definedName name="Code_04_501">'[8]Code 04'!$L$104</definedName>
    <definedName name="Code_04_601">'[8]Code 04'!$L$113</definedName>
    <definedName name="Code_04_740">'[8]Code 04'!$L$120</definedName>
    <definedName name="Code_04_743">'[8]Code 04'!$L$129</definedName>
    <definedName name="Code_04_751">'[8]Code 04'!$L$136</definedName>
    <definedName name="Code_05_120">'[8]Code 05'!$L$12</definedName>
    <definedName name="Code_05_130">'[8]Code 05'!$L$18</definedName>
    <definedName name="Code_05_140">'[8]Code 05'!$L$24</definedName>
    <definedName name="Code_05_160">'[8]Code 05'!$L$37</definedName>
    <definedName name="Code_05_201">'[8]Code 05'!$L$98</definedName>
    <definedName name="Code_05_270">'[8]Code 05'!$L$103</definedName>
    <definedName name="Code_05_301">'[8]Code 05'!$L$257</definedName>
    <definedName name="Code_05_400">'[8]Code 05'!$L$293</definedName>
    <definedName name="Code_05_611">'[8]Code 05'!$L$299</definedName>
    <definedName name="Code_05_620">'[8]Code 05'!$L$307</definedName>
    <definedName name="Code_06_100">'[8]Code 06'!$L$18</definedName>
    <definedName name="Code_06_200">'[8]Code 06'!$L$66</definedName>
    <definedName name="Code_06_211">'[8]Code 06'!$L$124</definedName>
    <definedName name="Code_06_301">'[8]Code 06'!$L$156</definedName>
    <definedName name="Code_06_410">'[8]Code 06'!$L$163</definedName>
    <definedName name="Code_06_500">'[8]Code 06'!$L$176</definedName>
    <definedName name="Code_06_651">'[8]Code 06'!$L$186</definedName>
    <definedName name="Code_06_800">'[8]Code 06'!$L$192</definedName>
    <definedName name="Code_07_400">'[8]Code 07'!$L$26</definedName>
    <definedName name="Code_07_402">'[8]Code 07'!$L$32</definedName>
    <definedName name="Code_09_101">'[8]Code 09'!$L$15</definedName>
    <definedName name="Code_09_201">'[8]Code 09'!$L$24</definedName>
    <definedName name="Code_09_205">'[8]Code 09'!$L$31</definedName>
    <definedName name="Code_09_311">'[8]Code 09'!$L$38</definedName>
    <definedName name="Code_09_331">'[8]Code 09'!$L$46</definedName>
    <definedName name="Code_09_401">'[8]Code 09'!$L$53</definedName>
    <definedName name="Code_09_601">'[8]Code 09'!$L$59</definedName>
    <definedName name="Code_09_701">'[8]Code 09'!$L$65</definedName>
    <definedName name="COL_7S">[7]Dbase!$AI$5</definedName>
    <definedName name="COL_7T">[7]Dbase!$AI$6</definedName>
    <definedName name="_xlnm.Criteria">[9]SILICATE!#REF!</definedName>
    <definedName name="CS_02">'[7]Page 2'!$BL$14</definedName>
    <definedName name="CS_03">'[7]Page 2'!$BL$15</definedName>
    <definedName name="CS_04">'[7]Page 2'!$BL$16</definedName>
    <definedName name="CS_05">'[7]Page 2'!$BL$17</definedName>
    <definedName name="CS_06">'[7]Page 2'!$BL$18</definedName>
    <definedName name="CS_07">'[7]Page 2'!$BL$19</definedName>
    <definedName name="CS_08">'[7]Page 2'!$BL$20</definedName>
    <definedName name="CS_09">'[7]Page 2'!$BL$21</definedName>
    <definedName name="CS_10">'[7]Page 2'!$BL$22</definedName>
    <definedName name="CS_11">'[7]Page 2'!$BL$23</definedName>
    <definedName name="CS_12">'[7]Page 2'!$BL$24</definedName>
    <definedName name="CS_13">'[7]Page 2'!$BL$25</definedName>
    <definedName name="CS_14">'[7]Page 2'!$BL$26</definedName>
    <definedName name="CS_15">'[7]Page 2'!$BL$27</definedName>
    <definedName name="CS_16">'[7]Page 2'!$BL$28</definedName>
    <definedName name="CS_17">'[7]Page 2'!$BL$29</definedName>
    <definedName name="CS_18">'[7]Page 2'!$BL$30</definedName>
    <definedName name="CS_19">'[7]Page 2'!$BL$31</definedName>
    <definedName name="CS_20">'[7]Page 2'!$BL$32</definedName>
    <definedName name="CS_21">'[7]Page 2'!$BL$33</definedName>
    <definedName name="CS_22">'[7]Page 2'!$BL$34</definedName>
    <definedName name="CS_23">'[7]Page 2'!$BL$35</definedName>
    <definedName name="CS_24">'[7]Page 2'!$BL$36</definedName>
    <definedName name="CS_25">'[7]Page 2'!$BL$37</definedName>
    <definedName name="CS_26">'[7]Page 2'!$BL$38</definedName>
    <definedName name="CS_27">'[7]Page 2'!$BL$39</definedName>
    <definedName name="CS_28">'[7]Page 2'!$BL$40</definedName>
    <definedName name="CS_29">'[7]Page 2'!$BL$41</definedName>
    <definedName name="CS_30">'[7]Page 2'!$BL$42</definedName>
    <definedName name="CS_31">'[7]Page 2'!$BL$43</definedName>
    <definedName name="CS_32">'[7]Page 2'!$BL$44</definedName>
    <definedName name="CS_33">'[7]Page 2'!$BL$45</definedName>
    <definedName name="CS_34">'[7]Page 2'!$BL$46</definedName>
    <definedName name="CS_35">'[7]Page 2'!$BL$47</definedName>
    <definedName name="CS_36">'[7]Page 2'!$BL$48</definedName>
    <definedName name="CS_37">'[7]Page 2'!$BL$49</definedName>
    <definedName name="CS_38">'[7]Page 2'!$BL$50</definedName>
    <definedName name="CS_39">'[7]Page 2'!$BL$51</definedName>
    <definedName name="CS_40">'[7]Page 2'!$BL$52</definedName>
    <definedName name="CS_41">'[7]Page 2'!$BL$53</definedName>
    <definedName name="CS_42">'[7]Page 2'!$BL$54</definedName>
    <definedName name="CS_43">'[7]Page 2'!$BL$55</definedName>
    <definedName name="CS_44">'[7]Page 2'!$BL$56</definedName>
    <definedName name="CS_45">'[7]Page 2'!$BL$57</definedName>
    <definedName name="CURVA">[7]Tables!$C$32</definedName>
    <definedName name="CYCLE___LVL_1____DOCK">'[10]Summary Sheets'!$L$762:$V$796</definedName>
    <definedName name="CYCLE___LVL_1____NFGP">'[11]ITB COST'!$L$398:$V$438</definedName>
    <definedName name="CYCLE___LVL_1____OFFSITES">'[10]Summary Sheets'!$L$572:$V$606</definedName>
    <definedName name="CYCLE___LVL_1____PIPELINE">'[11]ITB COST'!$L$574:$V$614</definedName>
    <definedName name="CYCLE___LVL_1____TANK">'[11]ITB COST'!$L$706:$V$746</definedName>
    <definedName name="CYCLE___LVL_1_DKADU">'[11]ITB COST'!$L$2:$V$42</definedName>
    <definedName name="CYCLE___LVL_1_ETHYLENE">'[10]Summary Sheets'!$L$2:$V$36</definedName>
    <definedName name="CYCLE___LVL_1_NGL4">'[11]ITB COST'!$L$178:$V$218</definedName>
    <definedName name="CYCLE___LVL_1_POLYETHYLENE">'[10]Summary Sheets'!$L$192:$V$226</definedName>
    <definedName name="CYCLE_LVL_1_PGM">'[11]ITB COST'!$L$881:$V$922</definedName>
    <definedName name="D">'[12]A1 Thru A11- LUMP SUM CONSTR'!$BH$7</definedName>
    <definedName name="DATA12">#REF!</definedName>
    <definedName name="DATA13">#REF!</definedName>
    <definedName name="DATA8">#REF!</definedName>
    <definedName name="_xlnm.Database">#REF!</definedName>
    <definedName name="DataFilter">[13]!DataFilter</definedName>
    <definedName name="DataSort">[13]!DataSort</definedName>
    <definedName name="_xlnm.Extract">[9]SILICATE!#REF!</definedName>
    <definedName name="FITE">[7]Dbase!$AN$5</definedName>
    <definedName name="FLAR">[7]Heads!$B$23:$W$25</definedName>
    <definedName name="FOCO">[7]Dbase!$B$475</definedName>
    <definedName name="FOCO_1">[7]Heads!$B$129:$AZ$129</definedName>
    <definedName name="FOCO_10">[7]Heads!$B$147:$AZ$147</definedName>
    <definedName name="FOCO_11">[7]Heads!$B$149:$BD$149</definedName>
    <definedName name="FOCO_12">[7]Heads!$B$151:$AZ$151</definedName>
    <definedName name="FOCO_13">[7]Heads!$B$153:$AZ$153</definedName>
    <definedName name="FOCO_14">[7]Heads!$B$155:$AZ$155</definedName>
    <definedName name="FOCO_15">[7]Heads!$B$157:$AZ$157</definedName>
    <definedName name="FOCO_16">[7]Heads!$B$159:$AZ$159</definedName>
    <definedName name="FOCO_17">[7]Heads!$B$161:$AZ$161</definedName>
    <definedName name="FOCO_18">[7]Heads!$B$163:$AZ$163</definedName>
    <definedName name="FOCO_19">[7]Heads!$B$165:$AZ$165</definedName>
    <definedName name="FOCO_2">[7]Heads!$B$131:$AZ$131</definedName>
    <definedName name="FOCO_3">[7]Heads!$B$133:$AZ$133</definedName>
    <definedName name="FOCO_4">[7]Heads!$B$135:$AZ$135</definedName>
    <definedName name="FOCO_5">[7]Heads!$B$137:$AZ$137</definedName>
    <definedName name="FOCO_6">[7]Heads!$B$139:$BD$139</definedName>
    <definedName name="FOCO_7">[7]Heads!$B$141:$BD$141</definedName>
    <definedName name="FOCO_8">[7]Heads!$B$143:$AZ$143</definedName>
    <definedName name="FOCO_9">[7]Heads!$B$145:$AZ$145</definedName>
    <definedName name="GMI_ANA_START_M">'[6]Process Piping'!#REF!</definedName>
    <definedName name="GMI_ANA_TITRE">'[6]Process Piping'!#REF!</definedName>
    <definedName name="GMI_GRP_ROW">'[6]Process Piping'!#REF!</definedName>
    <definedName name="GMI_QRY_ROW">'[6]Process Piping'!#REF!</definedName>
    <definedName name="GMINI">'[6]Process Piping'!#REF!</definedName>
    <definedName name="GoBack">[13]KLHT!GoBack</definedName>
    <definedName name="IMP04_A10">[7]Curves!$G$13</definedName>
    <definedName name="IMP04_A11">[7]Curves!$G$14</definedName>
    <definedName name="IMP04_A12">[7]Curves!$G$15</definedName>
    <definedName name="IMP04_A2">[7]Curves!$G$5</definedName>
    <definedName name="IMP04_A3">[7]Curves!$G$6</definedName>
    <definedName name="IMP04_A4">[7]Curves!$G$7</definedName>
    <definedName name="IMP04_A5">[7]Curves!$G$8</definedName>
    <definedName name="IMP04_A6">[7]Curves!$G$9</definedName>
    <definedName name="IMP04_A7">[7]Curves!$G$10</definedName>
    <definedName name="IMP04_A8">[7]Curves!$G$11</definedName>
    <definedName name="IMP04_A9">[7]Curves!$G$12</definedName>
    <definedName name="IMP04_B1">[7]Curves!$H$4</definedName>
    <definedName name="IMP04_B10">[7]Curves!$H$13</definedName>
    <definedName name="IMP04_B11">[7]Curves!$H$14</definedName>
    <definedName name="IMP04_B12">[7]Curves!$H$15</definedName>
    <definedName name="IMP04_B2">[7]Curves!$H$5</definedName>
    <definedName name="IMP04_B3">[7]Curves!$H$6</definedName>
    <definedName name="IMP04_B4">[7]Curves!$H$7</definedName>
    <definedName name="IMP04_B5">[7]Curves!$H$8</definedName>
    <definedName name="IMP04_B6">[7]Curves!$H$9</definedName>
    <definedName name="IMP04_B7">[7]Curves!$H$10</definedName>
    <definedName name="IMP04_B8">[7]Curves!$H$11</definedName>
    <definedName name="IMP04_B9">[7]Curves!$H$12</definedName>
    <definedName name="IMP04_C1">[7]Curves!$I$4</definedName>
    <definedName name="IMP04_C10">[7]Curves!$I$13</definedName>
    <definedName name="IMP04_C11">[7]Curves!$I$14</definedName>
    <definedName name="IMP04_C12">[7]Curves!$I$15</definedName>
    <definedName name="IMP04_C2">[7]Curves!$I$5</definedName>
    <definedName name="IMP04_C3">[7]Curves!$I$6</definedName>
    <definedName name="IMP04_C4">[7]Curves!$I$7</definedName>
    <definedName name="IMP04_C5">[7]Curves!$I$8</definedName>
    <definedName name="IMP04_C6">[7]Curves!$I$9</definedName>
    <definedName name="IMP04_C7">[7]Curves!$I$10</definedName>
    <definedName name="IMP04_C8">[7]Curves!$I$11</definedName>
    <definedName name="IMP04_C9">[7]Curves!$I$12</definedName>
    <definedName name="IMP04_D1">[7]Curves!$D$4</definedName>
    <definedName name="IMP04_D10">[7]Curves!$D$13</definedName>
    <definedName name="IMP04_D11">[7]Curves!$D$14</definedName>
    <definedName name="IMP04_D12">[7]Curves!$D$15</definedName>
    <definedName name="IMP04_D2">[7]Curves!$D$5</definedName>
    <definedName name="IMP04_D3">[7]Curves!$D$6</definedName>
    <definedName name="IMP04_D4">[7]Curves!$D$7</definedName>
    <definedName name="IMP04_D5">[7]Curves!$D$8</definedName>
    <definedName name="IMP04_D6">[7]Curves!$D$9</definedName>
    <definedName name="IMP04_D7">[7]Curves!$D$10</definedName>
    <definedName name="IMP04_D8">[7]Curves!$D$11</definedName>
    <definedName name="IMP04_D9">[7]Curves!$D$12</definedName>
    <definedName name="IMP04_F1">[7]Curves!$A$17</definedName>
    <definedName name="IMP04_F10">[7]Curves!$A$35</definedName>
    <definedName name="IMP04_F11">[7]Curves!$A$37</definedName>
    <definedName name="IMP04_F12">[7]Curves!$A$39</definedName>
    <definedName name="IMP04_F2">[7]Curves!$A$19</definedName>
    <definedName name="IMP04_F3">[7]Curves!$A$21</definedName>
    <definedName name="IMP04_F4">[7]Curves!$A$23</definedName>
    <definedName name="IMP04_F5">[7]Curves!$A$25</definedName>
    <definedName name="IMP04_F6">[7]Curves!$A$27</definedName>
    <definedName name="IMP04_F7">[7]Curves!$A$29</definedName>
    <definedName name="IMP04_F8">[7]Curves!$A$31</definedName>
    <definedName name="IMP04_F9">[7]Curves!$A$33</definedName>
    <definedName name="IMP07_A1">[7]Curves!$G$58</definedName>
    <definedName name="IMP07_A10">[7]Curves!$G$67</definedName>
    <definedName name="IMP07_A11">[7]Curves!$G$68</definedName>
    <definedName name="IMP07_A12">[7]Curves!$G$69</definedName>
    <definedName name="IMP07_A2">[7]Curves!$G$59</definedName>
    <definedName name="IMP07_A3">[7]Curves!$G$60</definedName>
    <definedName name="IMP07_A4">[7]Curves!$G$61</definedName>
    <definedName name="IMP07_A5">[7]Curves!$G$62</definedName>
    <definedName name="IMP07_A6">[7]Curves!$G$63</definedName>
    <definedName name="IMP07_A7">[7]Curves!$G$64</definedName>
    <definedName name="IMP07_A8">[7]Curves!$G$65</definedName>
    <definedName name="IMP07_A9">[7]Curves!$G$66</definedName>
    <definedName name="IMP07_B1">[7]Curves!$H$58</definedName>
    <definedName name="IMP07_B10">[7]Curves!$H$67</definedName>
    <definedName name="IMP07_B11">[7]Curves!$H$68</definedName>
    <definedName name="IMP07_B12">[7]Curves!$H$69</definedName>
    <definedName name="IMP07_B2">[7]Curves!$H$59</definedName>
    <definedName name="IMP07_B3">[7]Curves!$H$60</definedName>
    <definedName name="IMP07_B4">[7]Curves!$H$61</definedName>
    <definedName name="IMP07_B5">[7]Curves!$H$62</definedName>
    <definedName name="IMP07_B6">[7]Curves!$H$63</definedName>
    <definedName name="IMP07_B7">[7]Curves!$H$64</definedName>
    <definedName name="IMP07_B8">[7]Curves!$H$65</definedName>
    <definedName name="IMP07_B9">[7]Curves!$H$66</definedName>
    <definedName name="IMP07_C1">[7]Curves!$I$58</definedName>
    <definedName name="IMP07_C10">[7]Curves!$I$67</definedName>
    <definedName name="IMP07_C11">[7]Curves!$I$68</definedName>
    <definedName name="IMP07_C12">[7]Curves!$I$69</definedName>
    <definedName name="IMP07_C2">[7]Curves!$I$59</definedName>
    <definedName name="IMP07_C3">[7]Curves!$I$60</definedName>
    <definedName name="IMP07_C4">[7]Curves!$I$61</definedName>
    <definedName name="IMP07_C5">[7]Curves!$I$62</definedName>
    <definedName name="IMP07_C6">[7]Curves!$I$63</definedName>
    <definedName name="IMP07_C7">[7]Curves!$I$64</definedName>
    <definedName name="IMP07_C8">[7]Curves!$I$65</definedName>
    <definedName name="IMP07_C9">[7]Curves!$I$66</definedName>
    <definedName name="IMP07_D1">[7]Curves!$D$58</definedName>
    <definedName name="IMP07_D10">[7]Curves!$D$67</definedName>
    <definedName name="IMP07_D11">[7]Curves!$D$68</definedName>
    <definedName name="IMP07_D12">[7]Curves!$D$69</definedName>
    <definedName name="IMP07_D2">[7]Curves!$D$59</definedName>
    <definedName name="IMP07_D3">[7]Curves!$D$60</definedName>
    <definedName name="IMP07_D4">[7]Curves!$D$61</definedName>
    <definedName name="IMP07_D5">[7]Curves!$D$62</definedName>
    <definedName name="IMP07_D6">[7]Curves!$D$63</definedName>
    <definedName name="IMP07_D7">[7]Curves!$D$64</definedName>
    <definedName name="IMP07_D8">[7]Curves!$D$65</definedName>
    <definedName name="IMP07_D9">[7]Curves!$D$66</definedName>
    <definedName name="IMP07_F1">[7]Curves!$A$71</definedName>
    <definedName name="IMP07_F10">[7]Curves!$A$89</definedName>
    <definedName name="IMP07_F11">[7]Curves!$A$91</definedName>
    <definedName name="IMP07_F12">[7]Curves!$A$93</definedName>
    <definedName name="IMP07_F2">[7]Curves!$A$73</definedName>
    <definedName name="IMP07_F3">[7]Curves!$A$75</definedName>
    <definedName name="IMP07_F4">[7]Curves!$A$77</definedName>
    <definedName name="IMP07_F5">[7]Curves!$A$79</definedName>
    <definedName name="IMP07_F6">[7]Curves!$A$81</definedName>
    <definedName name="IMP07_F7">[7]Curves!$A$83</definedName>
    <definedName name="IMP07_F8">[7]Curves!$A$85</definedName>
    <definedName name="IMP07_F9">[7]Curves!$A$87</definedName>
    <definedName name="IMP09_A1">[7]Curves!$I$112</definedName>
    <definedName name="IMP09_A10">[7]Curves!$I$121</definedName>
    <definedName name="IMP09_A11">[7]Curves!$I$122</definedName>
    <definedName name="IMP09_A12">[7]Curves!$I$123</definedName>
    <definedName name="IMP09_A2">[7]Curves!$I$113</definedName>
    <definedName name="IMP09_A3">[7]Curves!$I$114</definedName>
    <definedName name="IMP09_A4">[7]Curves!$I$115</definedName>
    <definedName name="IMP09_A5">[7]Curves!$I$116</definedName>
    <definedName name="IMP09_A6">[7]Curves!$I$117</definedName>
    <definedName name="IMP09_A7">[7]Curves!$I$118</definedName>
    <definedName name="IMP09_A8">[7]Curves!$I$119</definedName>
    <definedName name="IMP09_A9">[7]Curves!$I$120</definedName>
    <definedName name="IMP09_B1">[7]Curves!$J$112</definedName>
    <definedName name="IMP09_B10">[7]Curves!$J$121</definedName>
    <definedName name="IMP09_B11">[7]Curves!$J$122</definedName>
    <definedName name="IMP09_B12">[7]Curves!$J$123</definedName>
    <definedName name="IMP09_B2">[7]Curves!$J$113</definedName>
    <definedName name="IMP09_B3">[7]Curves!$J$114</definedName>
    <definedName name="IMP09_B4">[7]Curves!$J$115</definedName>
    <definedName name="IMP09_B5">[7]Curves!$J$116</definedName>
    <definedName name="IMP09_B6">[7]Curves!$J$117</definedName>
    <definedName name="IMP09_B7">[7]Curves!$J$118</definedName>
    <definedName name="IMP09_B8">[7]Curves!$J$119</definedName>
    <definedName name="IMP09_B9">[7]Curves!$J$120</definedName>
    <definedName name="IMP09_C1">[7]Curves!$K$112</definedName>
    <definedName name="IMP09_C10">[7]Curves!$K$121</definedName>
    <definedName name="IMP09_C11">[7]Curves!$K$122</definedName>
    <definedName name="IMP09_C12">[7]Curves!$K$123</definedName>
    <definedName name="IMP09_C2">[7]Curves!$K$113</definedName>
    <definedName name="IMP09_C3">[7]Curves!$K$114</definedName>
    <definedName name="IMP09_C4">[7]Curves!$K$115</definedName>
    <definedName name="IMP09_C5">[7]Curves!$K$116</definedName>
    <definedName name="IMP09_C6">[7]Curves!$K$117</definedName>
    <definedName name="IMP09_C7">[7]Curves!$K$118</definedName>
    <definedName name="IMP09_C8">[7]Curves!$K$119</definedName>
    <definedName name="IMP09_C9">[7]Curves!$K$120</definedName>
    <definedName name="IMP09_D1">[7]Curves!$F$112</definedName>
    <definedName name="IMP09_D10">[7]Curves!$F$121</definedName>
    <definedName name="IMP09_D11">[7]Curves!$F$122</definedName>
    <definedName name="IMP09_D12">[7]Curves!$F$123</definedName>
    <definedName name="IMP09_D2">[7]Curves!$F$113</definedName>
    <definedName name="IMP09_D3">[7]Curves!$F$114</definedName>
    <definedName name="IMP09_D4">[7]Curves!$F$115</definedName>
    <definedName name="IMP09_D5">[7]Curves!$F$116</definedName>
    <definedName name="IMP09_D6">[7]Curves!$F$117</definedName>
    <definedName name="IMP09_D7">[7]Curves!$F$118</definedName>
    <definedName name="IMP09_D8">[7]Curves!$F$119</definedName>
    <definedName name="IMP09_D9">[7]Curves!$F$120</definedName>
    <definedName name="IMP09_F1">[7]Curves!$A$125</definedName>
    <definedName name="IMP09_F10">[7]Curves!$A$143</definedName>
    <definedName name="IMP09_F11">[7]Curves!$A$145</definedName>
    <definedName name="IMP09_F12">[7]Curves!$A$147</definedName>
    <definedName name="IMP09_F2">[7]Curves!$A$127</definedName>
    <definedName name="IMP09_F3">[7]Curves!$A$129</definedName>
    <definedName name="IMP09_F4">[7]Curves!$A$131</definedName>
    <definedName name="IMP09_F5">[7]Curves!$A$133</definedName>
    <definedName name="IMP09_F6">[7]Curves!$A$135</definedName>
    <definedName name="IMP09_F7">[7]Curves!$A$137</definedName>
    <definedName name="IMP09_F8">[7]Curves!$A$139</definedName>
    <definedName name="IMP09_F9">[7]Curves!$A$141</definedName>
    <definedName name="IMP11_A1">[7]Curves!$G$166</definedName>
    <definedName name="IMP11_A10">[7]Curves!$G$175</definedName>
    <definedName name="IMP11_A11">[7]Curves!$G$176</definedName>
    <definedName name="IMP11_A12">[7]Curves!$G$177</definedName>
    <definedName name="IMP11_A2">[7]Curves!$G$167</definedName>
    <definedName name="IMP11_A3">[7]Curves!$G$168</definedName>
    <definedName name="IMP11_A4">[7]Curves!$G$169</definedName>
    <definedName name="IMP11_A5">[7]Curves!$G$170</definedName>
    <definedName name="IMP11_A6">[7]Curves!$G$171</definedName>
    <definedName name="IMP11_A7">[7]Curves!$G$172</definedName>
    <definedName name="IMP11_A8">[7]Curves!$G$173</definedName>
    <definedName name="IMP11_A9">[7]Curves!$G$174</definedName>
    <definedName name="IMP11_B1">[7]Curves!$H$166</definedName>
    <definedName name="IMP11_B10">[7]Curves!$H$175</definedName>
    <definedName name="IMP11_B11">[7]Curves!$H$176</definedName>
    <definedName name="IMP11_B12">[7]Curves!$H$177</definedName>
    <definedName name="IMP11_B2">[7]Curves!$H$167</definedName>
    <definedName name="IMP11_B3">[7]Curves!$H$168</definedName>
    <definedName name="IMP11_B4">[7]Curves!$H$169</definedName>
    <definedName name="IMP11_B5">[7]Curves!$H$170</definedName>
    <definedName name="IMP11_B6">[7]Curves!$H$171</definedName>
    <definedName name="IMP11_B7">[7]Curves!$H$172</definedName>
    <definedName name="IMP11_B8">[7]Curves!$H$173</definedName>
    <definedName name="IMP11_B9">[7]Curves!$H$174</definedName>
    <definedName name="IMP11_C1">[7]Curves!$I$166</definedName>
    <definedName name="IMP11_C10">[7]Curves!$I$175</definedName>
    <definedName name="IMP11_C11">[7]Curves!$I$176</definedName>
    <definedName name="IMP11_C12">[7]Curves!$I$177</definedName>
    <definedName name="IMP11_C2">[7]Curves!$I$167</definedName>
    <definedName name="IMP11_C3">[7]Curves!$I$168</definedName>
    <definedName name="IMP11_C4">[7]Curves!$I$169</definedName>
    <definedName name="IMP11_C5">[7]Curves!$I$170</definedName>
    <definedName name="IMP11_C6">[7]Curves!$I$171</definedName>
    <definedName name="IMP11_C7">[7]Curves!$I$172</definedName>
    <definedName name="IMP11_C8">[7]Curves!$I$173</definedName>
    <definedName name="IMP11_C9">[7]Curves!$I$174</definedName>
    <definedName name="IMP11_D1">[7]Curves!$D$166</definedName>
    <definedName name="IMP11_D10">[7]Curves!$D$175</definedName>
    <definedName name="IMP11_D11">[7]Curves!$D$176</definedName>
    <definedName name="IMP11_D12">[7]Curves!$D$177</definedName>
    <definedName name="IMP11_D2">[7]Curves!$D$167</definedName>
    <definedName name="IMP11_D3">[7]Curves!$D$168</definedName>
    <definedName name="IMP11_D4">[7]Curves!$D$169</definedName>
    <definedName name="IMP11_D5">[7]Curves!$D$170</definedName>
    <definedName name="IMP11_D6">[7]Curves!$D$171</definedName>
    <definedName name="IMP11_D7">[7]Curves!$D$172</definedName>
    <definedName name="IMP11_D8">[7]Curves!$D$173</definedName>
    <definedName name="IMP11_D9">[7]Curves!$D$174</definedName>
    <definedName name="IMP11_F1">[7]Curves!$A$179</definedName>
    <definedName name="IMP11_F10">[7]Curves!$A$197</definedName>
    <definedName name="IMP11_F11">[7]Curves!$A$199</definedName>
    <definedName name="IMP11_F12">[7]Curves!$A$201</definedName>
    <definedName name="IMP11_F2">[7]Curves!$A$181</definedName>
    <definedName name="IMP11_F3">[7]Curves!$A$183</definedName>
    <definedName name="IMP11_F4">[7]Curves!$A$185</definedName>
    <definedName name="IMP11_F5">[7]Curves!$A$187</definedName>
    <definedName name="IMP11_F6">[7]Curves!$A$189</definedName>
    <definedName name="IMP11_F7">[7]Curves!$A$191</definedName>
    <definedName name="IMP11_F8">[7]Curves!$A$193</definedName>
    <definedName name="IMP11_F9">[7]Curves!$A$195</definedName>
    <definedName name="IMPORT">'[6]Process Piping'!#REF!</definedName>
    <definedName name="INPUT_07">[7]Curves!$A$55</definedName>
    <definedName name="INPUT_09">[7]Curves!$A$109</definedName>
    <definedName name="INPUT_11">[7]Curves!$A$163</definedName>
    <definedName name="LACO_1">[7]Heads!$B$89:$W$89</definedName>
    <definedName name="LACO_10">[7]Heads!$B$107:$W$107</definedName>
    <definedName name="LACO_11">[7]Heads!$B$109:$W$109</definedName>
    <definedName name="LACO_12">[7]Heads!$B$111:$W$111</definedName>
    <definedName name="LACO_13">[7]Heads!$B$113:$W$113</definedName>
    <definedName name="LACO_14">[7]Heads!$B$115:$W$115</definedName>
    <definedName name="LACO_15">[7]Heads!$B$117:$W$117</definedName>
    <definedName name="LACO_16">[7]Heads!$B$119:$W$119</definedName>
    <definedName name="LACO_17">[7]Heads!$B$121:$W$121</definedName>
    <definedName name="LACO_18">[7]Heads!$B$123:$W$123</definedName>
    <definedName name="LACO_19">[7]Heads!$B$125:$W$125</definedName>
    <definedName name="LACO_2">[7]Heads!$B$91:$W$91</definedName>
    <definedName name="LACO_3">[7]Heads!$B$93:$W$93</definedName>
    <definedName name="LACO_4">[7]Heads!$B$95:$W$95</definedName>
    <definedName name="LACO_5">[7]Heads!$B$97:$W$97</definedName>
    <definedName name="LACO_6">[7]Heads!$B$99:$W$99</definedName>
    <definedName name="LACO_7">[7]Heads!$B$101:$W$101</definedName>
    <definedName name="LACO_8">[7]Heads!$B$103:$W$103</definedName>
    <definedName name="LACO_9">[7]Heads!$B$105:$W$105</definedName>
    <definedName name="LEVEL_2_1_HEXENE_PG.2">'[10]Summary Sheets'!$W$420:$AG$454</definedName>
    <definedName name="LEVEL_2_1_HEXENE_PG.3">'[10]Summary Sheets'!$W$458:$AG$492</definedName>
    <definedName name="LEVEL_2_1_HEXENE_PG.4">'[10]Summary Sheets'!$W$496:$AG$530</definedName>
    <definedName name="LEVEL_2_1_HEXENE_PG_5">'[10]Summary Sheets'!$W$534:$AG$568</definedName>
    <definedName name="LEVEL_2_DKADU_PG.1">'[11]ITB COST'!$W$2:$AG$42</definedName>
    <definedName name="LEVEL_2_DKADU_PG.2">'[11]ITB COST'!$W$46:$AG$86</definedName>
    <definedName name="LEVEL_2_DKADU_PG.3">'[11]ITB COST'!$W$90:$AG$130</definedName>
    <definedName name="LEVEL_2_DKADU_PG.4">'[11]ITB COST'!$W$134:$AG$174</definedName>
    <definedName name="LEVEL_2_DOCK_PG.1">'[10]Summary Sheets'!$W$762:$AG$796</definedName>
    <definedName name="LEVEL_2_DOCK_PG.2">'[10]Summary Sheets'!$W$800:$AG$834</definedName>
    <definedName name="LEVEL_2_DOCK_PG.3">'[10]Summary Sheets'!$W$838:$AG$872</definedName>
    <definedName name="LEVEL_2_DOCK_PG.4">'[10]Summary Sheets'!$W$876:$AG$910</definedName>
    <definedName name="LEVEL_2_DOCK_PG_5">'[10]Summary Sheets'!$W$914:$AG$948</definedName>
    <definedName name="LEVEL_2_ETHYLENE_PG.1">'[10]Summary Sheets'!$W$2:$AG$36</definedName>
    <definedName name="LEVEL_2_ETHYLENE_PG.2">'[10]Summary Sheets'!$W$40:$AG$74</definedName>
    <definedName name="LEVEL_2_ETHYLENE_PG.3">'[10]Summary Sheets'!$W$78:$AG$112</definedName>
    <definedName name="LEVEL_2_ETHYLENE_PG.4">'[10]Summary Sheets'!$W$116:$AG$150</definedName>
    <definedName name="LEVEL_2_ETHYLENE_PG_5">'[10]Summary Sheets'!$W$154:$AG$188</definedName>
    <definedName name="LEVEL_2_NFGP_PG.1">'[11]ITB COST'!$W$398:$AG$438</definedName>
    <definedName name="LEVEL_2_NFGP_PG.2">'[11]ITB COST'!$W$442:$AG$482</definedName>
    <definedName name="LEVEL_2_NFGP_PG.3">'[11]ITB COST'!$W$486:$AG$526</definedName>
    <definedName name="LEVEL_2_NFGP_PG.4">'[11]ITB COST'!$W$530:$AG$570</definedName>
    <definedName name="LEVEL_2_NGL4_PG.1">'[11]ITB COST'!$W$178:$AG$218</definedName>
    <definedName name="LEVEL_2_NGL4_PG.2">'[11]ITB COST'!$W$222:$AG$262</definedName>
    <definedName name="LEVEL_2_NGL4_PG.3">'[11]ITB COST'!$W$266:$AG$306</definedName>
    <definedName name="LEVEL_2_NGL4_PG.4">'[11]ITB COST'!$W$310:$AG$350</definedName>
    <definedName name="LEVEL_2_OFFSITES_PG.1">'[10]Summary Sheets'!$W$572:$AG$606</definedName>
    <definedName name="LEVEL_2_OFFSITES_PG.2">'[10]Summary Sheets'!$W$610:$AG$644</definedName>
    <definedName name="LEVEL_2_OFFSITES_PG.3">'[10]Summary Sheets'!$W$648:$AG$682</definedName>
    <definedName name="LEVEL_2_OFFSITES_PG.4">'[10]Summary Sheets'!$W$686:$AG$720</definedName>
    <definedName name="LEVEL_2_OFFSITES_PG_5">'[10]Summary Sheets'!$W$724:$AG$758</definedName>
    <definedName name="LEVEL_2_PGM_PG.1">'[11]ITB COST'!$W$881:$AG$922</definedName>
    <definedName name="LEVEL_2_PGM_PG.2">'[11]ITB COST'!$W$925:$AG$966</definedName>
    <definedName name="LEVEL_2_PIPELINE_PG.1">'[11]ITB COST'!$W$574:$AG$614</definedName>
    <definedName name="LEVEL_2_PIPELINE_PG.2">'[11]ITB COST'!$W$618:$AG$658</definedName>
    <definedName name="LEVEL_2_PIPELINE_PG.3">'[11]ITB COST'!$W$662:$AG$702</definedName>
    <definedName name="LEVEL_2_POLYETHYLENE_PG.1">'[10]Summary Sheets'!$W$192:$AG$226</definedName>
    <definedName name="LEVEL_2_POLYETHYLENE_PG.2">'[10]Summary Sheets'!$W$230:$AG$264</definedName>
    <definedName name="LEVEL_2_POLYETHYLENE_PG.3">'[10]Summary Sheets'!$W$268:$AG$302</definedName>
    <definedName name="LEVEL_2_POLYETHYLENE_PG.4">'[10]Summary Sheets'!$W$306:$AG$340</definedName>
    <definedName name="LEVEL_2_POLYETHYLENE_PG_5">'[10]Summary Sheets'!$W$344:$AG$378</definedName>
    <definedName name="LEVEL_2_TANK_PG.1">'[11]ITB COST'!$W$706:$AG$746</definedName>
    <definedName name="LEVEL_2_TANK_PG.2">'[11]ITB COST'!$W$750:$AG$790</definedName>
    <definedName name="LEVEL_2_TANK_PG.3">'[11]ITB COST'!$W$794:$AG$834</definedName>
    <definedName name="LEVEL_2_TANK_PG.4">'[11]ITB COST'!$W$838:$AG$878</definedName>
    <definedName name="LEVEL_3_1_HEXENE_EQUIP_PG_1">'[10]Summary Sheets'!$AH$382:$AR$416</definedName>
    <definedName name="LEVEL_3_1_HEXENE_EQUIP_PG_2">'[10]Summary Sheets'!$AH$420:$AR$454</definedName>
    <definedName name="LEVEL_3_1_HEXENE_EQUIP_PG_3">'[10]Summary Sheets'!$AH$458:$AR$492</definedName>
    <definedName name="LEVEL_3_DKADU_EQUIP_PG_1">'[11]ITB COST'!$AH$2:$AR$42</definedName>
    <definedName name="LEVEL_3_DKADU_EQUIP_PG_2">'[11]ITB COST'!$AH$46:$AR$86</definedName>
    <definedName name="LEVEL_3_DKADU_EQUIP_PG_3">'[11]ITB COST'!$AH$90:$AR$130</definedName>
    <definedName name="LEVEL_3_DOCK_EQUIP_PG_1">'[10]Summary Sheets'!$AH$762:$AR$796</definedName>
    <definedName name="LEVEL_3_DOCK_EQUIP_PG_2">'[10]Summary Sheets'!$AH$800:$AR$834</definedName>
    <definedName name="LEVEL_3_DOCK_EQUIP_PG_3">'[10]Summary Sheets'!$AH$838:$AR$872</definedName>
    <definedName name="LEVEL_3_ETHYLENE_EQUIP_PG_1">'[10]Summary Sheets'!$AH$2:$AR$36</definedName>
    <definedName name="LEVEL_3_ETHYLENE_EQUIP_PG_2">'[10]Summary Sheets'!$AH$40:$AR$74</definedName>
    <definedName name="LEVEL_3_ETHYLENE_EQUIP_PG_3">'[10]Summary Sheets'!$AH$78:$AR$112</definedName>
    <definedName name="LEVEL_3_NFGP_EQUIP_PG_1">'[11]ITB COST'!$AH$398:$AR$438</definedName>
    <definedName name="LEVEL_3_NFGP_EQUIP_PG_2">'[11]ITB COST'!$AH$442:$AR$482</definedName>
    <definedName name="LEVEL_3_NFGP_EQUIP_PG_3">'[11]ITB COST'!$AH$486:$AR$526</definedName>
    <definedName name="LEVEL_3_NGL4_EQUIP_PG_1">'[11]ITB COST'!$AH$178:$AR$218</definedName>
    <definedName name="LEVEL_3_NGL4_EQUIP_PG_2">'[11]ITB COST'!$AH$222:$AR$262</definedName>
    <definedName name="LEVEL_3_NGL4_EQUIP_PG_3">'[11]ITB COST'!$AH$266:$AR$306</definedName>
    <definedName name="LEVEL_3_NGL4_EQUIP_PG_4">'[11]ITB COST'!$AH$310:$AR$350</definedName>
    <definedName name="LEVEL_3_NGL4_EQUIP_PG_5">'[11]ITB COST'!$AH$354:$AR$394</definedName>
    <definedName name="LEVEL_3_OFFSITES_EQUIP_PG_1">'[10]Summary Sheets'!$AH$572:$AR$606</definedName>
    <definedName name="LEVEL_3_OFFSITES_EQUIP_PG_2">'[10]Summary Sheets'!$AH$610:$AR$644</definedName>
    <definedName name="LEVEL_3_OFFSITES_EQUIP_PG_3">'[10]Summary Sheets'!$AH$648:$AR$682</definedName>
    <definedName name="LEVEL_3_PIPELINE_EQUIP_PG_1">'[11]ITB COST'!$AH$574:$AR$614</definedName>
    <definedName name="LEVEL_3_POLYETHYLENE_EQUIP_PG_1">'[10]Summary Sheets'!$AH$192:$AR$226</definedName>
    <definedName name="LEVEL_3_POLYETHYLENE_EQUIP_PG_2">'[10]Summary Sheets'!$AH$230:$AR$264</definedName>
    <definedName name="LEVEL_3_POLYETHYLENE_EQUIP_PG_3">'[10]Summary Sheets'!$AH$268:$AR$302</definedName>
    <definedName name="LEVEL_3_TANK_EQUIP_PG_1">'[11]ITB COST'!$AH$706:$AR$746</definedName>
    <definedName name="LOCATION">[14]LEGEND!$D$7</definedName>
    <definedName name="LOOK_01">[7]Dbase!$AH$477</definedName>
    <definedName name="LOOK_27">[7]Dbase!$AI$477</definedName>
    <definedName name="LOOK_DATA">[7]Dbase!$B$13:$AB$475</definedName>
    <definedName name="LOOKUP_1">[7]Dbase!$AY$4:$AZ$7</definedName>
    <definedName name="LOOKUP_2">[7]Note!$C$75:$E$77</definedName>
    <definedName name="MACO_09">[7]Curves!$A$220:$H$267</definedName>
    <definedName name="MASVT">[7]Tables!$C$2:$AA$14</definedName>
    <definedName name="MIXE">[7]Heads!$B$83:$W$85</definedName>
    <definedName name="NEWB">[7]Tables!$E$87</definedName>
    <definedName name="NO_ED">[7]Note!$H$46</definedName>
    <definedName name="NO_EX">[7]Note!$F$13</definedName>
    <definedName name="NO_PD1">[7]Note!$C$5</definedName>
    <definedName name="NO_PD2">[7]Note!$C$7</definedName>
    <definedName name="NO_PR">[7]Note!$C$9</definedName>
    <definedName name="NO_UN">[7]Note!$F$9</definedName>
    <definedName name="NO_XC">[7]Note!$C$15</definedName>
    <definedName name="NOEQ">[7]Dbase!$C$479</definedName>
    <definedName name="NOEQ_1">[7]Heads!$B$169:$C$174</definedName>
    <definedName name="NOEQ_10">[7]Heads!$B$233:$C$238</definedName>
    <definedName name="NOEQ_11">[7]Heads!$B$240:$C$245</definedName>
    <definedName name="NOEQ_12">[7]Heads!$B$247:$C$252</definedName>
    <definedName name="NOEQ_13">[7]Heads!$B$254:$C$259</definedName>
    <definedName name="NOEQ_14">[7]Heads!$B$261:$C$266</definedName>
    <definedName name="NOEQ_15">[7]Heads!$B$268:$C$273</definedName>
    <definedName name="NOEQ_16">[7]Heads!$B$275:$C$280</definedName>
    <definedName name="NOEQ_17">[7]Heads!$B$282:$C$287</definedName>
    <definedName name="NOEQ_18">[7]Heads!$B$289:$C$294</definedName>
    <definedName name="NOEQ_19">[7]Heads!$B$296:$C$301</definedName>
    <definedName name="NOEQ_2">[7]Heads!$B$176:$C$181</definedName>
    <definedName name="NOEQ_3">[7]Heads!$B$183:$C$188</definedName>
    <definedName name="NOEQ_4">[7]Heads!$B$191:$C$196</definedName>
    <definedName name="NOEQ_5">[7]Heads!$B$198:$C$203</definedName>
    <definedName name="NOEQ_6">[7]Heads!$B$205:$C$210</definedName>
    <definedName name="NOEQ_7">[7]Heads!$B$212:$C$217</definedName>
    <definedName name="NOEQ_8">[7]Heads!$B$219:$C$224</definedName>
    <definedName name="NOEQ_9">[7]Heads!$B$226:$C$231</definedName>
    <definedName name="NOTA_P2">'[7]Page 2'!$C$79</definedName>
    <definedName name="NUMERO">[7]Dbase!$A$1</definedName>
    <definedName name="PAGE_RGRPBASE">'[6]Process Piping'!#REF!</definedName>
    <definedName name="Peso">[15]Inputs!#REF!</definedName>
    <definedName name="PGM_ANA_CALC">'[6]Process Piping'!#REF!</definedName>
    <definedName name="PGM_ANA_GOTO_M">'[6]Process Piping'!#REF!</definedName>
    <definedName name="PGM_ANA_MAT">'[6]Process Piping'!#REF!</definedName>
    <definedName name="PGM_ANA_MAT_ADR">'[6]Process Piping'!#REF!</definedName>
    <definedName name="PGM_ANA_MAT_FOR">'[6]Process Piping'!#REF!</definedName>
    <definedName name="PGM_ANA_SUM">'[6]Process Piping'!#REF!</definedName>
    <definedName name="PGM_ANA_SUM_R">'[6]Process Piping'!#REF!</definedName>
    <definedName name="PGM_ANA_UNIT">'[6]Process Piping'!#REF!</definedName>
    <definedName name="PGM_ANA_UNT_FOR">'[6]Process Piping'!#REF!</definedName>
    <definedName name="PGM_COUNT00">'[6]Process Piping'!#REF!</definedName>
    <definedName name="PGM_COUNT01">'[6]Process Piping'!#REF!</definedName>
    <definedName name="PGM_COUNT02">'[6]Process Piping'!#REF!</definedName>
    <definedName name="PGM_DATE_REF">'[6]Process Piping'!#REF!</definedName>
    <definedName name="PGM_GMI_ANA">'[6]Process Piping'!#REF!</definedName>
    <definedName name="PGM_GMI_INIT">'[6]Process Piping'!#REF!</definedName>
    <definedName name="PGM_GMI_QRY01">'[6]Process Piping'!#REF!</definedName>
    <definedName name="PGM_GMI_QUERY">'[6]Process Piping'!#REF!</definedName>
    <definedName name="PGM_MATX">'[6]Process Piping'!#REF!</definedName>
    <definedName name="PGM_NB_CASE">'[6]Process Piping'!#REF!</definedName>
    <definedName name="PGM_NB_MAT">'[6]Process Piping'!#REF!</definedName>
    <definedName name="PGM_NB_UNIT">'[6]Process Piping'!#REF!</definedName>
    <definedName name="PGM_PRINT">'[6]Process Piping'!#REF!</definedName>
    <definedName name="PGM_PRINT00">'[6]Process Piping'!#REF!</definedName>
    <definedName name="PGM_PRINT01">'[6]Process Piping'!#REF!</definedName>
    <definedName name="PGM_PRINT02">'[6]Process Piping'!#REF!</definedName>
    <definedName name="PGM_PRINT03">'[6]Process Piping'!#REF!</definedName>
    <definedName name="PGM_PRT_MENU_R">'[6]Process Piping'!#REF!</definedName>
    <definedName name="PGM_PRT_MENU_S">'[6]Process Piping'!#REF!</definedName>
    <definedName name="PGM_REGROUP">'[6]Process Piping'!#REF!</definedName>
    <definedName name="PGM_UNITX">'[6]Process Piping'!#REF!</definedName>
    <definedName name="PGM_USER_INTER">'[6]Process Piping'!#REF!</definedName>
    <definedName name="PGM_VALIDAT">'[6]Process Piping'!#REF!</definedName>
    <definedName name="PGM_VERSION">'[6]Process Piping'!#REF!</definedName>
    <definedName name="PGM_ZM_ALL">'[6]Process Piping'!#REF!</definedName>
    <definedName name="PGM_ZM_NRML">'[6]Process Piping'!#REF!</definedName>
    <definedName name="PGM_ZM_SCRN">'[6]Process Piping'!#REF!</definedName>
    <definedName name="PipeInfo">[16]PipWT!$A$2:$S$54</definedName>
    <definedName name="PRATEE">#REF!</definedName>
    <definedName name="_xlnm.Print_Area">#REF!</definedName>
    <definedName name="_xlnm.Print_Titles">#REF!</definedName>
    <definedName name="PROJECT_TOTAL">'[10]Summary Sheets'!$A$2:$K$36</definedName>
    <definedName name="q">[17]RFP003A!$A$8:$S$227</definedName>
    <definedName name="RCOM">[7]Heads!$B$67:$W$69</definedName>
    <definedName name="REAC">[7]Heads!$B$31:$W$33</definedName>
    <definedName name="Ref_Vol">#N/A</definedName>
    <definedName name="ROW_7I">[7]Dbase!$AJ$5</definedName>
    <definedName name="ROW_BOF">[7]Dbase!$A$11</definedName>
    <definedName name="ROW_MAX">[7]Dbase!$A$12</definedName>
    <definedName name="ROW_TOF">[7]Dbase!$A$10</definedName>
    <definedName name="RPUM">[7]Heads!$B$59:$W$61</definedName>
    <definedName name="sfl">'[18]A1 Thru A11- LUMP SUM CONSTR'!$BH$5</definedName>
    <definedName name="sft">'[18]A1 Thru A11- LUMP SUM CONSTR'!$BH$7</definedName>
    <definedName name="SIGLA_1">[7]Note!$E$48</definedName>
    <definedName name="SIGLA_2">[7]Note!$E$50</definedName>
    <definedName name="SPHERES">[7]Tables!$A$37</definedName>
    <definedName name="START_7A">[7]Dbase!$AK$5</definedName>
    <definedName name="START_DS">[7]Dbase!$AF$5</definedName>
    <definedName name="STOP_DS">[7]Dbase!$AG$5</definedName>
    <definedName name="TB">[19]TB!$A$1:$S$880</definedName>
    <definedName name="TICO">[7]Dbase!$B$10</definedName>
    <definedName name="TRAY">[7]Heads!$B$39:$W$41</definedName>
    <definedName name="TYPE">[7]Tables!$AD$2:$AE$20</definedName>
    <definedName name="UNIT">'[7]Page 2'!$AP$28</definedName>
    <definedName name="X_KP">[20]KP_List!$D$6:$H$967</definedName>
    <definedName name="ZZZ">'[10]Summary Sheets'!$A$2:$K$36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7" i="2" s="1"/>
  <c r="H5" i="2"/>
  <c r="I5" i="2"/>
  <c r="H7" i="2"/>
  <c r="I7" i="2"/>
  <c r="C8" i="1" l="1"/>
  <c r="C9" i="1" s="1"/>
  <c r="C10" i="1" s="1"/>
  <c r="C11" i="1" s="1"/>
  <c r="C12" i="1" s="1"/>
  <c r="C13" i="1" s="1"/>
  <c r="C14" i="1" s="1"/>
  <c r="C15" i="1" s="1"/>
  <c r="C16" i="1" s="1"/>
  <c r="C17" i="1" s="1"/>
  <c r="C18" i="1" s="1"/>
  <c r="C19" i="1" s="1"/>
  <c r="C20" i="1" s="1"/>
  <c r="C21" i="1" s="1"/>
  <c r="C22" i="1" s="1"/>
  <c r="C23" i="1" s="1"/>
  <c r="C7" i="1"/>
  <c r="O7" i="1"/>
  <c r="O8" i="1"/>
  <c r="O9" i="1"/>
  <c r="O10" i="1"/>
  <c r="O11" i="1"/>
  <c r="O12" i="1"/>
  <c r="O13" i="1"/>
  <c r="O14" i="1"/>
  <c r="O15" i="1"/>
  <c r="O16" i="1"/>
  <c r="O17" i="1"/>
  <c r="O18" i="1"/>
  <c r="O19" i="1"/>
  <c r="O20" i="1"/>
  <c r="O21" i="1"/>
  <c r="O22" i="1"/>
  <c r="O23" i="1"/>
  <c r="O6" i="1"/>
  <c r="M7" i="1"/>
  <c r="M8" i="1"/>
  <c r="M9" i="1"/>
  <c r="M10" i="1"/>
  <c r="M11" i="1"/>
  <c r="M12" i="1"/>
  <c r="M13" i="1"/>
  <c r="M14" i="1"/>
  <c r="M15" i="1"/>
  <c r="M16" i="1"/>
  <c r="M17" i="1"/>
  <c r="M18" i="1"/>
  <c r="M19" i="1"/>
  <c r="M20" i="1"/>
  <c r="M21" i="1"/>
  <c r="M22" i="1"/>
  <c r="M23" i="1"/>
  <c r="M6" i="1"/>
  <c r="L7" i="1"/>
  <c r="L8" i="1"/>
  <c r="L9" i="1"/>
  <c r="L10" i="1"/>
  <c r="L11" i="1"/>
  <c r="L12" i="1"/>
  <c r="L13" i="1"/>
  <c r="L14" i="1"/>
  <c r="L15" i="1"/>
  <c r="L16" i="1"/>
  <c r="L17" i="1"/>
  <c r="L18" i="1"/>
  <c r="L19" i="1"/>
  <c r="L20" i="1"/>
  <c r="L21" i="1"/>
  <c r="L22" i="1"/>
  <c r="L23" i="1"/>
  <c r="L6" i="1"/>
  <c r="I7" i="1"/>
  <c r="I8" i="1"/>
  <c r="I9" i="1"/>
  <c r="I10" i="1"/>
  <c r="I11" i="1"/>
  <c r="I12" i="1"/>
  <c r="I13" i="1"/>
  <c r="I14" i="1"/>
  <c r="I15" i="1"/>
  <c r="I16" i="1"/>
  <c r="I17" i="1"/>
  <c r="I18" i="1"/>
  <c r="I19" i="1"/>
  <c r="I20" i="1"/>
  <c r="I21" i="1"/>
  <c r="I22" i="1"/>
  <c r="I23" i="1"/>
  <c r="I6" i="1"/>
  <c r="H2" i="1"/>
  <c r="G7" i="1"/>
  <c r="G8" i="1"/>
  <c r="G9" i="1"/>
  <c r="G10" i="1"/>
  <c r="G11" i="1"/>
  <c r="G12" i="1"/>
  <c r="G13" i="1"/>
  <c r="G14" i="1"/>
  <c r="G15" i="1"/>
  <c r="G16" i="1"/>
  <c r="G17" i="1"/>
  <c r="G18" i="1"/>
  <c r="G19" i="1"/>
  <c r="G20" i="1"/>
  <c r="G21" i="1"/>
  <c r="G22" i="1"/>
  <c r="G23" i="1"/>
  <c r="G6" i="1"/>
  <c r="O24" i="1" l="1"/>
  <c r="K21" i="1" l="1"/>
  <c r="K14" i="1"/>
  <c r="K7" i="1"/>
  <c r="K8" i="1"/>
  <c r="K9" i="1"/>
  <c r="K10" i="1"/>
  <c r="K11" i="1"/>
  <c r="K12" i="1"/>
  <c r="K13" i="1"/>
  <c r="K15" i="1"/>
  <c r="K16" i="1"/>
  <c r="K17" i="1"/>
  <c r="K18" i="1"/>
  <c r="K19" i="1"/>
  <c r="K20" i="1"/>
  <c r="K22" i="1"/>
  <c r="K23" i="1"/>
  <c r="K6" i="1"/>
  <c r="K24" i="1" l="1"/>
</calcChain>
</file>

<file path=xl/sharedStrings.xml><?xml version="1.0" encoding="utf-8"?>
<sst xmlns="http://schemas.openxmlformats.org/spreadsheetml/2006/main" count="46" uniqueCount="44">
  <si>
    <t>S.no</t>
  </si>
  <si>
    <t>Particulars</t>
  </si>
  <si>
    <t>Sewing Machine</t>
  </si>
  <si>
    <t>Quantity</t>
  </si>
  <si>
    <t>Cutting Machine</t>
  </si>
  <si>
    <t>Cutting Table Wooden</t>
  </si>
  <si>
    <t>Ceiling Fan</t>
  </si>
  <si>
    <t>Stand Fan</t>
  </si>
  <si>
    <t>Foam Roll</t>
  </si>
  <si>
    <t xml:space="preserve">Godrej Almirah </t>
  </si>
  <si>
    <t>Iron Bench</t>
  </si>
  <si>
    <t>Stool</t>
  </si>
  <si>
    <t>Iron (Press)</t>
  </si>
  <si>
    <t>Scissor</t>
  </si>
  <si>
    <t xml:space="preserve">5 Seater Sofa Set </t>
  </si>
  <si>
    <t>Wooden Counter table</t>
  </si>
  <si>
    <t>Revolving char</t>
  </si>
  <si>
    <t xml:space="preserve">Desktop </t>
  </si>
  <si>
    <t>Replacement cost per item</t>
  </si>
  <si>
    <t>Iron Rack</t>
  </si>
  <si>
    <t>Plastic Chair</t>
  </si>
  <si>
    <t>Economic Life</t>
  </si>
  <si>
    <t>Age</t>
  </si>
  <si>
    <t>Salvage Value</t>
  </si>
  <si>
    <t>Depreciation Factor</t>
  </si>
  <si>
    <t xml:space="preserve">Estimated Reproduction Cost of the Asset                                                               </t>
  </si>
  <si>
    <t>Depreciation</t>
  </si>
  <si>
    <t>Depreciated Value</t>
  </si>
  <si>
    <t>Obsolescence factor</t>
  </si>
  <si>
    <t>Fair Market Value</t>
  </si>
  <si>
    <t xml:space="preserve">Estimated Replacement tion Cost of the Asset                                                               </t>
  </si>
  <si>
    <t xml:space="preserve">Bartack Machine </t>
  </si>
  <si>
    <t>6.During the site visit, the plant was in operational condition and running at the capacity of 500 Metric ton per month as per the information provided to us from the General Manager.</t>
  </si>
  <si>
    <t>5.For evaluating the Gross reproduction cost of the machines and equiments, we have adopted the cost approach methodology (cost indexation factor).</t>
  </si>
  <si>
    <t>5. We have received the consolidated  Book value as per the  fixed assets register provided to us from the client not for each and every asset.</t>
  </si>
  <si>
    <t>4. Useful life of Primary machines of the plant like color shorter machine, Granulating machine,Boiler, Algoremator etc is taken as 15 years.For other auxillary machines &amp; equipment varies from 5 to 15 years</t>
  </si>
  <si>
    <t>3. For evaluating the useful life for calculation of depreciation ,Central Electricity Commission Guidelines, chart of companies act 2013, and American society of appraisers(ASA) are preffered.</t>
  </si>
  <si>
    <t>2. EcoCare Venture Pvt.Ltd. Has provided us the Fixed Assets Register(FAR) for the purpose of valuation.This FAR has the capitalizations of items based on the capex incurred under various heads and shown it in.</t>
  </si>
  <si>
    <t>1. Assets  items pertaining to M/S.EcoCare Venture Private Limited, Industrial area Khasra No. 203&amp;203/2,Village Masoorie, Mawana Road, Meerut-250001.</t>
  </si>
  <si>
    <t>Total</t>
  </si>
  <si>
    <t>Plant and Machinery</t>
  </si>
  <si>
    <t>Net Block</t>
  </si>
  <si>
    <t xml:space="preserve">Particulars </t>
  </si>
  <si>
    <t xml:space="preserve">SUMMARY OF PLANT &amp; MACHINERY M/s. ECOCARE VENTURE PVT.LTD. , VILLAGE: MASOORIE, MAWANA ROAD, MEERUT U.P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</si>
</sst>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5" formatCode="_ * #,##0_ ;_ * \-#,##0_ ;_ * &quot;-&quot;??_ ;_ @_ "/>
    <numFmt numFmtId="166" formatCode="_ &quot;₹&quot;\ * #,##0_ ;_ &quot;₹&quot;\ * \-#,##0_ ;_ &quot;₹&quot;\ * &quot;-&quot;??_ ;_ @_ "/>
  </numFmts>
  <fonts count="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2" borderId="1" xfId="0" applyFont="1" applyFill="1" applyBorder="1" applyAlignment="1">
      <alignment horizontal="center" vertical="center" wrapText="1"/>
    </xf>
    <xf numFmtId="165" fontId="0" fillId="0" borderId="0" xfId="1" applyNumberFormat="1" applyFont="1"/>
    <xf numFmtId="0" fontId="3" fillId="3" borderId="1" xfId="0"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0" borderId="1" xfId="0" applyFont="1" applyBorder="1"/>
    <xf numFmtId="0" fontId="0" fillId="0" borderId="0" xfId="0" applyAlignment="1">
      <alignment horizontal="center" wrapText="1"/>
    </xf>
    <xf numFmtId="0" fontId="0" fillId="0" borderId="0" xfId="0" applyAlignment="1">
      <alignment wrapText="1"/>
    </xf>
    <xf numFmtId="165" fontId="0" fillId="0" borderId="0" xfId="1" applyNumberFormat="1" applyFont="1" applyAlignment="1">
      <alignment wrapText="1"/>
    </xf>
    <xf numFmtId="14" fontId="0" fillId="0" borderId="0" xfId="1" applyNumberFormat="1" applyFont="1" applyAlignment="1">
      <alignment wrapText="1"/>
    </xf>
    <xf numFmtId="14" fontId="0" fillId="0" borderId="0" xfId="0" applyNumberFormat="1" applyAlignment="1">
      <alignment wrapText="1"/>
    </xf>
    <xf numFmtId="0" fontId="0" fillId="0" borderId="1" xfId="0" applyBorder="1" applyAlignment="1">
      <alignment horizontal="center" wrapText="1"/>
    </xf>
    <xf numFmtId="0" fontId="0" fillId="0" borderId="1" xfId="0" applyBorder="1" applyAlignment="1">
      <alignment wrapText="1"/>
    </xf>
    <xf numFmtId="165" fontId="0" fillId="0" borderId="1" xfId="1" applyNumberFormat="1" applyFont="1" applyBorder="1" applyAlignment="1">
      <alignment wrapText="1"/>
    </xf>
    <xf numFmtId="165" fontId="0" fillId="0" borderId="1" xfId="0" applyNumberFormat="1" applyBorder="1" applyAlignment="1">
      <alignment wrapText="1"/>
    </xf>
    <xf numFmtId="9" fontId="0" fillId="0" borderId="1" xfId="2" applyFont="1" applyBorder="1" applyAlignment="1">
      <alignment wrapText="1"/>
    </xf>
    <xf numFmtId="0" fontId="0" fillId="2" borderId="1" xfId="0" applyFill="1" applyBorder="1" applyAlignment="1">
      <alignment horizontal="center" wrapText="1"/>
    </xf>
    <xf numFmtId="0" fontId="0" fillId="2" borderId="1" xfId="0" applyFill="1" applyBorder="1" applyAlignment="1">
      <alignment wrapText="1"/>
    </xf>
    <xf numFmtId="165" fontId="0" fillId="2" borderId="1" xfId="1" applyNumberFormat="1" applyFont="1" applyFill="1" applyBorder="1" applyAlignment="1">
      <alignment wrapText="1"/>
    </xf>
    <xf numFmtId="165" fontId="3" fillId="2" borderId="1" xfId="0" applyNumberFormat="1" applyFont="1" applyFill="1" applyBorder="1" applyAlignment="1">
      <alignment wrapText="1"/>
    </xf>
    <xf numFmtId="165" fontId="3" fillId="2" borderId="1" xfId="1" applyNumberFormat="1" applyFont="1" applyFill="1" applyBorder="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65" fontId="0" fillId="0" borderId="1" xfId="1" applyNumberFormat="1" applyFont="1" applyBorder="1" applyAlignment="1">
      <alignment vertical="center" wrapText="1"/>
    </xf>
    <xf numFmtId="165" fontId="0" fillId="0" borderId="1" xfId="0" applyNumberFormat="1" applyBorder="1" applyAlignment="1">
      <alignment vertical="center" wrapText="1"/>
    </xf>
    <xf numFmtId="9" fontId="0" fillId="0" borderId="1" xfId="2" applyFont="1" applyBorder="1" applyAlignment="1">
      <alignment vertical="center" wrapText="1"/>
    </xf>
    <xf numFmtId="0" fontId="0" fillId="0" borderId="2" xfId="0" applyBorder="1" applyAlignment="1">
      <alignment horizont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166" fontId="3" fillId="0" borderId="1" xfId="1" applyNumberFormat="1" applyFont="1" applyBorder="1"/>
    <xf numFmtId="166" fontId="0" fillId="0" borderId="1" xfId="1" applyNumberFormat="1" applyFont="1" applyBorder="1"/>
    <xf numFmtId="0" fontId="2" fillId="4"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hul%20Gupta%20Data\Completed%20Projects\VIS(2022-23)Pl-179-Q034-149-281%20Eco%20care%20(Peer%20Reviewed)\Plant%20Machinery%20updated%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tegory 4"/>
      <sheetName val="Working"/>
    </sheetNames>
    <sheetDataSet>
      <sheetData sheetId="0" refreshError="1"/>
      <sheetData sheetId="1" refreshError="1"/>
      <sheetData sheetId="2">
        <row r="97">
          <cell r="U97">
            <v>44997684.142867498</v>
          </cell>
          <cell r="AB97">
            <v>39076970.060806863</v>
          </cell>
        </row>
        <row r="100">
          <cell r="I100">
            <v>39223785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4"/>
  <sheetViews>
    <sheetView tabSelected="1" workbookViewId="0">
      <selection activeCell="G18" sqref="G18"/>
    </sheetView>
  </sheetViews>
  <sheetFormatPr defaultRowHeight="15" x14ac:dyDescent="0.25"/>
  <cols>
    <col min="6" max="6" width="19.28515625" bestFit="1" customWidth="1"/>
    <col min="7" max="7" width="21.42578125" style="5" customWidth="1"/>
    <col min="8" max="9" width="19" customWidth="1"/>
  </cols>
  <sheetData>
    <row r="3" spans="5:9" ht="28.5" customHeight="1" x14ac:dyDescent="0.25">
      <c r="E3" s="35" t="s">
        <v>43</v>
      </c>
      <c r="F3" s="35"/>
      <c r="G3" s="35"/>
      <c r="H3" s="35"/>
      <c r="I3" s="35"/>
    </row>
    <row r="4" spans="5:9" ht="45" x14ac:dyDescent="0.25">
      <c r="E4" s="6" t="s">
        <v>0</v>
      </c>
      <c r="F4" s="6" t="s">
        <v>42</v>
      </c>
      <c r="G4" s="7" t="s">
        <v>25</v>
      </c>
      <c r="H4" s="6" t="s">
        <v>41</v>
      </c>
      <c r="I4" s="6" t="s">
        <v>29</v>
      </c>
    </row>
    <row r="5" spans="5:9" x14ac:dyDescent="0.25">
      <c r="E5" s="2">
        <v>1</v>
      </c>
      <c r="F5" s="1" t="s">
        <v>40</v>
      </c>
      <c r="G5" s="34">
        <f>[1]Working!U97</f>
        <v>44997684.142867498</v>
      </c>
      <c r="H5" s="34">
        <f>[1]Working!I100</f>
        <v>39223785</v>
      </c>
      <c r="I5" s="34">
        <f>[1]Working!AB97</f>
        <v>39076970.060806863</v>
      </c>
    </row>
    <row r="6" spans="5:9" x14ac:dyDescent="0.25">
      <c r="E6" s="2"/>
      <c r="F6" s="1"/>
      <c r="G6" s="34"/>
      <c r="H6" s="34"/>
      <c r="I6" s="34"/>
    </row>
    <row r="7" spans="5:9" x14ac:dyDescent="0.25">
      <c r="E7" s="1"/>
      <c r="F7" s="8" t="s">
        <v>39</v>
      </c>
      <c r="G7" s="33">
        <f>SUM(G5:G6)</f>
        <v>44997684.142867498</v>
      </c>
      <c r="H7" s="33">
        <f>SUM(H5:H6)</f>
        <v>39223785</v>
      </c>
      <c r="I7" s="33">
        <f>SUM(I5:I6)</f>
        <v>39076970.060806863</v>
      </c>
    </row>
    <row r="8" spans="5:9" ht="29.25" customHeight="1" x14ac:dyDescent="0.25">
      <c r="E8" s="32" t="s">
        <v>38</v>
      </c>
      <c r="F8" s="31"/>
      <c r="G8" s="31"/>
      <c r="H8" s="31"/>
      <c r="I8" s="30"/>
    </row>
    <row r="9" spans="5:9" ht="50.25" customHeight="1" x14ac:dyDescent="0.25">
      <c r="E9" s="32" t="s">
        <v>37</v>
      </c>
      <c r="F9" s="31"/>
      <c r="G9" s="31"/>
      <c r="H9" s="31"/>
      <c r="I9" s="30"/>
    </row>
    <row r="10" spans="5:9" ht="31.5" customHeight="1" x14ac:dyDescent="0.25">
      <c r="E10" s="32" t="s">
        <v>36</v>
      </c>
      <c r="F10" s="31"/>
      <c r="G10" s="31"/>
      <c r="H10" s="31"/>
      <c r="I10" s="30"/>
    </row>
    <row r="11" spans="5:9" ht="45" customHeight="1" x14ac:dyDescent="0.25">
      <c r="E11" s="32" t="s">
        <v>35</v>
      </c>
      <c r="F11" s="31"/>
      <c r="G11" s="31"/>
      <c r="H11" s="31"/>
      <c r="I11" s="30"/>
    </row>
    <row r="12" spans="5:9" ht="29.25" customHeight="1" x14ac:dyDescent="0.25">
      <c r="E12" s="32" t="s">
        <v>34</v>
      </c>
      <c r="F12" s="31"/>
      <c r="G12" s="31"/>
      <c r="H12" s="31"/>
      <c r="I12" s="30"/>
    </row>
    <row r="13" spans="5:9" ht="31.5" customHeight="1" x14ac:dyDescent="0.25">
      <c r="E13" s="32" t="s">
        <v>33</v>
      </c>
      <c r="F13" s="31"/>
      <c r="G13" s="31"/>
      <c r="H13" s="31"/>
      <c r="I13" s="30"/>
    </row>
    <row r="14" spans="5:9" ht="35.25" customHeight="1" x14ac:dyDescent="0.25">
      <c r="E14" s="32" t="s">
        <v>32</v>
      </c>
      <c r="F14" s="31"/>
      <c r="G14" s="31"/>
      <c r="H14" s="31"/>
      <c r="I14" s="30"/>
    </row>
  </sheetData>
  <mergeCells count="8">
    <mergeCell ref="E13:I13"/>
    <mergeCell ref="E14:I14"/>
    <mergeCell ref="E3:I3"/>
    <mergeCell ref="E12:I12"/>
    <mergeCell ref="E8:I8"/>
    <mergeCell ref="E9:I9"/>
    <mergeCell ref="E10:I10"/>
    <mergeCell ref="E11:I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24"/>
  <sheetViews>
    <sheetView topLeftCell="A4" workbookViewId="0">
      <selection activeCell="C4" sqref="C4:O4"/>
    </sheetView>
  </sheetViews>
  <sheetFormatPr defaultRowHeight="15" x14ac:dyDescent="0.25"/>
  <cols>
    <col min="3" max="3" width="9.140625" style="3"/>
    <col min="4" max="4" width="21" bestFit="1" customWidth="1"/>
    <col min="5" max="5" width="9.140625" style="3"/>
    <col min="6" max="6" width="13.28515625" style="3" bestFit="1" customWidth="1"/>
    <col min="7" max="7" width="11.42578125" bestFit="1" customWidth="1"/>
    <col min="8" max="8" width="14.28515625" bestFit="1" customWidth="1"/>
    <col min="12" max="12" width="12.85546875" customWidth="1"/>
    <col min="13" max="13" width="11.7109375" customWidth="1"/>
    <col min="15" max="15" width="11.5703125" style="5" bestFit="1" customWidth="1"/>
  </cols>
  <sheetData>
    <row r="2" spans="3:15" x14ac:dyDescent="0.25">
      <c r="C2" s="9"/>
      <c r="D2" s="10"/>
      <c r="E2" s="9"/>
      <c r="F2" s="9"/>
      <c r="G2" s="10"/>
      <c r="H2" s="10">
        <f>YEARFRAC(D3,G3,)</f>
        <v>3.2805555555555554</v>
      </c>
      <c r="I2" s="10"/>
      <c r="J2" s="10"/>
      <c r="K2" s="10"/>
      <c r="L2" s="10"/>
      <c r="M2" s="10"/>
      <c r="N2" s="10"/>
      <c r="O2" s="11"/>
    </row>
    <row r="3" spans="3:15" x14ac:dyDescent="0.25">
      <c r="C3" s="9"/>
      <c r="D3" s="12">
        <v>43779</v>
      </c>
      <c r="E3" s="9"/>
      <c r="F3" s="9"/>
      <c r="G3" s="13">
        <v>44978</v>
      </c>
      <c r="H3" s="10"/>
      <c r="I3" s="10"/>
      <c r="J3" s="10"/>
      <c r="K3" s="10"/>
      <c r="L3" s="10"/>
      <c r="M3" s="10"/>
      <c r="N3" s="10"/>
      <c r="O3" s="11"/>
    </row>
    <row r="4" spans="3:15" x14ac:dyDescent="0.25">
      <c r="C4" s="29"/>
      <c r="D4" s="29"/>
      <c r="E4" s="29"/>
      <c r="F4" s="29"/>
      <c r="G4" s="29"/>
      <c r="H4" s="29"/>
      <c r="I4" s="29"/>
      <c r="J4" s="29"/>
      <c r="K4" s="29"/>
      <c r="L4" s="29"/>
      <c r="M4" s="29"/>
      <c r="N4" s="29"/>
      <c r="O4" s="29"/>
    </row>
    <row r="5" spans="3:15" ht="105" x14ac:dyDescent="0.25">
      <c r="C5" s="4" t="s">
        <v>0</v>
      </c>
      <c r="D5" s="4" t="s">
        <v>1</v>
      </c>
      <c r="E5" s="4" t="s">
        <v>3</v>
      </c>
      <c r="F5" s="4" t="s">
        <v>21</v>
      </c>
      <c r="G5" s="4" t="s">
        <v>22</v>
      </c>
      <c r="H5" s="4" t="s">
        <v>23</v>
      </c>
      <c r="I5" s="4" t="s">
        <v>24</v>
      </c>
      <c r="J5" s="4" t="s">
        <v>18</v>
      </c>
      <c r="K5" s="4" t="s">
        <v>30</v>
      </c>
      <c r="L5" s="4" t="s">
        <v>26</v>
      </c>
      <c r="M5" s="4" t="s">
        <v>27</v>
      </c>
      <c r="N5" s="4" t="s">
        <v>28</v>
      </c>
      <c r="O5" s="4" t="s">
        <v>29</v>
      </c>
    </row>
    <row r="6" spans="3:15" x14ac:dyDescent="0.25">
      <c r="C6" s="14">
        <v>1</v>
      </c>
      <c r="D6" s="15" t="s">
        <v>31</v>
      </c>
      <c r="E6" s="14">
        <v>1</v>
      </c>
      <c r="F6" s="14">
        <v>15</v>
      </c>
      <c r="G6" s="15">
        <f>YEARFRAC($D$3,$G$3,)</f>
        <v>3.2805555555555554</v>
      </c>
      <c r="H6" s="15">
        <v>0.1</v>
      </c>
      <c r="I6" s="15">
        <f>(1-H6)/F6</f>
        <v>6.0000000000000005E-2</v>
      </c>
      <c r="J6" s="16">
        <v>200000</v>
      </c>
      <c r="K6" s="17">
        <f>J6*E6</f>
        <v>200000</v>
      </c>
      <c r="L6" s="16">
        <f>MAX((K6*H6*G6))</f>
        <v>65611.111111111109</v>
      </c>
      <c r="M6" s="17">
        <f>MAX((K6-L6),(0))</f>
        <v>134388.88888888888</v>
      </c>
      <c r="N6" s="18">
        <v>0.1</v>
      </c>
      <c r="O6" s="16">
        <f>MAX(M6*(1-N6),(K6*H6))</f>
        <v>120949.99999999999</v>
      </c>
    </row>
    <row r="7" spans="3:15" x14ac:dyDescent="0.25">
      <c r="C7" s="14">
        <f>C6+1</f>
        <v>2</v>
      </c>
      <c r="D7" s="15" t="s">
        <v>2</v>
      </c>
      <c r="E7" s="14">
        <v>8</v>
      </c>
      <c r="F7" s="14">
        <v>15</v>
      </c>
      <c r="G7" s="15">
        <f>YEARFRAC($D$3,$G$3,)</f>
        <v>3.2805555555555554</v>
      </c>
      <c r="H7" s="15">
        <v>0.1</v>
      </c>
      <c r="I7" s="15">
        <f t="shared" ref="I7:I23" si="0">(1-H7)/F7</f>
        <v>6.0000000000000005E-2</v>
      </c>
      <c r="J7" s="16">
        <v>24000</v>
      </c>
      <c r="K7" s="17">
        <f>J7*E7</f>
        <v>192000</v>
      </c>
      <c r="L7" s="16">
        <f t="shared" ref="L7:L23" si="1">MAX((K7*H7*G7))</f>
        <v>62986.666666666664</v>
      </c>
      <c r="M7" s="17">
        <f t="shared" ref="M7:M23" si="2">MAX((K7-L7),(0))</f>
        <v>129013.33333333334</v>
      </c>
      <c r="N7" s="18">
        <v>0.1</v>
      </c>
      <c r="O7" s="16">
        <f t="shared" ref="O7:O23" si="3">MAX(M7*(1-N7),(K7*H7))</f>
        <v>116112.00000000001</v>
      </c>
    </row>
    <row r="8" spans="3:15" x14ac:dyDescent="0.25">
      <c r="C8" s="14">
        <f t="shared" ref="C8:C23" si="4">C7+1</f>
        <v>3</v>
      </c>
      <c r="D8" s="15" t="s">
        <v>4</v>
      </c>
      <c r="E8" s="14">
        <v>1</v>
      </c>
      <c r="F8" s="14">
        <v>15</v>
      </c>
      <c r="G8" s="15">
        <f>YEARFRAC($D$3,$G$3,)</f>
        <v>3.2805555555555554</v>
      </c>
      <c r="H8" s="15">
        <v>0.1</v>
      </c>
      <c r="I8" s="15">
        <f t="shared" si="0"/>
        <v>6.0000000000000005E-2</v>
      </c>
      <c r="J8" s="16">
        <v>24000</v>
      </c>
      <c r="K8" s="17">
        <f>J8*E8</f>
        <v>24000</v>
      </c>
      <c r="L8" s="16">
        <f t="shared" si="1"/>
        <v>7873.333333333333</v>
      </c>
      <c r="M8" s="17">
        <f t="shared" si="2"/>
        <v>16126.666666666668</v>
      </c>
      <c r="N8" s="18">
        <v>0.1</v>
      </c>
      <c r="O8" s="16">
        <f t="shared" si="3"/>
        <v>14514.000000000002</v>
      </c>
    </row>
    <row r="9" spans="3:15" x14ac:dyDescent="0.25">
      <c r="C9" s="14">
        <f t="shared" si="4"/>
        <v>4</v>
      </c>
      <c r="D9" s="15" t="s">
        <v>5</v>
      </c>
      <c r="E9" s="14">
        <v>1</v>
      </c>
      <c r="F9" s="14">
        <v>15</v>
      </c>
      <c r="G9" s="15">
        <f>YEARFRAC($D$3,$G$3,)</f>
        <v>3.2805555555555554</v>
      </c>
      <c r="H9" s="15">
        <v>0.1</v>
      </c>
      <c r="I9" s="15">
        <f t="shared" si="0"/>
        <v>6.0000000000000005E-2</v>
      </c>
      <c r="J9" s="16">
        <v>5000</v>
      </c>
      <c r="K9" s="17">
        <f>J9*E9</f>
        <v>5000</v>
      </c>
      <c r="L9" s="16">
        <f t="shared" si="1"/>
        <v>1640.2777777777778</v>
      </c>
      <c r="M9" s="17">
        <f t="shared" si="2"/>
        <v>3359.7222222222222</v>
      </c>
      <c r="N9" s="18">
        <v>0</v>
      </c>
      <c r="O9" s="16">
        <f t="shared" si="3"/>
        <v>3359.7222222222222</v>
      </c>
    </row>
    <row r="10" spans="3:15" x14ac:dyDescent="0.25">
      <c r="C10" s="14">
        <f t="shared" si="4"/>
        <v>5</v>
      </c>
      <c r="D10" s="15" t="s">
        <v>6</v>
      </c>
      <c r="E10" s="14">
        <v>1</v>
      </c>
      <c r="F10" s="14">
        <v>5</v>
      </c>
      <c r="G10" s="15">
        <f>YEARFRAC($D$3,$G$3,)</f>
        <v>3.2805555555555554</v>
      </c>
      <c r="H10" s="15">
        <v>0.1</v>
      </c>
      <c r="I10" s="15">
        <f t="shared" si="0"/>
        <v>0.18</v>
      </c>
      <c r="J10" s="16">
        <v>1500</v>
      </c>
      <c r="K10" s="17">
        <f>J10*E10</f>
        <v>1500</v>
      </c>
      <c r="L10" s="16">
        <f t="shared" si="1"/>
        <v>492.08333333333331</v>
      </c>
      <c r="M10" s="17">
        <f t="shared" si="2"/>
        <v>1007.9166666666667</v>
      </c>
      <c r="N10" s="18">
        <v>0.1</v>
      </c>
      <c r="O10" s="16">
        <f t="shared" si="3"/>
        <v>907.12500000000011</v>
      </c>
    </row>
    <row r="11" spans="3:15" x14ac:dyDescent="0.25">
      <c r="C11" s="14">
        <f t="shared" si="4"/>
        <v>6</v>
      </c>
      <c r="D11" s="15" t="s">
        <v>7</v>
      </c>
      <c r="E11" s="14">
        <v>1</v>
      </c>
      <c r="F11" s="14">
        <v>5</v>
      </c>
      <c r="G11" s="15">
        <f>YEARFRAC($D$3,$G$3,)</f>
        <v>3.2805555555555554</v>
      </c>
      <c r="H11" s="15">
        <v>0.1</v>
      </c>
      <c r="I11" s="15">
        <f t="shared" si="0"/>
        <v>0.18</v>
      </c>
      <c r="J11" s="16">
        <v>2500</v>
      </c>
      <c r="K11" s="17">
        <f>J11*E11</f>
        <v>2500</v>
      </c>
      <c r="L11" s="16">
        <f t="shared" si="1"/>
        <v>820.13888888888891</v>
      </c>
      <c r="M11" s="17">
        <f t="shared" si="2"/>
        <v>1679.8611111111111</v>
      </c>
      <c r="N11" s="18">
        <v>0.1</v>
      </c>
      <c r="O11" s="16">
        <f t="shared" si="3"/>
        <v>1511.875</v>
      </c>
    </row>
    <row r="12" spans="3:15" x14ac:dyDescent="0.25">
      <c r="C12" s="14">
        <f t="shared" si="4"/>
        <v>7</v>
      </c>
      <c r="D12" s="15" t="s">
        <v>8</v>
      </c>
      <c r="E12" s="14">
        <v>3</v>
      </c>
      <c r="F12" s="14">
        <v>5</v>
      </c>
      <c r="G12" s="15">
        <f>YEARFRAC($D$3,$G$3,)</f>
        <v>3.2805555555555554</v>
      </c>
      <c r="H12" s="15">
        <v>0.1</v>
      </c>
      <c r="I12" s="15">
        <f t="shared" si="0"/>
        <v>0.18</v>
      </c>
      <c r="J12" s="16">
        <v>700</v>
      </c>
      <c r="K12" s="17">
        <f>J12*E12</f>
        <v>2100</v>
      </c>
      <c r="L12" s="16">
        <f t="shared" si="1"/>
        <v>688.91666666666663</v>
      </c>
      <c r="M12" s="17">
        <f t="shared" si="2"/>
        <v>1411.0833333333335</v>
      </c>
      <c r="N12" s="18">
        <v>0.2</v>
      </c>
      <c r="O12" s="16">
        <f t="shared" si="3"/>
        <v>1128.8666666666668</v>
      </c>
    </row>
    <row r="13" spans="3:15" x14ac:dyDescent="0.25">
      <c r="C13" s="14">
        <f t="shared" si="4"/>
        <v>8</v>
      </c>
      <c r="D13" s="15" t="s">
        <v>9</v>
      </c>
      <c r="E13" s="14">
        <v>1</v>
      </c>
      <c r="F13" s="14">
        <v>10</v>
      </c>
      <c r="G13" s="15">
        <f>YEARFRAC($D$3,$G$3,)</f>
        <v>3.2805555555555554</v>
      </c>
      <c r="H13" s="15">
        <v>0.1</v>
      </c>
      <c r="I13" s="15">
        <f t="shared" si="0"/>
        <v>0.09</v>
      </c>
      <c r="J13" s="16">
        <v>25000</v>
      </c>
      <c r="K13" s="17">
        <f>J13*E13</f>
        <v>25000</v>
      </c>
      <c r="L13" s="16">
        <f t="shared" si="1"/>
        <v>8201.3888888888887</v>
      </c>
      <c r="M13" s="17">
        <f t="shared" si="2"/>
        <v>16798.611111111109</v>
      </c>
      <c r="N13" s="18">
        <v>0</v>
      </c>
      <c r="O13" s="16">
        <f t="shared" si="3"/>
        <v>16798.611111111109</v>
      </c>
    </row>
    <row r="14" spans="3:15" x14ac:dyDescent="0.25">
      <c r="C14" s="14">
        <f t="shared" si="4"/>
        <v>9</v>
      </c>
      <c r="D14" s="15" t="s">
        <v>19</v>
      </c>
      <c r="E14" s="14">
        <v>1</v>
      </c>
      <c r="F14" s="14">
        <v>10</v>
      </c>
      <c r="G14" s="15">
        <f>YEARFRAC($D$3,$G$3,)</f>
        <v>3.2805555555555554</v>
      </c>
      <c r="H14" s="15">
        <v>0.1</v>
      </c>
      <c r="I14" s="15">
        <f t="shared" si="0"/>
        <v>0.09</v>
      </c>
      <c r="J14" s="16">
        <v>10000</v>
      </c>
      <c r="K14" s="17">
        <f>J14*E14</f>
        <v>10000</v>
      </c>
      <c r="L14" s="16">
        <f t="shared" si="1"/>
        <v>3280.5555555555557</v>
      </c>
      <c r="M14" s="17">
        <f t="shared" si="2"/>
        <v>6719.4444444444443</v>
      </c>
      <c r="N14" s="18">
        <v>0</v>
      </c>
      <c r="O14" s="16">
        <f t="shared" si="3"/>
        <v>6719.4444444444443</v>
      </c>
    </row>
    <row r="15" spans="3:15" x14ac:dyDescent="0.25">
      <c r="C15" s="14">
        <f t="shared" si="4"/>
        <v>10</v>
      </c>
      <c r="D15" s="15" t="s">
        <v>10</v>
      </c>
      <c r="E15" s="14">
        <v>4</v>
      </c>
      <c r="F15" s="14">
        <v>10</v>
      </c>
      <c r="G15" s="15">
        <f>YEARFRAC($D$3,$G$3,)</f>
        <v>3.2805555555555554</v>
      </c>
      <c r="H15" s="15">
        <v>0.1</v>
      </c>
      <c r="I15" s="15">
        <f t="shared" si="0"/>
        <v>0.09</v>
      </c>
      <c r="J15" s="16">
        <v>1000</v>
      </c>
      <c r="K15" s="17">
        <f>J15*E15</f>
        <v>4000</v>
      </c>
      <c r="L15" s="16">
        <f t="shared" si="1"/>
        <v>1312.2222222222222</v>
      </c>
      <c r="M15" s="17">
        <f t="shared" si="2"/>
        <v>2687.7777777777778</v>
      </c>
      <c r="N15" s="18">
        <v>0</v>
      </c>
      <c r="O15" s="16">
        <f t="shared" si="3"/>
        <v>2687.7777777777778</v>
      </c>
    </row>
    <row r="16" spans="3:15" x14ac:dyDescent="0.25">
      <c r="C16" s="14">
        <f t="shared" si="4"/>
        <v>11</v>
      </c>
      <c r="D16" s="15" t="s">
        <v>11</v>
      </c>
      <c r="E16" s="14">
        <v>3</v>
      </c>
      <c r="F16" s="14">
        <v>10</v>
      </c>
      <c r="G16" s="15">
        <f>YEARFRAC($D$3,$G$3,)</f>
        <v>3.2805555555555554</v>
      </c>
      <c r="H16" s="15">
        <v>0.1</v>
      </c>
      <c r="I16" s="15">
        <f t="shared" si="0"/>
        <v>0.09</v>
      </c>
      <c r="J16" s="16">
        <v>500</v>
      </c>
      <c r="K16" s="17">
        <f>J16*E16</f>
        <v>1500</v>
      </c>
      <c r="L16" s="16">
        <f t="shared" si="1"/>
        <v>492.08333333333331</v>
      </c>
      <c r="M16" s="17">
        <f t="shared" si="2"/>
        <v>1007.9166666666667</v>
      </c>
      <c r="N16" s="18">
        <v>0</v>
      </c>
      <c r="O16" s="16">
        <f t="shared" si="3"/>
        <v>1007.9166666666667</v>
      </c>
    </row>
    <row r="17" spans="3:15" x14ac:dyDescent="0.25">
      <c r="C17" s="14">
        <f t="shared" si="4"/>
        <v>12</v>
      </c>
      <c r="D17" s="15" t="s">
        <v>12</v>
      </c>
      <c r="E17" s="14">
        <v>1</v>
      </c>
      <c r="F17" s="14">
        <v>5</v>
      </c>
      <c r="G17" s="15">
        <f>YEARFRAC($D$3,$G$3,)</f>
        <v>3.2805555555555554</v>
      </c>
      <c r="H17" s="15">
        <v>0.1</v>
      </c>
      <c r="I17" s="15">
        <f t="shared" si="0"/>
        <v>0.18</v>
      </c>
      <c r="J17" s="16">
        <v>2200</v>
      </c>
      <c r="K17" s="17">
        <f>J17*E17</f>
        <v>2200</v>
      </c>
      <c r="L17" s="16">
        <f t="shared" si="1"/>
        <v>721.72222222222217</v>
      </c>
      <c r="M17" s="17">
        <f t="shared" si="2"/>
        <v>1478.2777777777778</v>
      </c>
      <c r="N17" s="18">
        <v>0.1</v>
      </c>
      <c r="O17" s="16">
        <f t="shared" si="3"/>
        <v>1330.45</v>
      </c>
    </row>
    <row r="18" spans="3:15" x14ac:dyDescent="0.25">
      <c r="C18" s="14">
        <f t="shared" si="4"/>
        <v>13</v>
      </c>
      <c r="D18" s="15" t="s">
        <v>13</v>
      </c>
      <c r="E18" s="14">
        <v>1</v>
      </c>
      <c r="F18" s="14">
        <v>5</v>
      </c>
      <c r="G18" s="15">
        <f>YEARFRAC($D$3,$G$3,)</f>
        <v>3.2805555555555554</v>
      </c>
      <c r="H18" s="15">
        <v>0.1</v>
      </c>
      <c r="I18" s="15">
        <f t="shared" si="0"/>
        <v>0.18</v>
      </c>
      <c r="J18" s="16">
        <v>200</v>
      </c>
      <c r="K18" s="17">
        <f>J18*E18</f>
        <v>200</v>
      </c>
      <c r="L18" s="16">
        <f t="shared" si="1"/>
        <v>65.611111111111114</v>
      </c>
      <c r="M18" s="17">
        <f t="shared" si="2"/>
        <v>134.38888888888889</v>
      </c>
      <c r="N18" s="18">
        <v>0</v>
      </c>
      <c r="O18" s="16">
        <f t="shared" si="3"/>
        <v>134.38888888888889</v>
      </c>
    </row>
    <row r="19" spans="3:15" x14ac:dyDescent="0.25">
      <c r="C19" s="14">
        <f t="shared" si="4"/>
        <v>14</v>
      </c>
      <c r="D19" s="15" t="s">
        <v>14</v>
      </c>
      <c r="E19" s="14">
        <v>1</v>
      </c>
      <c r="F19" s="14">
        <v>10</v>
      </c>
      <c r="G19" s="15">
        <f>YEARFRAC($D$3,$G$3,)</f>
        <v>3.2805555555555554</v>
      </c>
      <c r="H19" s="15">
        <v>0.1</v>
      </c>
      <c r="I19" s="15">
        <f t="shared" si="0"/>
        <v>0.09</v>
      </c>
      <c r="J19" s="16">
        <v>22000</v>
      </c>
      <c r="K19" s="17">
        <f>J19*E19</f>
        <v>22000</v>
      </c>
      <c r="L19" s="16">
        <f t="shared" si="1"/>
        <v>7217.2222222222217</v>
      </c>
      <c r="M19" s="17">
        <f t="shared" si="2"/>
        <v>14782.777777777777</v>
      </c>
      <c r="N19" s="18">
        <v>0.1</v>
      </c>
      <c r="O19" s="16">
        <f t="shared" si="3"/>
        <v>13304.5</v>
      </c>
    </row>
    <row r="20" spans="3:15" ht="15" customHeight="1" x14ac:dyDescent="0.25">
      <c r="C20" s="24">
        <f t="shared" si="4"/>
        <v>15</v>
      </c>
      <c r="D20" s="25" t="s">
        <v>15</v>
      </c>
      <c r="E20" s="24">
        <v>1</v>
      </c>
      <c r="F20" s="24">
        <v>10</v>
      </c>
      <c r="G20" s="25">
        <f>YEARFRAC($D$3,$G$3,)</f>
        <v>3.2805555555555554</v>
      </c>
      <c r="H20" s="25">
        <v>0.1</v>
      </c>
      <c r="I20" s="25">
        <f t="shared" si="0"/>
        <v>0.09</v>
      </c>
      <c r="J20" s="26">
        <v>8000</v>
      </c>
      <c r="K20" s="27">
        <f>J20*E20</f>
        <v>8000</v>
      </c>
      <c r="L20" s="26">
        <f t="shared" si="1"/>
        <v>2624.4444444444443</v>
      </c>
      <c r="M20" s="27">
        <f t="shared" si="2"/>
        <v>5375.5555555555557</v>
      </c>
      <c r="N20" s="28">
        <v>0</v>
      </c>
      <c r="O20" s="26">
        <f t="shared" si="3"/>
        <v>5375.5555555555557</v>
      </c>
    </row>
    <row r="21" spans="3:15" x14ac:dyDescent="0.25">
      <c r="C21" s="14">
        <f t="shared" si="4"/>
        <v>16</v>
      </c>
      <c r="D21" s="15" t="s">
        <v>20</v>
      </c>
      <c r="E21" s="14">
        <v>2</v>
      </c>
      <c r="F21" s="14">
        <v>10</v>
      </c>
      <c r="G21" s="15">
        <f>YEARFRAC($D$3,$G$3,)</f>
        <v>3.2805555555555554</v>
      </c>
      <c r="H21" s="15">
        <v>0.1</v>
      </c>
      <c r="I21" s="15">
        <f t="shared" si="0"/>
        <v>0.09</v>
      </c>
      <c r="J21" s="16">
        <v>500</v>
      </c>
      <c r="K21" s="17">
        <f>J21*E21</f>
        <v>1000</v>
      </c>
      <c r="L21" s="16">
        <f t="shared" si="1"/>
        <v>328.05555555555554</v>
      </c>
      <c r="M21" s="17">
        <f t="shared" si="2"/>
        <v>671.94444444444446</v>
      </c>
      <c r="N21" s="18">
        <v>0.05</v>
      </c>
      <c r="O21" s="16">
        <f t="shared" si="3"/>
        <v>638.34722222222217</v>
      </c>
    </row>
    <row r="22" spans="3:15" x14ac:dyDescent="0.25">
      <c r="C22" s="14">
        <f t="shared" si="4"/>
        <v>17</v>
      </c>
      <c r="D22" s="15" t="s">
        <v>16</v>
      </c>
      <c r="E22" s="14">
        <v>1</v>
      </c>
      <c r="F22" s="14">
        <v>10</v>
      </c>
      <c r="G22" s="15">
        <f>YEARFRAC($D$3,$G$3,)</f>
        <v>3.2805555555555554</v>
      </c>
      <c r="H22" s="15">
        <v>0.1</v>
      </c>
      <c r="I22" s="15">
        <f t="shared" si="0"/>
        <v>0.09</v>
      </c>
      <c r="J22" s="16">
        <v>3500</v>
      </c>
      <c r="K22" s="17">
        <f>J22*E22</f>
        <v>3500</v>
      </c>
      <c r="L22" s="16">
        <f t="shared" si="1"/>
        <v>1148.1944444444443</v>
      </c>
      <c r="M22" s="17">
        <f t="shared" si="2"/>
        <v>2351.8055555555557</v>
      </c>
      <c r="N22" s="18">
        <v>0.05</v>
      </c>
      <c r="O22" s="16">
        <f t="shared" si="3"/>
        <v>2234.2152777777778</v>
      </c>
    </row>
    <row r="23" spans="3:15" x14ac:dyDescent="0.25">
      <c r="C23" s="14">
        <f t="shared" si="4"/>
        <v>18</v>
      </c>
      <c r="D23" s="15" t="s">
        <v>17</v>
      </c>
      <c r="E23" s="14">
        <v>1</v>
      </c>
      <c r="F23" s="14">
        <v>3</v>
      </c>
      <c r="G23" s="15">
        <f>YEARFRAC($D$3,$G$3,)</f>
        <v>3.2805555555555554</v>
      </c>
      <c r="H23" s="15">
        <v>0.1</v>
      </c>
      <c r="I23" s="15">
        <f t="shared" si="0"/>
        <v>0.3</v>
      </c>
      <c r="J23" s="16">
        <v>25000</v>
      </c>
      <c r="K23" s="17">
        <f>J23*E23</f>
        <v>25000</v>
      </c>
      <c r="L23" s="16">
        <f t="shared" si="1"/>
        <v>8201.3888888888887</v>
      </c>
      <c r="M23" s="17">
        <f t="shared" si="2"/>
        <v>16798.611111111109</v>
      </c>
      <c r="N23" s="18">
        <v>0.1</v>
      </c>
      <c r="O23" s="16">
        <f t="shared" si="3"/>
        <v>15118.749999999998</v>
      </c>
    </row>
    <row r="24" spans="3:15" x14ac:dyDescent="0.25">
      <c r="C24" s="19"/>
      <c r="D24" s="20"/>
      <c r="E24" s="19"/>
      <c r="F24" s="19"/>
      <c r="G24" s="20"/>
      <c r="H24" s="20"/>
      <c r="I24" s="20"/>
      <c r="J24" s="21"/>
      <c r="K24" s="22">
        <f>SUM(K6:K23)</f>
        <v>529500</v>
      </c>
      <c r="L24" s="20"/>
      <c r="M24" s="20"/>
      <c r="N24" s="20"/>
      <c r="O24" s="23">
        <f>SUM(O6:O23)</f>
        <v>323833.54583333334</v>
      </c>
    </row>
  </sheetData>
  <mergeCells count="1">
    <mergeCell ref="C4: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Working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2023-02-21T05:52:56Z</dcterms:created>
  <dcterms:modified xsi:type="dcterms:W3CDTF">2023-02-21T09:00:20Z</dcterms:modified>
</cp:coreProperties>
</file>