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ineshparekh/Desktop/Proposals/Ruby Life Spaces/"/>
    </mc:Choice>
  </mc:AlternateContent>
  <xr:revisionPtr revIDLastSave="0" documentId="13_ncr:1_{928C98AE-A19A-0347-8D22-A22112C3A96C}" xr6:coauthVersionLast="36" xr6:coauthVersionMax="36" xr10:uidLastSave="{00000000-0000-0000-0000-000000000000}"/>
  <bookViews>
    <workbookView xWindow="0" yWindow="0" windowWidth="25600" windowHeight="16000" activeTab="3" xr2:uid="{00000000-000D-0000-FFFF-FFFF00000000}"/>
  </bookViews>
  <sheets>
    <sheet name="Unsold" sheetId="1" r:id="rId1"/>
    <sheet name="Final ARea sheet (2)" sheetId="2" r:id="rId2"/>
    <sheet name="Sheet2" sheetId="4" r:id="rId3"/>
    <sheet name="Sheet1" sheetId="3" r:id="rId4"/>
  </sheets>
  <externalReferences>
    <externalReference r:id="rId5"/>
  </externalReferences>
  <definedNames>
    <definedName name="_xlnm._FilterDatabase" localSheetId="3" hidden="1">Sheet1!$A$2:$K$275</definedName>
    <definedName name="Ruby_Lifespace">'[1]Sheet1 (2)'!#REF!</definedName>
  </definedNames>
  <calcPr calcId="181029"/>
  <pivotCaches>
    <pivotCache cacheId="6" r:id="rId6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5" i="3" l="1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F274" i="3"/>
  <c r="E274" i="3"/>
  <c r="F273" i="3"/>
  <c r="E273" i="3"/>
  <c r="F272" i="3"/>
  <c r="E272" i="3"/>
  <c r="F271" i="3"/>
  <c r="E271" i="3"/>
  <c r="F270" i="3"/>
  <c r="E270" i="3"/>
  <c r="F269" i="3"/>
  <c r="E269" i="3"/>
  <c r="F268" i="3"/>
  <c r="E268" i="3"/>
  <c r="F267" i="3"/>
  <c r="E267" i="3"/>
  <c r="E266" i="3"/>
  <c r="F265" i="3"/>
  <c r="E265" i="3"/>
  <c r="F264" i="3"/>
  <c r="E264" i="3"/>
  <c r="F263" i="3"/>
  <c r="E263" i="3"/>
  <c r="E262" i="3"/>
  <c r="F261" i="3"/>
  <c r="E261" i="3"/>
  <c r="E260" i="3"/>
  <c r="F259" i="3"/>
  <c r="E259" i="3"/>
  <c r="F258" i="3"/>
  <c r="E258" i="3"/>
  <c r="E257" i="3"/>
  <c r="F256" i="3"/>
  <c r="E256" i="3"/>
  <c r="E255" i="3"/>
  <c r="F254" i="3"/>
  <c r="E254" i="3"/>
  <c r="E253" i="3"/>
  <c r="F252" i="3"/>
  <c r="E252" i="3"/>
  <c r="F251" i="3"/>
  <c r="E251" i="3"/>
  <c r="F250" i="3"/>
  <c r="E250" i="3"/>
  <c r="F249" i="3"/>
  <c r="E249" i="3"/>
  <c r="F248" i="3"/>
  <c r="E248" i="3"/>
  <c r="F247" i="3"/>
  <c r="E247" i="3"/>
  <c r="F246" i="3"/>
  <c r="E246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 l="1"/>
  <c r="E215" i="3"/>
  <c r="G215" i="3" s="1"/>
  <c r="I215" i="3" s="1"/>
  <c r="K215" i="3" s="1"/>
  <c r="F214" i="3"/>
  <c r="E214" i="3"/>
  <c r="F213" i="3"/>
  <c r="E213" i="3"/>
  <c r="F212" i="3"/>
  <c r="E212" i="3"/>
  <c r="G212" i="3" s="1"/>
  <c r="I212" i="3" s="1"/>
  <c r="K212" i="3" s="1"/>
  <c r="F211" i="3"/>
  <c r="E211" i="3"/>
  <c r="G211" i="3" s="1"/>
  <c r="I211" i="3" s="1"/>
  <c r="K211" i="3" s="1"/>
  <c r="F210" i="3"/>
  <c r="E210" i="3"/>
  <c r="G210" i="3" s="1"/>
  <c r="I210" i="3" s="1"/>
  <c r="K210" i="3" s="1"/>
  <c r="F209" i="3"/>
  <c r="E209" i="3"/>
  <c r="G209" i="3" s="1"/>
  <c r="I209" i="3" s="1"/>
  <c r="K209" i="3" s="1"/>
  <c r="F208" i="3"/>
  <c r="E208" i="3"/>
  <c r="F207" i="3"/>
  <c r="E207" i="3"/>
  <c r="F206" i="3"/>
  <c r="E206" i="3"/>
  <c r="G206" i="3" s="1"/>
  <c r="I206" i="3" s="1"/>
  <c r="K206" i="3" s="1"/>
  <c r="F205" i="3"/>
  <c r="E205" i="3"/>
  <c r="G205" i="3" s="1"/>
  <c r="I205" i="3" s="1"/>
  <c r="K205" i="3" s="1"/>
  <c r="F204" i="3"/>
  <c r="E204" i="3"/>
  <c r="G204" i="3" s="1"/>
  <c r="I204" i="3" s="1"/>
  <c r="K204" i="3" s="1"/>
  <c r="F203" i="3"/>
  <c r="E203" i="3"/>
  <c r="G203" i="3" s="1"/>
  <c r="I203" i="3" s="1"/>
  <c r="K203" i="3" s="1"/>
  <c r="F202" i="3"/>
  <c r="E202" i="3"/>
  <c r="F201" i="3"/>
  <c r="E201" i="3"/>
  <c r="F200" i="3"/>
  <c r="E200" i="3"/>
  <c r="G200" i="3" s="1"/>
  <c r="I200" i="3" s="1"/>
  <c r="K200" i="3" s="1"/>
  <c r="F199" i="3"/>
  <c r="E199" i="3"/>
  <c r="G199" i="3" s="1"/>
  <c r="I199" i="3" s="1"/>
  <c r="K199" i="3" s="1"/>
  <c r="F198" i="3"/>
  <c r="E198" i="3"/>
  <c r="G198" i="3" s="1"/>
  <c r="I198" i="3" s="1"/>
  <c r="K198" i="3" s="1"/>
  <c r="F197" i="3"/>
  <c r="E197" i="3"/>
  <c r="G197" i="3" s="1"/>
  <c r="I197" i="3" s="1"/>
  <c r="K197" i="3" s="1"/>
  <c r="F196" i="3"/>
  <c r="E196" i="3"/>
  <c r="F195" i="3"/>
  <c r="E195" i="3"/>
  <c r="F194" i="3"/>
  <c r="E194" i="3"/>
  <c r="G194" i="3" s="1"/>
  <c r="I194" i="3" s="1"/>
  <c r="K194" i="3" s="1"/>
  <c r="F193" i="3"/>
  <c r="E193" i="3"/>
  <c r="G193" i="3" s="1"/>
  <c r="I193" i="3" s="1"/>
  <c r="K193" i="3" s="1"/>
  <c r="F192" i="3"/>
  <c r="E192" i="3"/>
  <c r="G192" i="3" s="1"/>
  <c r="I192" i="3" s="1"/>
  <c r="K192" i="3" s="1"/>
  <c r="F191" i="3"/>
  <c r="E191" i="3"/>
  <c r="G191" i="3" s="1"/>
  <c r="I191" i="3" s="1"/>
  <c r="K191" i="3" s="1"/>
  <c r="F190" i="3"/>
  <c r="E190" i="3"/>
  <c r="F189" i="3"/>
  <c r="E189" i="3"/>
  <c r="F188" i="3"/>
  <c r="E188" i="3"/>
  <c r="G188" i="3" s="1"/>
  <c r="I188" i="3" s="1"/>
  <c r="K188" i="3" s="1"/>
  <c r="F187" i="3"/>
  <c r="E187" i="3"/>
  <c r="G187" i="3" s="1"/>
  <c r="I187" i="3" s="1"/>
  <c r="K187" i="3" s="1"/>
  <c r="F186" i="3"/>
  <c r="E186" i="3"/>
  <c r="G186" i="3" s="1"/>
  <c r="I186" i="3" s="1"/>
  <c r="K186" i="3" s="1"/>
  <c r="F185" i="3"/>
  <c r="E185" i="3"/>
  <c r="G185" i="3" s="1"/>
  <c r="I185" i="3" s="1"/>
  <c r="K185" i="3" s="1"/>
  <c r="F184" i="3"/>
  <c r="E184" i="3"/>
  <c r="F183" i="3"/>
  <c r="E183" i="3"/>
  <c r="F182" i="3"/>
  <c r="E182" i="3"/>
  <c r="G182" i="3" s="1"/>
  <c r="I182" i="3" s="1"/>
  <c r="K182" i="3" s="1"/>
  <c r="F181" i="3"/>
  <c r="E181" i="3"/>
  <c r="G181" i="3" s="1"/>
  <c r="I181" i="3" s="1"/>
  <c r="K181" i="3" s="1"/>
  <c r="F180" i="3"/>
  <c r="E180" i="3"/>
  <c r="G180" i="3" s="1"/>
  <c r="I180" i="3" s="1"/>
  <c r="K180" i="3" s="1"/>
  <c r="F179" i="3"/>
  <c r="E179" i="3"/>
  <c r="G179" i="3" s="1"/>
  <c r="I179" i="3" s="1"/>
  <c r="K179" i="3" s="1"/>
  <c r="F178" i="3"/>
  <c r="E178" i="3"/>
  <c r="F177" i="3"/>
  <c r="E177" i="3"/>
  <c r="F176" i="3"/>
  <c r="E176" i="3"/>
  <c r="G176" i="3" s="1"/>
  <c r="I176" i="3" s="1"/>
  <c r="K176" i="3" s="1"/>
  <c r="F175" i="3"/>
  <c r="E175" i="3"/>
  <c r="G175" i="3" s="1"/>
  <c r="I175" i="3" s="1"/>
  <c r="K175" i="3" s="1"/>
  <c r="F174" i="3"/>
  <c r="E174" i="3"/>
  <c r="G174" i="3" s="1"/>
  <c r="I174" i="3" s="1"/>
  <c r="K174" i="3" s="1"/>
  <c r="F173" i="3"/>
  <c r="E173" i="3"/>
  <c r="G173" i="3" s="1"/>
  <c r="I173" i="3" s="1"/>
  <c r="K173" i="3" s="1"/>
  <c r="F172" i="3"/>
  <c r="E172" i="3"/>
  <c r="F171" i="3"/>
  <c r="E171" i="3"/>
  <c r="G171" i="3" s="1"/>
  <c r="I171" i="3" s="1"/>
  <c r="K171" i="3" s="1"/>
  <c r="F170" i="3"/>
  <c r="E170" i="3"/>
  <c r="G170" i="3" s="1"/>
  <c r="I170" i="3" s="1"/>
  <c r="K170" i="3" s="1"/>
  <c r="F169" i="3"/>
  <c r="E169" i="3"/>
  <c r="G169" i="3" s="1"/>
  <c r="I169" i="3" s="1"/>
  <c r="K169" i="3" s="1"/>
  <c r="F168" i="3"/>
  <c r="E168" i="3"/>
  <c r="G168" i="3" s="1"/>
  <c r="I168" i="3" s="1"/>
  <c r="K168" i="3" s="1"/>
  <c r="F167" i="3"/>
  <c r="E167" i="3"/>
  <c r="G167" i="3" s="1"/>
  <c r="I167" i="3" s="1"/>
  <c r="K167" i="3" s="1"/>
  <c r="F166" i="3"/>
  <c r="E166" i="3"/>
  <c r="F165" i="3"/>
  <c r="E165" i="3"/>
  <c r="G165" i="3" s="1"/>
  <c r="I165" i="3" s="1"/>
  <c r="K165" i="3" s="1"/>
  <c r="F164" i="3"/>
  <c r="E164" i="3"/>
  <c r="G164" i="3" s="1"/>
  <c r="I164" i="3" s="1"/>
  <c r="K164" i="3" s="1"/>
  <c r="F163" i="3"/>
  <c r="E163" i="3"/>
  <c r="G163" i="3" s="1"/>
  <c r="I163" i="3" s="1"/>
  <c r="K163" i="3" s="1"/>
  <c r="F162" i="3"/>
  <c r="E162" i="3"/>
  <c r="G162" i="3" s="1"/>
  <c r="I162" i="3" s="1"/>
  <c r="K162" i="3" s="1"/>
  <c r="F161" i="3"/>
  <c r="E161" i="3"/>
  <c r="G161" i="3" s="1"/>
  <c r="I161" i="3" s="1"/>
  <c r="K161" i="3" s="1"/>
  <c r="F160" i="3"/>
  <c r="E160" i="3"/>
  <c r="F159" i="3"/>
  <c r="E159" i="3"/>
  <c r="G159" i="3" s="1"/>
  <c r="I159" i="3" s="1"/>
  <c r="K159" i="3" s="1"/>
  <c r="F158" i="3"/>
  <c r="E158" i="3"/>
  <c r="G158" i="3" s="1"/>
  <c r="I158" i="3" s="1"/>
  <c r="K158" i="3" s="1"/>
  <c r="F157" i="3"/>
  <c r="E157" i="3"/>
  <c r="G157" i="3" s="1"/>
  <c r="I157" i="3" s="1"/>
  <c r="K157" i="3" s="1"/>
  <c r="F156" i="3"/>
  <c r="E156" i="3"/>
  <c r="G156" i="3" s="1"/>
  <c r="I156" i="3" s="1"/>
  <c r="K156" i="3" s="1"/>
  <c r="F155" i="3"/>
  <c r="E155" i="3"/>
  <c r="G155" i="3" s="1"/>
  <c r="I155" i="3" s="1"/>
  <c r="K155" i="3" s="1"/>
  <c r="F154" i="3"/>
  <c r="E154" i="3"/>
  <c r="F153" i="3"/>
  <c r="E153" i="3"/>
  <c r="G153" i="3" s="1"/>
  <c r="I153" i="3" s="1"/>
  <c r="K153" i="3" s="1"/>
  <c r="F152" i="3"/>
  <c r="E152" i="3"/>
  <c r="G152" i="3" s="1"/>
  <c r="I152" i="3" s="1"/>
  <c r="K152" i="3" s="1"/>
  <c r="F151" i="3"/>
  <c r="E151" i="3"/>
  <c r="G151" i="3" s="1"/>
  <c r="I151" i="3" s="1"/>
  <c r="K151" i="3" s="1"/>
  <c r="F150" i="3"/>
  <c r="E150" i="3"/>
  <c r="G150" i="3" s="1"/>
  <c r="I150" i="3" s="1"/>
  <c r="K150" i="3" s="1"/>
  <c r="F149" i="3"/>
  <c r="E149" i="3"/>
  <c r="G149" i="3" s="1"/>
  <c r="I149" i="3" s="1"/>
  <c r="K149" i="3" s="1"/>
  <c r="F148" i="3"/>
  <c r="E148" i="3"/>
  <c r="F147" i="3"/>
  <c r="E147" i="3"/>
  <c r="G147" i="3" s="1"/>
  <c r="I147" i="3" s="1"/>
  <c r="K147" i="3" s="1"/>
  <c r="F146" i="3"/>
  <c r="E146" i="3"/>
  <c r="G146" i="3" s="1"/>
  <c r="I146" i="3" s="1"/>
  <c r="K146" i="3" s="1"/>
  <c r="F145" i="3"/>
  <c r="E145" i="3"/>
  <c r="G145" i="3" s="1"/>
  <c r="I145" i="3" s="1"/>
  <c r="K145" i="3" s="1"/>
  <c r="F144" i="3"/>
  <c r="E144" i="3"/>
  <c r="G144" i="3" s="1"/>
  <c r="I144" i="3" s="1"/>
  <c r="K144" i="3" s="1"/>
  <c r="F143" i="3"/>
  <c r="E143" i="3"/>
  <c r="G143" i="3" s="1"/>
  <c r="I143" i="3" s="1"/>
  <c r="K143" i="3" s="1"/>
  <c r="F142" i="3"/>
  <c r="E142" i="3"/>
  <c r="F141" i="3"/>
  <c r="E141" i="3"/>
  <c r="G141" i="3" s="1"/>
  <c r="I141" i="3" s="1"/>
  <c r="K141" i="3" s="1"/>
  <c r="F140" i="3"/>
  <c r="E140" i="3"/>
  <c r="G140" i="3" s="1"/>
  <c r="I140" i="3" s="1"/>
  <c r="K140" i="3" s="1"/>
  <c r="F139" i="3"/>
  <c r="E139" i="3"/>
  <c r="G139" i="3" s="1"/>
  <c r="I139" i="3" s="1"/>
  <c r="K139" i="3" s="1"/>
  <c r="F138" i="3"/>
  <c r="E138" i="3"/>
  <c r="G138" i="3" s="1"/>
  <c r="I138" i="3" s="1"/>
  <c r="K138" i="3" s="1"/>
  <c r="F137" i="3"/>
  <c r="E137" i="3"/>
  <c r="G137" i="3" s="1"/>
  <c r="I137" i="3" s="1"/>
  <c r="K137" i="3" s="1"/>
  <c r="F136" i="3"/>
  <c r="E136" i="3"/>
  <c r="F135" i="3"/>
  <c r="E135" i="3"/>
  <c r="G135" i="3" s="1"/>
  <c r="I135" i="3" s="1"/>
  <c r="K135" i="3" s="1"/>
  <c r="F134" i="3"/>
  <c r="E134" i="3"/>
  <c r="G134" i="3" s="1"/>
  <c r="I134" i="3" s="1"/>
  <c r="K134" i="3" s="1"/>
  <c r="F133" i="3"/>
  <c r="E133" i="3"/>
  <c r="G133" i="3" s="1"/>
  <c r="I133" i="3" s="1"/>
  <c r="K133" i="3" s="1"/>
  <c r="F132" i="3"/>
  <c r="E132" i="3"/>
  <c r="G132" i="3" s="1"/>
  <c r="I132" i="3" s="1"/>
  <c r="K132" i="3" s="1"/>
  <c r="F131" i="3"/>
  <c r="E131" i="3"/>
  <c r="G131" i="3" s="1"/>
  <c r="I131" i="3" s="1"/>
  <c r="K131" i="3" s="1"/>
  <c r="F130" i="3"/>
  <c r="E130" i="3"/>
  <c r="F129" i="3"/>
  <c r="E129" i="3"/>
  <c r="G129" i="3" s="1"/>
  <c r="I129" i="3" s="1"/>
  <c r="K129" i="3" s="1"/>
  <c r="F128" i="3"/>
  <c r="E128" i="3"/>
  <c r="G128" i="3" s="1"/>
  <c r="I128" i="3" s="1"/>
  <c r="K128" i="3" s="1"/>
  <c r="F127" i="3"/>
  <c r="E127" i="3"/>
  <c r="G127" i="3" s="1"/>
  <c r="I127" i="3" s="1"/>
  <c r="K127" i="3" s="1"/>
  <c r="F126" i="3"/>
  <c r="E126" i="3"/>
  <c r="G126" i="3" s="1"/>
  <c r="I126" i="3" s="1"/>
  <c r="K126" i="3" s="1"/>
  <c r="F125" i="3"/>
  <c r="E125" i="3"/>
  <c r="G125" i="3" s="1"/>
  <c r="I125" i="3" s="1"/>
  <c r="K125" i="3" s="1"/>
  <c r="F124" i="3"/>
  <c r="E124" i="3"/>
  <c r="F123" i="3"/>
  <c r="E123" i="3"/>
  <c r="G123" i="3" s="1"/>
  <c r="I123" i="3" s="1"/>
  <c r="K123" i="3" s="1"/>
  <c r="F122" i="3"/>
  <c r="E122" i="3"/>
  <c r="G122" i="3" s="1"/>
  <c r="I122" i="3" s="1"/>
  <c r="K122" i="3" s="1"/>
  <c r="F121" i="3"/>
  <c r="E121" i="3"/>
  <c r="G121" i="3" s="1"/>
  <c r="I121" i="3" s="1"/>
  <c r="K121" i="3" s="1"/>
  <c r="F120" i="3"/>
  <c r="E120" i="3"/>
  <c r="G120" i="3" s="1"/>
  <c r="I120" i="3" s="1"/>
  <c r="K120" i="3" s="1"/>
  <c r="F119" i="3"/>
  <c r="E119" i="3"/>
  <c r="G119" i="3" s="1"/>
  <c r="I119" i="3" s="1"/>
  <c r="K119" i="3" s="1"/>
  <c r="F118" i="3"/>
  <c r="E118" i="3"/>
  <c r="F117" i="3"/>
  <c r="E117" i="3"/>
  <c r="G117" i="3" s="1"/>
  <c r="I117" i="3" s="1"/>
  <c r="K117" i="3" s="1"/>
  <c r="E116" i="3"/>
  <c r="G116" i="3" s="1"/>
  <c r="I116" i="3" s="1"/>
  <c r="K116" i="3" s="1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3" i="3"/>
  <c r="E93" i="3"/>
  <c r="F92" i="3"/>
  <c r="E92" i="3"/>
  <c r="E91" i="3"/>
  <c r="G91" i="3" s="1"/>
  <c r="I91" i="3" s="1"/>
  <c r="K91" i="3" s="1"/>
  <c r="F90" i="3"/>
  <c r="E90" i="3"/>
  <c r="G90" i="3" s="1"/>
  <c r="I90" i="3" s="1"/>
  <c r="K90" i="3" s="1"/>
  <c r="F89" i="3"/>
  <c r="E89" i="3"/>
  <c r="G89" i="3" s="1"/>
  <c r="I89" i="3" s="1"/>
  <c r="K89" i="3" s="1"/>
  <c r="F88" i="3"/>
  <c r="E88" i="3"/>
  <c r="G88" i="3" s="1"/>
  <c r="I88" i="3" s="1"/>
  <c r="K88" i="3" s="1"/>
  <c r="F87" i="3"/>
  <c r="E87" i="3"/>
  <c r="F86" i="3"/>
  <c r="E86" i="3"/>
  <c r="G86" i="3" s="1"/>
  <c r="I86" i="3" s="1"/>
  <c r="K86" i="3" s="1"/>
  <c r="E85" i="3"/>
  <c r="G85" i="3" s="1"/>
  <c r="I85" i="3" s="1"/>
  <c r="K85" i="3" s="1"/>
  <c r="F84" i="3"/>
  <c r="E84" i="3"/>
  <c r="F83" i="3"/>
  <c r="E83" i="3"/>
  <c r="F82" i="3"/>
  <c r="E82" i="3"/>
  <c r="F81" i="3"/>
  <c r="E81" i="3"/>
  <c r="E80" i="3"/>
  <c r="G80" i="3" s="1"/>
  <c r="I80" i="3" s="1"/>
  <c r="K80" i="3" s="1"/>
  <c r="F79" i="3"/>
  <c r="E79" i="3"/>
  <c r="G79" i="3" s="1"/>
  <c r="I79" i="3" s="1"/>
  <c r="K79" i="3" s="1"/>
  <c r="F78" i="3"/>
  <c r="E78" i="3"/>
  <c r="G78" i="3" s="1"/>
  <c r="I78" i="3" s="1"/>
  <c r="K78" i="3" s="1"/>
  <c r="F77" i="3"/>
  <c r="E77" i="3"/>
  <c r="F76" i="3"/>
  <c r="E76" i="3"/>
  <c r="G76" i="3" s="1"/>
  <c r="I76" i="3" s="1"/>
  <c r="K76" i="3" s="1"/>
  <c r="E75" i="3"/>
  <c r="G75" i="3" s="1"/>
  <c r="I75" i="3" s="1"/>
  <c r="K75" i="3" s="1"/>
  <c r="F74" i="3"/>
  <c r="E74" i="3"/>
  <c r="F73" i="3"/>
  <c r="E73" i="3"/>
  <c r="F72" i="3"/>
  <c r="E72" i="3"/>
  <c r="F71" i="3"/>
  <c r="E71" i="3"/>
  <c r="F70" i="3"/>
  <c r="E70" i="3"/>
  <c r="E69" i="3"/>
  <c r="G69" i="3" s="1"/>
  <c r="I69" i="3" s="1"/>
  <c r="K69" i="3" s="1"/>
  <c r="F68" i="3"/>
  <c r="E68" i="3"/>
  <c r="G68" i="3" s="1"/>
  <c r="I68" i="3" s="1"/>
  <c r="K68" i="3" s="1"/>
  <c r="F67" i="3"/>
  <c r="E67" i="3"/>
  <c r="F66" i="3"/>
  <c r="E66" i="3"/>
  <c r="G66" i="3" s="1"/>
  <c r="I66" i="3" s="1"/>
  <c r="K66" i="3" s="1"/>
  <c r="F65" i="3"/>
  <c r="E65" i="3"/>
  <c r="G65" i="3" s="1"/>
  <c r="I65" i="3" s="1"/>
  <c r="K65" i="3" s="1"/>
  <c r="E64" i="3"/>
  <c r="G64" i="3" s="1"/>
  <c r="I64" i="3" s="1"/>
  <c r="K64" i="3" s="1"/>
  <c r="F63" i="3"/>
  <c r="E63" i="3"/>
  <c r="F62" i="3"/>
  <c r="E62" i="3"/>
  <c r="F61" i="3"/>
  <c r="E61" i="3"/>
  <c r="F60" i="3"/>
  <c r="E60" i="3"/>
  <c r="E59" i="3"/>
  <c r="G59" i="3" s="1"/>
  <c r="I59" i="3" s="1"/>
  <c r="K59" i="3" s="1"/>
  <c r="F58" i="3"/>
  <c r="E58" i="3"/>
  <c r="G58" i="3" s="1"/>
  <c r="I58" i="3" s="1"/>
  <c r="K58" i="3" s="1"/>
  <c r="F57" i="3"/>
  <c r="E57" i="3"/>
  <c r="F56" i="3"/>
  <c r="E56" i="3"/>
  <c r="G56" i="3" s="1"/>
  <c r="I56" i="3" s="1"/>
  <c r="K56" i="3" s="1"/>
  <c r="F55" i="3"/>
  <c r="E55" i="3"/>
  <c r="G55" i="3" s="1"/>
  <c r="I55" i="3" s="1"/>
  <c r="K55" i="3" s="1"/>
  <c r="E54" i="3"/>
  <c r="G54" i="3" s="1"/>
  <c r="I54" i="3" s="1"/>
  <c r="K54" i="3" s="1"/>
  <c r="F53" i="3"/>
  <c r="E53" i="3"/>
  <c r="F52" i="3"/>
  <c r="E52" i="3"/>
  <c r="F51" i="3"/>
  <c r="E51" i="3"/>
  <c r="F50" i="3"/>
  <c r="E50" i="3"/>
  <c r="F49" i="3"/>
  <c r="E49" i="3"/>
  <c r="E48" i="3"/>
  <c r="G48" i="3" s="1"/>
  <c r="I48" i="3" s="1"/>
  <c r="K48" i="3" s="1"/>
  <c r="F47" i="3"/>
  <c r="E47" i="3"/>
  <c r="F46" i="3"/>
  <c r="E46" i="3"/>
  <c r="G46" i="3" s="1"/>
  <c r="I46" i="3" s="1"/>
  <c r="K46" i="3" s="1"/>
  <c r="F45" i="3"/>
  <c r="E45" i="3"/>
  <c r="G45" i="3" s="1"/>
  <c r="I45" i="3" s="1"/>
  <c r="K45" i="3" s="1"/>
  <c r="F44" i="3"/>
  <c r="E44" i="3"/>
  <c r="F43" i="3"/>
  <c r="E43" i="3"/>
  <c r="G43" i="3" s="1"/>
  <c r="I43" i="3" s="1"/>
  <c r="K43" i="3" s="1"/>
  <c r="F42" i="3"/>
  <c r="E42" i="3"/>
  <c r="G42" i="3" s="1"/>
  <c r="I42" i="3" s="1"/>
  <c r="K42" i="3" s="1"/>
  <c r="F41" i="3"/>
  <c r="E41" i="3"/>
  <c r="F40" i="3"/>
  <c r="E40" i="3"/>
  <c r="G40" i="3" s="1"/>
  <c r="I40" i="3" s="1"/>
  <c r="K40" i="3" s="1"/>
  <c r="F39" i="3"/>
  <c r="E39" i="3"/>
  <c r="G39" i="3" s="1"/>
  <c r="I39" i="3" s="1"/>
  <c r="K39" i="3" s="1"/>
  <c r="F38" i="3"/>
  <c r="E38" i="3"/>
  <c r="F37" i="3"/>
  <c r="E37" i="3"/>
  <c r="G37" i="3" s="1"/>
  <c r="I37" i="3" s="1"/>
  <c r="K37" i="3" s="1"/>
  <c r="F36" i="3"/>
  <c r="E36" i="3"/>
  <c r="G36" i="3" s="1"/>
  <c r="I36" i="3" s="1"/>
  <c r="K36" i="3" s="1"/>
  <c r="F35" i="3"/>
  <c r="E35" i="3"/>
  <c r="F34" i="3"/>
  <c r="E34" i="3"/>
  <c r="G34" i="3" s="1"/>
  <c r="I34" i="3" s="1"/>
  <c r="K34" i="3" s="1"/>
  <c r="F33" i="3"/>
  <c r="E33" i="3"/>
  <c r="G33" i="3" s="1"/>
  <c r="I33" i="3" s="1"/>
  <c r="K33" i="3" s="1"/>
  <c r="F32" i="3"/>
  <c r="E32" i="3"/>
  <c r="F31" i="3"/>
  <c r="E31" i="3"/>
  <c r="G31" i="3" s="1"/>
  <c r="I31" i="3" s="1"/>
  <c r="K31" i="3" s="1"/>
  <c r="F30" i="3"/>
  <c r="E30" i="3"/>
  <c r="G30" i="3" s="1"/>
  <c r="I30" i="3" s="1"/>
  <c r="K30" i="3" s="1"/>
  <c r="F29" i="3"/>
  <c r="E29" i="3"/>
  <c r="F28" i="3"/>
  <c r="E28" i="3"/>
  <c r="G28" i="3" s="1"/>
  <c r="I28" i="3" s="1"/>
  <c r="K28" i="3" s="1"/>
  <c r="F27" i="3"/>
  <c r="E27" i="3"/>
  <c r="G27" i="3" s="1"/>
  <c r="I27" i="3" s="1"/>
  <c r="K27" i="3" s="1"/>
  <c r="F26" i="3"/>
  <c r="E26" i="3"/>
  <c r="F25" i="3"/>
  <c r="E25" i="3"/>
  <c r="G25" i="3" s="1"/>
  <c r="I25" i="3" s="1"/>
  <c r="K25" i="3" s="1"/>
  <c r="F24" i="3"/>
  <c r="E24" i="3"/>
  <c r="G24" i="3" s="1"/>
  <c r="I24" i="3" s="1"/>
  <c r="K24" i="3" s="1"/>
  <c r="F23" i="3"/>
  <c r="E23" i="3"/>
  <c r="F22" i="3"/>
  <c r="E22" i="3"/>
  <c r="G22" i="3" s="1"/>
  <c r="I22" i="3" s="1"/>
  <c r="K22" i="3" s="1"/>
  <c r="F21" i="3"/>
  <c r="E21" i="3"/>
  <c r="G21" i="3" s="1"/>
  <c r="I21" i="3" s="1"/>
  <c r="K21" i="3" s="1"/>
  <c r="F20" i="3"/>
  <c r="E20" i="3"/>
  <c r="G20" i="3" s="1"/>
  <c r="I20" i="3" s="1"/>
  <c r="K20" i="3" s="1"/>
  <c r="F19" i="3"/>
  <c r="E19" i="3"/>
  <c r="G19" i="3" s="1"/>
  <c r="I19" i="3" s="1"/>
  <c r="K19" i="3" s="1"/>
  <c r="F18" i="3"/>
  <c r="E18" i="3"/>
  <c r="G18" i="3" s="1"/>
  <c r="I18" i="3" s="1"/>
  <c r="K18" i="3" s="1"/>
  <c r="F17" i="3"/>
  <c r="E17" i="3"/>
  <c r="F16" i="3"/>
  <c r="E16" i="3"/>
  <c r="G16" i="3" s="1"/>
  <c r="I16" i="3" s="1"/>
  <c r="K16" i="3" s="1"/>
  <c r="F15" i="3"/>
  <c r="E15" i="3"/>
  <c r="G15" i="3" s="1"/>
  <c r="I15" i="3" s="1"/>
  <c r="K15" i="3" s="1"/>
  <c r="F14" i="3"/>
  <c r="E14" i="3"/>
  <c r="F13" i="3"/>
  <c r="E13" i="3"/>
  <c r="G13" i="3" s="1"/>
  <c r="I13" i="3" s="1"/>
  <c r="K13" i="3" s="1"/>
  <c r="F12" i="3"/>
  <c r="E12" i="3"/>
  <c r="G12" i="3" s="1"/>
  <c r="I12" i="3" s="1"/>
  <c r="K12" i="3" s="1"/>
  <c r="F11" i="3"/>
  <c r="E11" i="3"/>
  <c r="F10" i="3"/>
  <c r="E10" i="3"/>
  <c r="G10" i="3" s="1"/>
  <c r="I10" i="3" s="1"/>
  <c r="K10" i="3" s="1"/>
  <c r="F9" i="3"/>
  <c r="E9" i="3"/>
  <c r="G9" i="3" s="1"/>
  <c r="I9" i="3" s="1"/>
  <c r="K9" i="3" s="1"/>
  <c r="F8" i="3"/>
  <c r="E8" i="3"/>
  <c r="F7" i="3"/>
  <c r="E7" i="3"/>
  <c r="G7" i="3" s="1"/>
  <c r="I7" i="3" s="1"/>
  <c r="K7" i="3" s="1"/>
  <c r="F6" i="3"/>
  <c r="E6" i="3"/>
  <c r="G6" i="3" s="1"/>
  <c r="I6" i="3" s="1"/>
  <c r="K6" i="3" s="1"/>
  <c r="F5" i="3"/>
  <c r="E5" i="3"/>
  <c r="E4" i="3"/>
  <c r="G4" i="3" s="1"/>
  <c r="I4" i="3" s="1"/>
  <c r="K4" i="3" s="1"/>
  <c r="E3" i="3"/>
  <c r="G3" i="3" s="1"/>
  <c r="I3" i="3" s="1"/>
  <c r="K3" i="3" l="1"/>
  <c r="G53" i="3"/>
  <c r="I53" i="3" s="1"/>
  <c r="K53" i="3" s="1"/>
  <c r="G60" i="3"/>
  <c r="I60" i="3" s="1"/>
  <c r="K60" i="3" s="1"/>
  <c r="G73" i="3"/>
  <c r="I73" i="3" s="1"/>
  <c r="K73" i="3" s="1"/>
  <c r="G93" i="3"/>
  <c r="I93" i="3" s="1"/>
  <c r="K93" i="3" s="1"/>
  <c r="G99" i="3"/>
  <c r="I99" i="3" s="1"/>
  <c r="K99" i="3" s="1"/>
  <c r="G105" i="3"/>
  <c r="I105" i="3" s="1"/>
  <c r="K105" i="3" s="1"/>
  <c r="G111" i="3"/>
  <c r="I111" i="3" s="1"/>
  <c r="K111" i="3" s="1"/>
  <c r="G44" i="3"/>
  <c r="I44" i="3" s="1"/>
  <c r="K44" i="3" s="1"/>
  <c r="G49" i="3"/>
  <c r="I49" i="3" s="1"/>
  <c r="K49" i="3" s="1"/>
  <c r="G62" i="3"/>
  <c r="I62" i="3" s="1"/>
  <c r="K62" i="3" s="1"/>
  <c r="G82" i="3"/>
  <c r="I82" i="3" s="1"/>
  <c r="K82" i="3" s="1"/>
  <c r="G95" i="3"/>
  <c r="I95" i="3" s="1"/>
  <c r="K95" i="3" s="1"/>
  <c r="G101" i="3"/>
  <c r="I101" i="3" s="1"/>
  <c r="K101" i="3" s="1"/>
  <c r="G107" i="3"/>
  <c r="I107" i="3" s="1"/>
  <c r="K107" i="3" s="1"/>
  <c r="G113" i="3"/>
  <c r="I113" i="3" s="1"/>
  <c r="K113" i="3" s="1"/>
  <c r="G61" i="3"/>
  <c r="I61" i="3" s="1"/>
  <c r="K61" i="3" s="1"/>
  <c r="G74" i="3"/>
  <c r="I74" i="3" s="1"/>
  <c r="K74" i="3" s="1"/>
  <c r="G81" i="3"/>
  <c r="I81" i="3" s="1"/>
  <c r="K81" i="3" s="1"/>
  <c r="G94" i="3"/>
  <c r="I94" i="3" s="1"/>
  <c r="K94" i="3" s="1"/>
  <c r="G100" i="3"/>
  <c r="I100" i="3" s="1"/>
  <c r="K100" i="3" s="1"/>
  <c r="G106" i="3"/>
  <c r="I106" i="3" s="1"/>
  <c r="K106" i="3" s="1"/>
  <c r="G112" i="3"/>
  <c r="I112" i="3" s="1"/>
  <c r="K112" i="3" s="1"/>
  <c r="G5" i="3"/>
  <c r="I5" i="3" s="1"/>
  <c r="K5" i="3" s="1"/>
  <c r="G11" i="3"/>
  <c r="I11" i="3" s="1"/>
  <c r="K11" i="3" s="1"/>
  <c r="G17" i="3"/>
  <c r="I17" i="3" s="1"/>
  <c r="K17" i="3" s="1"/>
  <c r="G23" i="3"/>
  <c r="I23" i="3" s="1"/>
  <c r="K23" i="3" s="1"/>
  <c r="G29" i="3"/>
  <c r="I29" i="3" s="1"/>
  <c r="K29" i="3" s="1"/>
  <c r="G35" i="3"/>
  <c r="I35" i="3" s="1"/>
  <c r="K35" i="3" s="1"/>
  <c r="G41" i="3"/>
  <c r="I41" i="3" s="1"/>
  <c r="K41" i="3" s="1"/>
  <c r="G47" i="3"/>
  <c r="I47" i="3" s="1"/>
  <c r="K47" i="3" s="1"/>
  <c r="G67" i="3"/>
  <c r="I67" i="3" s="1"/>
  <c r="K67" i="3" s="1"/>
  <c r="G87" i="3"/>
  <c r="I87" i="3" s="1"/>
  <c r="K87" i="3" s="1"/>
  <c r="G118" i="3"/>
  <c r="I118" i="3" s="1"/>
  <c r="K118" i="3" s="1"/>
  <c r="G124" i="3"/>
  <c r="I124" i="3" s="1"/>
  <c r="K124" i="3" s="1"/>
  <c r="G130" i="3"/>
  <c r="I130" i="3" s="1"/>
  <c r="K130" i="3" s="1"/>
  <c r="G136" i="3"/>
  <c r="I136" i="3" s="1"/>
  <c r="K136" i="3" s="1"/>
  <c r="G142" i="3"/>
  <c r="I142" i="3" s="1"/>
  <c r="K142" i="3" s="1"/>
  <c r="G148" i="3"/>
  <c r="I148" i="3" s="1"/>
  <c r="K148" i="3" s="1"/>
  <c r="G154" i="3"/>
  <c r="I154" i="3" s="1"/>
  <c r="K154" i="3" s="1"/>
  <c r="G160" i="3"/>
  <c r="I160" i="3" s="1"/>
  <c r="K160" i="3" s="1"/>
  <c r="G166" i="3"/>
  <c r="I166" i="3" s="1"/>
  <c r="K166" i="3" s="1"/>
  <c r="G172" i="3"/>
  <c r="I172" i="3" s="1"/>
  <c r="K172" i="3" s="1"/>
  <c r="G178" i="3"/>
  <c r="I178" i="3" s="1"/>
  <c r="K178" i="3" s="1"/>
  <c r="G184" i="3"/>
  <c r="I184" i="3" s="1"/>
  <c r="K184" i="3" s="1"/>
  <c r="G190" i="3"/>
  <c r="I190" i="3" s="1"/>
  <c r="K190" i="3" s="1"/>
  <c r="G196" i="3"/>
  <c r="I196" i="3" s="1"/>
  <c r="K196" i="3" s="1"/>
  <c r="G202" i="3"/>
  <c r="I202" i="3" s="1"/>
  <c r="K202" i="3" s="1"/>
  <c r="G208" i="3"/>
  <c r="I208" i="3" s="1"/>
  <c r="K208" i="3" s="1"/>
  <c r="G214" i="3"/>
  <c r="I214" i="3" s="1"/>
  <c r="K214" i="3" s="1"/>
  <c r="G177" i="3"/>
  <c r="I177" i="3" s="1"/>
  <c r="K177" i="3" s="1"/>
  <c r="G183" i="3"/>
  <c r="I183" i="3" s="1"/>
  <c r="K183" i="3" s="1"/>
  <c r="G189" i="3"/>
  <c r="I189" i="3" s="1"/>
  <c r="K189" i="3" s="1"/>
  <c r="G195" i="3"/>
  <c r="I195" i="3" s="1"/>
  <c r="K195" i="3" s="1"/>
  <c r="G201" i="3"/>
  <c r="I201" i="3" s="1"/>
  <c r="K201" i="3" s="1"/>
  <c r="G207" i="3"/>
  <c r="I207" i="3" s="1"/>
  <c r="K207" i="3" s="1"/>
  <c r="G213" i="3"/>
  <c r="I213" i="3" s="1"/>
  <c r="K213" i="3" s="1"/>
  <c r="G52" i="3"/>
  <c r="I52" i="3" s="1"/>
  <c r="K52" i="3" s="1"/>
  <c r="G72" i="3"/>
  <c r="I72" i="3" s="1"/>
  <c r="K72" i="3" s="1"/>
  <c r="G92" i="3"/>
  <c r="I92" i="3" s="1"/>
  <c r="K92" i="3" s="1"/>
  <c r="G98" i="3"/>
  <c r="I98" i="3" s="1"/>
  <c r="K98" i="3" s="1"/>
  <c r="G104" i="3"/>
  <c r="I104" i="3" s="1"/>
  <c r="K104" i="3" s="1"/>
  <c r="G110" i="3"/>
  <c r="I110" i="3" s="1"/>
  <c r="K110" i="3" s="1"/>
  <c r="G51" i="3"/>
  <c r="I51" i="3" s="1"/>
  <c r="K51" i="3" s="1"/>
  <c r="G71" i="3"/>
  <c r="I71" i="3" s="1"/>
  <c r="K71" i="3" s="1"/>
  <c r="G84" i="3"/>
  <c r="I84" i="3" s="1"/>
  <c r="K84" i="3" s="1"/>
  <c r="G97" i="3"/>
  <c r="I97" i="3" s="1"/>
  <c r="K97" i="3" s="1"/>
  <c r="G103" i="3"/>
  <c r="I103" i="3" s="1"/>
  <c r="K103" i="3" s="1"/>
  <c r="G109" i="3"/>
  <c r="I109" i="3" s="1"/>
  <c r="K109" i="3" s="1"/>
  <c r="G115" i="3"/>
  <c r="I115" i="3" s="1"/>
  <c r="K115" i="3" s="1"/>
  <c r="G8" i="3"/>
  <c r="I8" i="3" s="1"/>
  <c r="K8" i="3" s="1"/>
  <c r="G26" i="3"/>
  <c r="I26" i="3" s="1"/>
  <c r="K26" i="3" s="1"/>
  <c r="G57" i="3"/>
  <c r="I57" i="3" s="1"/>
  <c r="K57" i="3" s="1"/>
  <c r="G77" i="3"/>
  <c r="I77" i="3" s="1"/>
  <c r="K77" i="3" s="1"/>
  <c r="G32" i="3"/>
  <c r="I32" i="3" s="1"/>
  <c r="K32" i="3" s="1"/>
  <c r="G50" i="3"/>
  <c r="I50" i="3" s="1"/>
  <c r="K50" i="3" s="1"/>
  <c r="G63" i="3"/>
  <c r="I63" i="3" s="1"/>
  <c r="K63" i="3" s="1"/>
  <c r="G70" i="3"/>
  <c r="I70" i="3" s="1"/>
  <c r="K70" i="3" s="1"/>
  <c r="G83" i="3"/>
  <c r="I83" i="3" s="1"/>
  <c r="K83" i="3" s="1"/>
  <c r="G96" i="3"/>
  <c r="I96" i="3" s="1"/>
  <c r="K96" i="3" s="1"/>
  <c r="G102" i="3"/>
  <c r="I102" i="3" s="1"/>
  <c r="K102" i="3" s="1"/>
  <c r="G108" i="3"/>
  <c r="I108" i="3" s="1"/>
  <c r="K108" i="3" s="1"/>
  <c r="G114" i="3"/>
  <c r="I114" i="3" s="1"/>
  <c r="K114" i="3" s="1"/>
  <c r="G14" i="3"/>
  <c r="I14" i="3" s="1"/>
  <c r="K14" i="3" s="1"/>
  <c r="G38" i="3"/>
  <c r="I38" i="3" s="1"/>
  <c r="K38" i="3" s="1"/>
  <c r="F35" i="1"/>
  <c r="E35" i="1"/>
  <c r="E95" i="1"/>
  <c r="F95" i="1"/>
  <c r="E72" i="2"/>
  <c r="D72" i="2"/>
  <c r="L72" i="2" s="1"/>
  <c r="M72" i="2" s="1"/>
  <c r="E71" i="2"/>
  <c r="D71" i="2"/>
  <c r="E70" i="2"/>
  <c r="D70" i="2"/>
  <c r="L70" i="2" s="1"/>
  <c r="M70" i="2" s="1"/>
  <c r="E69" i="2"/>
  <c r="D69" i="2"/>
  <c r="E68" i="2"/>
  <c r="D68" i="2"/>
  <c r="L68" i="2" s="1"/>
  <c r="M68" i="2" s="1"/>
  <c r="E67" i="2"/>
  <c r="D67" i="2"/>
  <c r="E66" i="2"/>
  <c r="D66" i="2"/>
  <c r="L66" i="2" s="1"/>
  <c r="M66" i="2" s="1"/>
  <c r="E62" i="2"/>
  <c r="D62" i="2"/>
  <c r="D61" i="2"/>
  <c r="L61" i="2" s="1"/>
  <c r="M61" i="2" s="1"/>
  <c r="E60" i="2"/>
  <c r="D60" i="2"/>
  <c r="L60" i="2" s="1"/>
  <c r="M60" i="2" s="1"/>
  <c r="E59" i="2"/>
  <c r="D59" i="2"/>
  <c r="L59" i="2" s="1"/>
  <c r="M59" i="2" s="1"/>
  <c r="E58" i="2"/>
  <c r="D58" i="2"/>
  <c r="L58" i="2" s="1"/>
  <c r="M58" i="2" s="1"/>
  <c r="D57" i="2"/>
  <c r="L57" i="2" s="1"/>
  <c r="M57" i="2" s="1"/>
  <c r="E56" i="2"/>
  <c r="D56" i="2"/>
  <c r="L56" i="2" s="1"/>
  <c r="M56" i="2" s="1"/>
  <c r="D55" i="2"/>
  <c r="L55" i="2" s="1"/>
  <c r="M55" i="2" s="1"/>
  <c r="E54" i="2"/>
  <c r="D54" i="2"/>
  <c r="L54" i="2" s="1"/>
  <c r="M54" i="2" s="1"/>
  <c r="E53" i="2"/>
  <c r="D53" i="2"/>
  <c r="L53" i="2" s="1"/>
  <c r="M53" i="2" s="1"/>
  <c r="D52" i="2"/>
  <c r="L52" i="2" s="1"/>
  <c r="M52" i="2" s="1"/>
  <c r="E51" i="2"/>
  <c r="D51" i="2"/>
  <c r="L51" i="2" s="1"/>
  <c r="M51" i="2" s="1"/>
  <c r="D50" i="2"/>
  <c r="L50" i="2" s="1"/>
  <c r="M50" i="2" s="1"/>
  <c r="E49" i="2"/>
  <c r="D49" i="2"/>
  <c r="L49" i="2" s="1"/>
  <c r="M49" i="2" s="1"/>
  <c r="D48" i="2"/>
  <c r="L48" i="2" s="1"/>
  <c r="M48" i="2" s="1"/>
  <c r="E47" i="2"/>
  <c r="D47" i="2"/>
  <c r="E46" i="2"/>
  <c r="D46" i="2"/>
  <c r="L46" i="2" s="1"/>
  <c r="M46" i="2" s="1"/>
  <c r="E45" i="2"/>
  <c r="D45" i="2"/>
  <c r="E44" i="2"/>
  <c r="D44" i="2"/>
  <c r="L44" i="2" s="1"/>
  <c r="M44" i="2" s="1"/>
  <c r="E43" i="2"/>
  <c r="D43" i="2"/>
  <c r="E42" i="2"/>
  <c r="D42" i="2"/>
  <c r="L42" i="2" s="1"/>
  <c r="M42" i="2" s="1"/>
  <c r="E41" i="2"/>
  <c r="D41" i="2"/>
  <c r="E40" i="2"/>
  <c r="D40" i="2"/>
  <c r="L40" i="2" s="1"/>
  <c r="M40" i="2" s="1"/>
  <c r="E39" i="2"/>
  <c r="D39" i="2"/>
  <c r="E38" i="2"/>
  <c r="D38" i="2"/>
  <c r="L38" i="2" s="1"/>
  <c r="M38" i="2" s="1"/>
  <c r="E37" i="2"/>
  <c r="D37" i="2"/>
  <c r="E36" i="2"/>
  <c r="D36" i="2"/>
  <c r="L36" i="2" s="1"/>
  <c r="M36" i="2" s="1"/>
  <c r="E35" i="2"/>
  <c r="D35" i="2"/>
  <c r="E34" i="2"/>
  <c r="D34" i="2"/>
  <c r="L34" i="2" s="1"/>
  <c r="M34" i="2" s="1"/>
  <c r="E33" i="2"/>
  <c r="D33" i="2"/>
  <c r="E32" i="2"/>
  <c r="D32" i="2"/>
  <c r="L32" i="2" s="1"/>
  <c r="M32" i="2" s="1"/>
  <c r="E26" i="2"/>
  <c r="D26" i="2"/>
  <c r="E25" i="2"/>
  <c r="D25" i="2"/>
  <c r="L25" i="2" s="1"/>
  <c r="M25" i="2" s="1"/>
  <c r="E24" i="2"/>
  <c r="D24" i="2"/>
  <c r="E23" i="2"/>
  <c r="D23" i="2"/>
  <c r="L23" i="2" s="1"/>
  <c r="M23" i="2" s="1"/>
  <c r="E22" i="2"/>
  <c r="D22" i="2"/>
  <c r="E21" i="2"/>
  <c r="D21" i="2"/>
  <c r="L21" i="2" s="1"/>
  <c r="M21" i="2" s="1"/>
  <c r="E20" i="2"/>
  <c r="D20" i="2"/>
  <c r="E19" i="2"/>
  <c r="D19" i="2"/>
  <c r="L19" i="2" s="1"/>
  <c r="M19" i="2" s="1"/>
  <c r="E18" i="2"/>
  <c r="D18" i="2"/>
  <c r="E17" i="2"/>
  <c r="D17" i="2"/>
  <c r="L17" i="2" s="1"/>
  <c r="M17" i="2" s="1"/>
  <c r="E16" i="2"/>
  <c r="D16" i="2"/>
  <c r="E15" i="2"/>
  <c r="D15" i="2"/>
  <c r="L15" i="2" s="1"/>
  <c r="M15" i="2" s="1"/>
  <c r="E14" i="2"/>
  <c r="D14" i="2"/>
  <c r="E13" i="2"/>
  <c r="D13" i="2"/>
  <c r="L13" i="2" s="1"/>
  <c r="M13" i="2" s="1"/>
  <c r="E12" i="2"/>
  <c r="D12" i="2"/>
  <c r="E11" i="2"/>
  <c r="D11" i="2"/>
  <c r="L11" i="2" s="1"/>
  <c r="M11" i="2" s="1"/>
  <c r="E10" i="2"/>
  <c r="D10" i="2"/>
  <c r="E9" i="2"/>
  <c r="D9" i="2"/>
  <c r="L9" i="2" s="1"/>
  <c r="M9" i="2" s="1"/>
  <c r="E8" i="2"/>
  <c r="D8" i="2"/>
  <c r="E7" i="2"/>
  <c r="D7" i="2"/>
  <c r="L7" i="2" s="1"/>
  <c r="M7" i="2" s="1"/>
  <c r="E6" i="2"/>
  <c r="E27" i="2" s="1"/>
  <c r="D6" i="2"/>
  <c r="F239" i="1"/>
  <c r="E239" i="1"/>
  <c r="F238" i="1"/>
  <c r="E238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E107" i="1"/>
  <c r="F106" i="1"/>
  <c r="E106" i="1"/>
  <c r="F105" i="1"/>
  <c r="E105" i="1"/>
  <c r="F104" i="1"/>
  <c r="E104" i="1"/>
  <c r="F103" i="1"/>
  <c r="E103" i="1"/>
  <c r="F102" i="1"/>
  <c r="E102" i="1"/>
  <c r="E101" i="1"/>
  <c r="F100" i="1"/>
  <c r="E100" i="1"/>
  <c r="F99" i="1"/>
  <c r="E99" i="1"/>
  <c r="F98" i="1"/>
  <c r="E98" i="1"/>
  <c r="F97" i="1"/>
  <c r="E97" i="1"/>
  <c r="E96" i="1"/>
  <c r="F94" i="1"/>
  <c r="E94" i="1"/>
  <c r="F93" i="1"/>
  <c r="E93" i="1"/>
  <c r="F92" i="1"/>
  <c r="E92" i="1"/>
  <c r="E91" i="1"/>
  <c r="F90" i="1"/>
  <c r="E90" i="1"/>
  <c r="F89" i="1"/>
  <c r="E89" i="1"/>
  <c r="F88" i="1"/>
  <c r="E88" i="1"/>
  <c r="F87" i="1"/>
  <c r="E87" i="1"/>
  <c r="F86" i="1"/>
  <c r="E86" i="1"/>
  <c r="E85" i="1"/>
  <c r="F84" i="1"/>
  <c r="E84" i="1"/>
  <c r="F83" i="1"/>
  <c r="E83" i="1"/>
  <c r="F82" i="1"/>
  <c r="E82" i="1"/>
  <c r="F81" i="1"/>
  <c r="E81" i="1"/>
  <c r="E80" i="1"/>
  <c r="F79" i="1"/>
  <c r="E79" i="1"/>
  <c r="F78" i="1"/>
  <c r="E78" i="1"/>
  <c r="F77" i="1"/>
  <c r="E77" i="1"/>
  <c r="F76" i="1"/>
  <c r="E76" i="1"/>
  <c r="E75" i="1"/>
  <c r="F74" i="1"/>
  <c r="E74" i="1"/>
  <c r="F73" i="1"/>
  <c r="E73" i="1"/>
  <c r="F72" i="1"/>
  <c r="E72" i="1"/>
  <c r="F71" i="1"/>
  <c r="E71" i="1"/>
  <c r="E70" i="1"/>
  <c r="F69" i="1"/>
  <c r="E69" i="1"/>
  <c r="F68" i="1"/>
  <c r="E68" i="1"/>
  <c r="F67" i="1"/>
  <c r="E67" i="1"/>
  <c r="F66" i="1"/>
  <c r="E66" i="1"/>
  <c r="F65" i="1"/>
  <c r="E65" i="1"/>
  <c r="E64" i="1"/>
  <c r="F63" i="1"/>
  <c r="E63" i="1"/>
  <c r="F62" i="1"/>
  <c r="E62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6" i="1"/>
  <c r="E36" i="1"/>
  <c r="F34" i="1"/>
  <c r="E34" i="1"/>
  <c r="F33" i="1"/>
  <c r="E33" i="1"/>
  <c r="F32" i="1"/>
  <c r="E32" i="1"/>
  <c r="F31" i="1"/>
  <c r="E31" i="1"/>
  <c r="F30" i="1"/>
  <c r="E30" i="1"/>
  <c r="F29" i="1"/>
  <c r="E29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F51" i="1" s="1"/>
  <c r="E8" i="1"/>
  <c r="E7" i="1"/>
  <c r="E6" i="1"/>
  <c r="E51" i="1" s="1"/>
  <c r="K275" i="3" l="1"/>
  <c r="I275" i="3"/>
  <c r="L6" i="2"/>
  <c r="M6" i="2" s="1"/>
  <c r="D27" i="2"/>
  <c r="L8" i="2"/>
  <c r="M8" i="2" s="1"/>
  <c r="L10" i="2"/>
  <c r="M10" i="2" s="1"/>
  <c r="L12" i="2"/>
  <c r="M12" i="2" s="1"/>
  <c r="L14" i="2"/>
  <c r="M14" i="2" s="1"/>
  <c r="L16" i="2"/>
  <c r="M16" i="2" s="1"/>
  <c r="L18" i="2"/>
  <c r="M18" i="2" s="1"/>
  <c r="L20" i="2"/>
  <c r="M20" i="2" s="1"/>
  <c r="L22" i="2"/>
  <c r="M22" i="2" s="1"/>
  <c r="L24" i="2"/>
  <c r="M24" i="2" s="1"/>
  <c r="L26" i="2"/>
  <c r="M26" i="2" s="1"/>
  <c r="L33" i="2"/>
  <c r="M33" i="2" s="1"/>
  <c r="L35" i="2"/>
  <c r="M35" i="2" s="1"/>
  <c r="L37" i="2"/>
  <c r="M37" i="2" s="1"/>
  <c r="L39" i="2"/>
  <c r="M39" i="2" s="1"/>
  <c r="L41" i="2"/>
  <c r="M41" i="2" s="1"/>
  <c r="L43" i="2"/>
  <c r="M43" i="2" s="1"/>
  <c r="L45" i="2"/>
  <c r="M45" i="2" s="1"/>
  <c r="L47" i="2"/>
  <c r="M47" i="2" s="1"/>
  <c r="L62" i="2"/>
  <c r="M62" i="2" s="1"/>
  <c r="L67" i="2"/>
  <c r="M67" i="2" s="1"/>
  <c r="L69" i="2"/>
  <c r="M69" i="2" s="1"/>
  <c r="L71" i="2"/>
  <c r="M71" i="2" s="1"/>
  <c r="F141" i="1"/>
  <c r="F240" i="1"/>
  <c r="E240" i="1"/>
  <c r="E141" i="1"/>
</calcChain>
</file>

<file path=xl/sharedStrings.xml><?xml version="1.0" encoding="utf-8"?>
<sst xmlns="http://schemas.openxmlformats.org/spreadsheetml/2006/main" count="1300" uniqueCount="128">
  <si>
    <t xml:space="preserve"> BUILDING "ALTURA UMELE", WING "A" </t>
  </si>
  <si>
    <t xml:space="preserve">FLOOR </t>
  </si>
  <si>
    <t>FLAT NOS</t>
  </si>
  <si>
    <t>TYPE</t>
  </si>
  <si>
    <t>RERA CARPET in Sq.fts</t>
  </si>
  <si>
    <t>ENCL BALCONY in Sq.fts</t>
  </si>
  <si>
    <t xml:space="preserve">Date of Application </t>
  </si>
  <si>
    <t>Date of Booking Form</t>
  </si>
  <si>
    <t>RATE</t>
  </si>
  <si>
    <t>NAME OF CLIENTS</t>
  </si>
  <si>
    <t>AGREEMENT VALUE</t>
  </si>
  <si>
    <t>CHEQUE AMOUNT</t>
  </si>
  <si>
    <t>GROUND</t>
  </si>
  <si>
    <t>C-1</t>
  </si>
  <si>
    <t>Shop</t>
  </si>
  <si>
    <t>C-2</t>
  </si>
  <si>
    <t>FIRST</t>
  </si>
  <si>
    <t>2BHK</t>
  </si>
  <si>
    <t>1BHK</t>
  </si>
  <si>
    <t>SECOND</t>
  </si>
  <si>
    <t>THIRD</t>
  </si>
  <si>
    <t>Ganesh Ashok Godavaikar</t>
  </si>
  <si>
    <t>FOURTH</t>
  </si>
  <si>
    <t>FIFTH</t>
  </si>
  <si>
    <t>Suvidha Chandan Singh</t>
  </si>
  <si>
    <t>Oresca Linus D'silva/ Linus Dominic</t>
  </si>
  <si>
    <t>SIXTH</t>
  </si>
  <si>
    <t>Pramila Paul Pereira</t>
  </si>
  <si>
    <t>SEVENTH</t>
  </si>
  <si>
    <t>Sneha Sanjay Kotwal</t>
  </si>
  <si>
    <t>Refugee Area</t>
  </si>
  <si>
    <t>Bhupendra Hement Raut</t>
  </si>
  <si>
    <t>EIGHTH</t>
  </si>
  <si>
    <t>Greville Gregory Machado</t>
  </si>
  <si>
    <t>Sahdeo Chandrakant Kadam</t>
  </si>
  <si>
    <t>NINETH</t>
  </si>
  <si>
    <t>Viraj Chaudhary</t>
  </si>
  <si>
    <t>Vimal Nimesh Patel</t>
  </si>
  <si>
    <t>NIKESH RAUT</t>
  </si>
  <si>
    <t>TENTH</t>
  </si>
  <si>
    <t>Deepak Sawant</t>
  </si>
  <si>
    <t>Abhishek Chandrasen Kanearkar</t>
  </si>
  <si>
    <t>Sankalp Sandesh Vartak</t>
  </si>
  <si>
    <t>ELEVENTH</t>
  </si>
  <si>
    <t>Dipesh Ramesh Janwalkar</t>
  </si>
  <si>
    <t>TWELVETH</t>
  </si>
  <si>
    <t>Prasad Nana Patil</t>
  </si>
  <si>
    <t>Niraj Nana Saswadkar</t>
  </si>
  <si>
    <t>THIRTEENTH</t>
  </si>
  <si>
    <t>Aruna Rajander Wagmare</t>
  </si>
  <si>
    <t>FOURTEENTH</t>
  </si>
  <si>
    <t>6399+ Flr. R</t>
  </si>
  <si>
    <t>Christopher Claudis D'souza</t>
  </si>
  <si>
    <t>Parag Dattatray Chaudhari</t>
  </si>
  <si>
    <t>Santosh Gajanan Gawade</t>
  </si>
  <si>
    <t>FIFTEENTH</t>
  </si>
  <si>
    <t>SIXTEENTH</t>
  </si>
  <si>
    <t>Total Area</t>
  </si>
  <si>
    <t xml:space="preserve"> BUILDING "ALTURA UMELE", WING "B" </t>
  </si>
  <si>
    <t>Darshana Vishal Mhatre</t>
  </si>
  <si>
    <t>Vrushali Lilesh Patil</t>
  </si>
  <si>
    <t>Sanjay Sharad Nandavkar</t>
  </si>
  <si>
    <t>Kamalakar Sakaram Mandavkar</t>
  </si>
  <si>
    <t>Prakash Gunaji Malpekar</t>
  </si>
  <si>
    <t>Madhukar Kumar Singh</t>
  </si>
  <si>
    <t>Neelam Baban Vichare</t>
  </si>
  <si>
    <t>6399+floor rise</t>
  </si>
  <si>
    <t>Prajwal harish shetty</t>
  </si>
  <si>
    <t>Ramchandra Gopal Matkar</t>
  </si>
  <si>
    <t>Vanumamali Nambi Yadava</t>
  </si>
  <si>
    <t>Swapnil Shantaram Hatankar</t>
  </si>
  <si>
    <t>Suraj Rajesh Rao</t>
  </si>
  <si>
    <t>Manoj Vilas Patil</t>
  </si>
  <si>
    <t>Karishma Ashutosh Chaudhary</t>
  </si>
  <si>
    <t>Karishma Krishna Raut</t>
  </si>
  <si>
    <t>Himali Adesh Kawali</t>
  </si>
  <si>
    <t>Anthony Joseph Rodrigues</t>
  </si>
  <si>
    <t>Tejas Sainath Raut</t>
  </si>
  <si>
    <t>Deepak Balchandra Churi</t>
  </si>
  <si>
    <t>Mahesh Mahadev Dare</t>
  </si>
  <si>
    <t>Pratiksha Kundan Kakade</t>
  </si>
  <si>
    <t>Swenny Almeida</t>
  </si>
  <si>
    <t>Amodeus Bonny Pereira</t>
  </si>
  <si>
    <t>Nilakshii Rajan Patil</t>
  </si>
  <si>
    <t>Sunil More</t>
  </si>
  <si>
    <t>Milind Madhukar Kanadae</t>
  </si>
  <si>
    <t>Joseph John D'silva</t>
  </si>
  <si>
    <t>Tushar Anant Tambe</t>
  </si>
  <si>
    <t>Rupa Noel Chirayath</t>
  </si>
  <si>
    <t>Rixon patric cusher</t>
  </si>
  <si>
    <t>Tony Stephen Pereira</t>
  </si>
  <si>
    <t xml:space="preserve"> BUILDING "ALTURA UMELE", WING "C" </t>
  </si>
  <si>
    <t>Binoy paul karappillil</t>
  </si>
  <si>
    <t>Hardik Vilas Bokade</t>
  </si>
  <si>
    <t>6399+Flr R</t>
  </si>
  <si>
    <t>Roy Anthony Gonsalves</t>
  </si>
  <si>
    <t>Benson Verghese/ Rajesh</t>
  </si>
  <si>
    <t>Yogini Avinash Vartak</t>
  </si>
  <si>
    <t>Rajesh John Gonsalves</t>
  </si>
  <si>
    <t>Joyce Roydon Carreiro</t>
  </si>
  <si>
    <t>SEVENTEENTH</t>
  </si>
  <si>
    <t>TOTAL</t>
  </si>
  <si>
    <t xml:space="preserve">FIFTH </t>
  </si>
  <si>
    <t xml:space="preserve">SIXTH </t>
  </si>
  <si>
    <t>Date : 19/01/2023</t>
  </si>
  <si>
    <t>Sr.No</t>
  </si>
  <si>
    <t>Wing</t>
  </si>
  <si>
    <t>Flat No</t>
  </si>
  <si>
    <t>Configuration</t>
  </si>
  <si>
    <t>Area</t>
  </si>
  <si>
    <t>Balcony Area</t>
  </si>
  <si>
    <t>A</t>
  </si>
  <si>
    <t>B</t>
  </si>
  <si>
    <t>C</t>
  </si>
  <si>
    <t>Row Labels</t>
  </si>
  <si>
    <t>Grand Total</t>
  </si>
  <si>
    <t>Sum of Total Area</t>
  </si>
  <si>
    <t>Values</t>
  </si>
  <si>
    <t>Average of Total Area2</t>
  </si>
  <si>
    <t>Count of Flat No</t>
  </si>
  <si>
    <t>Sale Status</t>
  </si>
  <si>
    <t>Unsold</t>
  </si>
  <si>
    <t>Sold</t>
  </si>
  <si>
    <t>Agreement Value</t>
  </si>
  <si>
    <t>Amount Received</t>
  </si>
  <si>
    <t>Amount to be received</t>
  </si>
  <si>
    <t>Sum of Amount Received</t>
  </si>
  <si>
    <t>Sum of Amount to be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</si>
</sst>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harter Roman"/>
    </font>
    <font>
      <sz val="11"/>
      <color theme="1"/>
      <name val="Charter Roman"/>
    </font>
    <font>
      <b/>
      <sz val="12"/>
      <color theme="1"/>
      <name val="Charter Roman"/>
    </font>
    <font>
      <sz val="12"/>
      <color theme="1"/>
      <name val="Charter Roman"/>
    </font>
    <font>
      <sz val="12"/>
      <name val="Charter Roman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/>
    <xf numFmtId="0" fontId="4" fillId="0" borderId="9" xfId="1" applyNumberFormat="1" applyFont="1" applyFill="1" applyBorder="1" applyAlignment="1">
      <alignment horizontal="center"/>
    </xf>
    <xf numFmtId="0" fontId="4" fillId="0" borderId="20" xfId="1" applyNumberFormat="1" applyFont="1" applyFill="1" applyBorder="1" applyAlignment="1">
      <alignment horizontal="center"/>
    </xf>
    <xf numFmtId="0" fontId="4" fillId="0" borderId="13" xfId="1" applyNumberFormat="1" applyFont="1" applyFill="1" applyBorder="1" applyAlignment="1">
      <alignment horizontal="center"/>
    </xf>
    <xf numFmtId="0" fontId="6" fillId="0" borderId="26" xfId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4" fillId="0" borderId="0" xfId="1" applyFont="1" applyFill="1" applyAlignment="1">
      <alignment horizontal="right"/>
    </xf>
    <xf numFmtId="164" fontId="4" fillId="0" borderId="0" xfId="1" applyFont="1" applyFill="1" applyAlignment="1">
      <alignment horizontal="left"/>
    </xf>
    <xf numFmtId="0" fontId="8" fillId="0" borderId="4" xfId="1" applyNumberFormat="1" applyFont="1" applyFill="1" applyBorder="1" applyAlignment="1">
      <alignment horizontal="center"/>
    </xf>
    <xf numFmtId="0" fontId="6" fillId="0" borderId="24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164" fontId="7" fillId="0" borderId="9" xfId="1" applyFont="1" applyFill="1" applyBorder="1" applyAlignment="1">
      <alignment horizontal="center"/>
    </xf>
    <xf numFmtId="0" fontId="4" fillId="0" borderId="10" xfId="0" applyFont="1" applyBorder="1"/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164" fontId="7" fillId="0" borderId="13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/>
    <xf numFmtId="0" fontId="5" fillId="0" borderId="25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4" fillId="0" borderId="8" xfId="0" applyFont="1" applyBorder="1"/>
    <xf numFmtId="0" fontId="4" fillId="0" borderId="9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1" xfId="0" applyFont="1" applyBorder="1"/>
    <xf numFmtId="0" fontId="4" fillId="0" borderId="25" xfId="0" applyFont="1" applyBorder="1"/>
    <xf numFmtId="164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165" fontId="0" fillId="0" borderId="10" xfId="1" applyNumberFormat="1" applyFont="1" applyFill="1" applyBorder="1" applyAlignment="1"/>
    <xf numFmtId="3" fontId="0" fillId="0" borderId="10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right"/>
    </xf>
    <xf numFmtId="164" fontId="4" fillId="0" borderId="10" xfId="1" applyFont="1" applyFill="1" applyBorder="1" applyAlignment="1">
      <alignment horizontal="right"/>
    </xf>
    <xf numFmtId="165" fontId="4" fillId="0" borderId="10" xfId="1" applyNumberFormat="1" applyFont="1" applyFill="1" applyBorder="1" applyAlignment="1">
      <alignment horizontal="left"/>
    </xf>
    <xf numFmtId="164" fontId="4" fillId="0" borderId="10" xfId="1" applyFont="1" applyFill="1" applyBorder="1" applyAlignment="1">
      <alignment horizontal="left"/>
    </xf>
    <xf numFmtId="0" fontId="4" fillId="0" borderId="35" xfId="0" applyFon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164" fontId="4" fillId="0" borderId="36" xfId="1" applyFont="1" applyFill="1" applyBorder="1"/>
    <xf numFmtId="0" fontId="0" fillId="0" borderId="36" xfId="0" applyBorder="1"/>
    <xf numFmtId="14" fontId="0" fillId="0" borderId="10" xfId="0" applyNumberFormat="1" applyBorder="1" applyAlignment="1">
      <alignment horizontal="right"/>
    </xf>
    <xf numFmtId="164" fontId="0" fillId="0" borderId="10" xfId="1" applyFont="1" applyFill="1" applyBorder="1" applyAlignment="1">
      <alignment horizontal="right"/>
    </xf>
    <xf numFmtId="165" fontId="0" fillId="0" borderId="10" xfId="1" applyNumberFormat="1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35" xfId="0" applyBorder="1" applyAlignment="1">
      <alignment horizontal="center"/>
    </xf>
    <xf numFmtId="14" fontId="4" fillId="0" borderId="10" xfId="0" applyNumberFormat="1" applyFont="1" applyBorder="1" applyAlignment="1">
      <alignment horizontal="right"/>
    </xf>
    <xf numFmtId="0" fontId="6" fillId="0" borderId="33" xfId="0" applyFont="1" applyBorder="1" applyAlignment="1">
      <alignment horizontal="center" vertical="top" wrapText="1"/>
    </xf>
    <xf numFmtId="0" fontId="4" fillId="0" borderId="35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8" xfId="0" applyFont="1" applyBorder="1" applyAlignment="1">
      <alignment horizontal="center"/>
    </xf>
    <xf numFmtId="14" fontId="4" fillId="0" borderId="38" xfId="0" applyNumberFormat="1" applyFont="1" applyBorder="1" applyAlignment="1">
      <alignment horizontal="right"/>
    </xf>
    <xf numFmtId="164" fontId="4" fillId="0" borderId="38" xfId="1" applyFont="1" applyFill="1" applyBorder="1" applyAlignment="1">
      <alignment horizontal="left"/>
    </xf>
    <xf numFmtId="165" fontId="4" fillId="0" borderId="38" xfId="1" applyNumberFormat="1" applyFont="1" applyFill="1" applyBorder="1" applyAlignment="1">
      <alignment horizontal="left"/>
    </xf>
    <xf numFmtId="3" fontId="0" fillId="0" borderId="38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 wrapText="1"/>
    </xf>
    <xf numFmtId="0" fontId="5" fillId="0" borderId="0" xfId="0" applyFont="1"/>
    <xf numFmtId="14" fontId="5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1" fontId="4" fillId="0" borderId="0" xfId="0" applyNumberFormat="1" applyFont="1"/>
    <xf numFmtId="0" fontId="0" fillId="0" borderId="0" xfId="0" applyAlignment="1">
      <alignment horizontal="right"/>
    </xf>
    <xf numFmtId="165" fontId="0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164" fontId="13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Border="1" applyAlignment="1">
      <alignment horizontal="right"/>
    </xf>
    <xf numFmtId="164" fontId="12" fillId="0" borderId="0" xfId="1" applyNumberFormat="1" applyFont="1" applyBorder="1"/>
    <xf numFmtId="43" fontId="12" fillId="0" borderId="0" xfId="0" applyNumberFormat="1" applyFont="1" applyBorder="1"/>
    <xf numFmtId="2" fontId="12" fillId="0" borderId="0" xfId="0" applyNumberFormat="1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165" fontId="11" fillId="0" borderId="0" xfId="1" applyNumberFormat="1" applyFont="1" applyBorder="1" applyAlignment="1">
      <alignment horizontal="right" wrapText="1"/>
    </xf>
    <xf numFmtId="0" fontId="10" fillId="0" borderId="0" xfId="0" applyFont="1" applyAlignment="1">
      <alignment horizontal="right"/>
    </xf>
    <xf numFmtId="164" fontId="9" fillId="0" borderId="0" xfId="1" applyNumberFormat="1" applyFont="1"/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5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UBY%20DEVELOPERS/BUILDING%20DETAILS/Flat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 (2)"/>
      <sheetName val="131021 NEW WORKING"/>
      <sheetName val="Sheet2"/>
      <sheetName val="FINAL AREA"/>
      <sheetName val="Development Charges"/>
      <sheetName val="Estimate"/>
      <sheetName val="Sheet3 (2)"/>
      <sheetName val="FINAL AREA (2)"/>
      <sheetName val="BANK"/>
      <sheetName val="Sheet3 (3)"/>
      <sheetName val="FINAL AREA (3)"/>
      <sheetName val="Sheet1"/>
      <sheetName val="401"/>
      <sheetName val="Sheet5"/>
      <sheetName val="Sheet6"/>
      <sheetName val="Sheet1 (2)"/>
      <sheetName val="Sheet4"/>
      <sheetName val="Sheet7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56.642844212962" createdVersion="6" refreshedVersion="6" minRefreshableVersion="3" recordCount="272" xr:uid="{1A84F8A3-21CC-2B42-8C5F-3BACB7B75D3C}">
  <cacheSource type="worksheet">
    <worksheetSource ref="A2:K274" sheet="Sheet1"/>
  </cacheSource>
  <cacheFields count="11">
    <cacheField name="Sr.No" numFmtId="0">
      <sharedItems containsSemiMixedTypes="0" containsString="0" containsNumber="1" containsInteger="1" minValue="1" maxValue="272"/>
    </cacheField>
    <cacheField name="Wing" numFmtId="0">
      <sharedItems containsBlank="1"/>
    </cacheField>
    <cacheField name="Flat No" numFmtId="0">
      <sharedItems containsMixedTypes="1" containsNumber="1" containsInteger="1" minValue="101" maxValue="1706"/>
    </cacheField>
    <cacheField name="Configuration" numFmtId="0">
      <sharedItems count="3">
        <s v="Shop"/>
        <s v="2BHK"/>
        <s v="1BHK"/>
      </sharedItems>
    </cacheField>
    <cacheField name="Area" numFmtId="0">
      <sharedItems containsSemiMixedTypes="0" containsString="0" containsNumber="1" containsInteger="1" minValue="301" maxValue="1549"/>
    </cacheField>
    <cacheField name="Balcony Area" numFmtId="0">
      <sharedItems containsSemiMixedTypes="0" containsString="0" containsNumber="1" containsInteger="1" minValue="0" maxValue="91"/>
    </cacheField>
    <cacheField name="Total Area" numFmtId="164">
      <sharedItems containsSemiMixedTypes="0" containsString="0" containsNumber="1" containsInteger="1" minValue="382" maxValue="1549"/>
    </cacheField>
    <cacheField name="Sale Status" numFmtId="0">
      <sharedItems count="2">
        <s v="Unsold"/>
        <s v="Sold"/>
      </sharedItems>
    </cacheField>
    <cacheField name="Agreement Value" numFmtId="164">
      <sharedItems containsSemiMixedTypes="0" containsString="0" containsNumber="1" minValue="0.38200000000000001" maxValue="2.3235000000000001"/>
    </cacheField>
    <cacheField name="Amount Received" numFmtId="0">
      <sharedItems containsString="0" containsBlank="1" containsNumber="1" minValue="5.1000000000000004E-3" maxValue="1.01E-2" count="4">
        <m/>
        <n v="1.01E-2"/>
        <n v="5.1000000000000004E-3"/>
        <n v="0.01"/>
      </sharedItems>
    </cacheField>
    <cacheField name="Amount to be received" numFmtId="43">
      <sharedItems containsSemiMixedTypes="0" containsString="0" containsNumber="1" minValue="0.38200000000000001" maxValue="2.3235000000000001" count="39">
        <n v="2.3235000000000001"/>
        <n v="1.7835000000000001"/>
        <n v="0.60499999999999998"/>
        <n v="0.54600000000000004"/>
        <n v="0.38800000000000001"/>
        <n v="0.60299999999999998"/>
        <n v="0.54"/>
        <n v="0.53600000000000003"/>
        <n v="0.58499999999999996"/>
        <n v="0.39800000000000002"/>
        <n v="0.38200000000000001"/>
        <n v="0.56599999999999995"/>
        <n v="0.6147745"/>
        <n v="0.63665260000000001"/>
        <n v="0.39522000000000002"/>
        <n v="0.63814210000000005"/>
        <n v="0.6411481"/>
        <n v="0.55284999999999995"/>
        <n v="0.55784999999999996"/>
        <n v="0.65013909999999997"/>
        <n v="0.5522205"/>
        <n v="0.40635599999999999"/>
        <n v="0.40085350000000003"/>
        <n v="0.39022000000000001"/>
        <n v="0.3883395"/>
        <n v="0.4202418"/>
        <n v="0.40585350000000003"/>
        <n v="0.59913300000000003"/>
        <n v="0.56948650000000001"/>
        <n v="0.54346749999999999"/>
        <n v="0.41595599999999999"/>
        <n v="0.54284200000000005"/>
        <n v="0.62766849999999996"/>
        <n v="0.5775515"/>
        <n v="0.41403600000000002"/>
        <n v="0.41691600000000001"/>
        <n v="0.41787600000000003"/>
        <n v="0.41883599999999999"/>
        <n v="0.649816599999999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n v="1"/>
    <m/>
    <s v="C-1"/>
    <x v="0"/>
    <n v="1549"/>
    <n v="0"/>
    <n v="1549"/>
    <x v="0"/>
    <n v="2.3235000000000001"/>
    <x v="0"/>
    <x v="0"/>
  </r>
  <r>
    <n v="2"/>
    <m/>
    <s v="C-2"/>
    <x v="0"/>
    <n v="1189"/>
    <n v="0"/>
    <n v="1189"/>
    <x v="0"/>
    <n v="1.7835000000000001"/>
    <x v="0"/>
    <x v="1"/>
  </r>
  <r>
    <n v="3"/>
    <s v="A"/>
    <n v="101"/>
    <x v="1"/>
    <n v="538"/>
    <n v="67"/>
    <n v="605"/>
    <x v="0"/>
    <n v="0.60499999999999998"/>
    <x v="0"/>
    <x v="2"/>
  </r>
  <r>
    <n v="4"/>
    <s v="A"/>
    <n v="102"/>
    <x v="1"/>
    <n v="516"/>
    <n v="30"/>
    <n v="546"/>
    <x v="0"/>
    <n v="0.54600000000000004"/>
    <x v="0"/>
    <x v="3"/>
  </r>
  <r>
    <n v="5"/>
    <s v="A"/>
    <n v="103"/>
    <x v="2"/>
    <n v="307"/>
    <n v="81"/>
    <n v="388"/>
    <x v="0"/>
    <n v="0.38800000000000001"/>
    <x v="0"/>
    <x v="4"/>
  </r>
  <r>
    <n v="6"/>
    <s v="A"/>
    <n v="104"/>
    <x v="1"/>
    <n v="533"/>
    <n v="70"/>
    <n v="603"/>
    <x v="0"/>
    <n v="0.60299999999999998"/>
    <x v="0"/>
    <x v="5"/>
  </r>
  <r>
    <n v="7"/>
    <s v="A"/>
    <n v="201"/>
    <x v="1"/>
    <n v="538"/>
    <n v="67"/>
    <n v="605"/>
    <x v="0"/>
    <n v="0.60499999999999998"/>
    <x v="0"/>
    <x v="2"/>
  </r>
  <r>
    <n v="8"/>
    <s v="A"/>
    <n v="202"/>
    <x v="1"/>
    <n v="516"/>
    <n v="30"/>
    <n v="546"/>
    <x v="0"/>
    <n v="0.54600000000000004"/>
    <x v="0"/>
    <x v="3"/>
  </r>
  <r>
    <n v="9"/>
    <s v="A"/>
    <n v="203"/>
    <x v="2"/>
    <n v="307"/>
    <n v="81"/>
    <n v="388"/>
    <x v="0"/>
    <n v="0.38800000000000001"/>
    <x v="0"/>
    <x v="4"/>
  </r>
  <r>
    <n v="10"/>
    <s v="A"/>
    <n v="204"/>
    <x v="1"/>
    <n v="533"/>
    <n v="70"/>
    <n v="603"/>
    <x v="0"/>
    <n v="0.60299999999999998"/>
    <x v="0"/>
    <x v="5"/>
  </r>
  <r>
    <n v="11"/>
    <s v="A"/>
    <n v="302"/>
    <x v="1"/>
    <n v="516"/>
    <n v="30"/>
    <n v="546"/>
    <x v="0"/>
    <n v="0.54600000000000004"/>
    <x v="0"/>
    <x v="3"/>
  </r>
  <r>
    <n v="12"/>
    <s v="A"/>
    <n v="303"/>
    <x v="2"/>
    <n v="307"/>
    <n v="81"/>
    <n v="388"/>
    <x v="0"/>
    <n v="0.38800000000000001"/>
    <x v="0"/>
    <x v="4"/>
  </r>
  <r>
    <n v="13"/>
    <s v="A"/>
    <n v="304"/>
    <x v="1"/>
    <n v="533"/>
    <n v="70"/>
    <n v="603"/>
    <x v="0"/>
    <n v="0.60299999999999998"/>
    <x v="0"/>
    <x v="5"/>
  </r>
  <r>
    <n v="14"/>
    <s v="A"/>
    <n v="401"/>
    <x v="1"/>
    <n v="538"/>
    <n v="67"/>
    <n v="605"/>
    <x v="0"/>
    <n v="0.60499999999999998"/>
    <x v="0"/>
    <x v="2"/>
  </r>
  <r>
    <n v="15"/>
    <s v="A"/>
    <n v="402"/>
    <x v="1"/>
    <n v="516"/>
    <n v="30"/>
    <n v="546"/>
    <x v="0"/>
    <n v="0.54600000000000004"/>
    <x v="0"/>
    <x v="3"/>
  </r>
  <r>
    <n v="16"/>
    <s v="A"/>
    <n v="403"/>
    <x v="2"/>
    <n v="307"/>
    <n v="81"/>
    <n v="388"/>
    <x v="0"/>
    <n v="0.38800000000000001"/>
    <x v="0"/>
    <x v="4"/>
  </r>
  <r>
    <n v="17"/>
    <s v="A"/>
    <n v="404"/>
    <x v="1"/>
    <n v="533"/>
    <n v="70"/>
    <n v="603"/>
    <x v="0"/>
    <n v="0.60299999999999998"/>
    <x v="0"/>
    <x v="5"/>
  </r>
  <r>
    <n v="18"/>
    <s v="A"/>
    <n v="502"/>
    <x v="1"/>
    <n v="516"/>
    <n v="30"/>
    <n v="546"/>
    <x v="0"/>
    <n v="0.54600000000000004"/>
    <x v="0"/>
    <x v="3"/>
  </r>
  <r>
    <n v="19"/>
    <s v="A"/>
    <n v="504"/>
    <x v="1"/>
    <n v="533"/>
    <n v="70"/>
    <n v="603"/>
    <x v="0"/>
    <n v="0.60299999999999998"/>
    <x v="0"/>
    <x v="5"/>
  </r>
  <r>
    <n v="20"/>
    <s v="A"/>
    <n v="602"/>
    <x v="1"/>
    <n v="516"/>
    <n v="30"/>
    <n v="546"/>
    <x v="0"/>
    <n v="0.54600000000000004"/>
    <x v="0"/>
    <x v="3"/>
  </r>
  <r>
    <n v="21"/>
    <s v="A"/>
    <n v="603"/>
    <x v="2"/>
    <n v="307"/>
    <n v="81"/>
    <n v="388"/>
    <x v="0"/>
    <n v="0.38800000000000001"/>
    <x v="0"/>
    <x v="4"/>
  </r>
  <r>
    <n v="22"/>
    <s v="A"/>
    <n v="604"/>
    <x v="1"/>
    <n v="533"/>
    <n v="70"/>
    <n v="603"/>
    <x v="0"/>
    <n v="0.60299999999999998"/>
    <x v="0"/>
    <x v="5"/>
  </r>
  <r>
    <n v="23"/>
    <s v="A"/>
    <n v="704"/>
    <x v="1"/>
    <n v="533"/>
    <n v="70"/>
    <n v="603"/>
    <x v="0"/>
    <n v="0.60299999999999998"/>
    <x v="0"/>
    <x v="5"/>
  </r>
  <r>
    <n v="24"/>
    <s v="A"/>
    <n v="802"/>
    <x v="1"/>
    <n v="516"/>
    <n v="30"/>
    <n v="546"/>
    <x v="0"/>
    <n v="0.54600000000000004"/>
    <x v="0"/>
    <x v="3"/>
  </r>
  <r>
    <n v="25"/>
    <s v="A"/>
    <n v="804"/>
    <x v="1"/>
    <n v="533"/>
    <n v="70"/>
    <n v="603"/>
    <x v="0"/>
    <n v="0.60299999999999998"/>
    <x v="0"/>
    <x v="5"/>
  </r>
  <r>
    <n v="26"/>
    <s v="A"/>
    <n v="904"/>
    <x v="1"/>
    <n v="533"/>
    <n v="70"/>
    <n v="603"/>
    <x v="0"/>
    <n v="0.60299999999999998"/>
    <x v="0"/>
    <x v="5"/>
  </r>
  <r>
    <n v="27"/>
    <s v="A"/>
    <n v="1004"/>
    <x v="1"/>
    <n v="533"/>
    <n v="70"/>
    <n v="603"/>
    <x v="0"/>
    <n v="0.60299999999999998"/>
    <x v="0"/>
    <x v="5"/>
  </r>
  <r>
    <n v="28"/>
    <s v="A"/>
    <n v="1102"/>
    <x v="1"/>
    <n v="516"/>
    <n v="30"/>
    <n v="546"/>
    <x v="0"/>
    <n v="0.54600000000000004"/>
    <x v="0"/>
    <x v="3"/>
  </r>
  <r>
    <n v="29"/>
    <s v="A"/>
    <n v="1103"/>
    <x v="2"/>
    <n v="307"/>
    <n v="81"/>
    <n v="388"/>
    <x v="0"/>
    <n v="0.38800000000000001"/>
    <x v="0"/>
    <x v="4"/>
  </r>
  <r>
    <n v="30"/>
    <s v="A"/>
    <n v="1104"/>
    <x v="1"/>
    <n v="533"/>
    <n v="70"/>
    <n v="603"/>
    <x v="0"/>
    <n v="0.60299999999999998"/>
    <x v="0"/>
    <x v="5"/>
  </r>
  <r>
    <n v="31"/>
    <s v="A"/>
    <n v="1204"/>
    <x v="1"/>
    <n v="533"/>
    <n v="70"/>
    <n v="603"/>
    <x v="0"/>
    <n v="0.60299999999999998"/>
    <x v="0"/>
    <x v="5"/>
  </r>
  <r>
    <n v="32"/>
    <s v="A"/>
    <n v="1301"/>
    <x v="1"/>
    <n v="538"/>
    <n v="67"/>
    <n v="605"/>
    <x v="0"/>
    <n v="0.60499999999999998"/>
    <x v="0"/>
    <x v="2"/>
  </r>
  <r>
    <n v="33"/>
    <s v="A"/>
    <n v="1302"/>
    <x v="1"/>
    <n v="516"/>
    <n v="30"/>
    <n v="546"/>
    <x v="0"/>
    <n v="0.54600000000000004"/>
    <x v="0"/>
    <x v="3"/>
  </r>
  <r>
    <n v="34"/>
    <s v="A"/>
    <n v="1304"/>
    <x v="1"/>
    <n v="533"/>
    <n v="70"/>
    <n v="603"/>
    <x v="0"/>
    <n v="0.60299999999999998"/>
    <x v="0"/>
    <x v="5"/>
  </r>
  <r>
    <n v="35"/>
    <s v="A"/>
    <n v="1404"/>
    <x v="1"/>
    <n v="533"/>
    <n v="70"/>
    <n v="603"/>
    <x v="0"/>
    <n v="0.60299999999999998"/>
    <x v="0"/>
    <x v="5"/>
  </r>
  <r>
    <n v="36"/>
    <s v="A"/>
    <n v="1501"/>
    <x v="1"/>
    <n v="538"/>
    <n v="67"/>
    <n v="605"/>
    <x v="0"/>
    <n v="0.60499999999999998"/>
    <x v="0"/>
    <x v="2"/>
  </r>
  <r>
    <n v="37"/>
    <s v="A"/>
    <n v="1502"/>
    <x v="1"/>
    <n v="516"/>
    <n v="30"/>
    <n v="546"/>
    <x v="0"/>
    <n v="0.54600000000000004"/>
    <x v="0"/>
    <x v="3"/>
  </r>
  <r>
    <n v="38"/>
    <s v="A"/>
    <n v="1503"/>
    <x v="2"/>
    <n v="307"/>
    <n v="81"/>
    <n v="388"/>
    <x v="0"/>
    <n v="0.38800000000000001"/>
    <x v="0"/>
    <x v="4"/>
  </r>
  <r>
    <n v="39"/>
    <s v="A"/>
    <n v="1504"/>
    <x v="1"/>
    <n v="533"/>
    <n v="70"/>
    <n v="603"/>
    <x v="0"/>
    <n v="0.60299999999999998"/>
    <x v="0"/>
    <x v="5"/>
  </r>
  <r>
    <n v="40"/>
    <s v="A"/>
    <n v="1601"/>
    <x v="1"/>
    <n v="538"/>
    <n v="67"/>
    <n v="605"/>
    <x v="0"/>
    <n v="0.60499999999999998"/>
    <x v="0"/>
    <x v="2"/>
  </r>
  <r>
    <n v="41"/>
    <s v="A"/>
    <n v="1602"/>
    <x v="1"/>
    <n v="516"/>
    <n v="30"/>
    <n v="546"/>
    <x v="0"/>
    <n v="0.54600000000000004"/>
    <x v="0"/>
    <x v="3"/>
  </r>
  <r>
    <n v="42"/>
    <s v="A"/>
    <n v="1603"/>
    <x v="2"/>
    <n v="307"/>
    <n v="81"/>
    <n v="388"/>
    <x v="0"/>
    <n v="0.38800000000000001"/>
    <x v="0"/>
    <x v="4"/>
  </r>
  <r>
    <n v="43"/>
    <s v="A"/>
    <n v="1604"/>
    <x v="1"/>
    <n v="533"/>
    <n v="70"/>
    <n v="603"/>
    <x v="0"/>
    <n v="0.60299999999999998"/>
    <x v="0"/>
    <x v="5"/>
  </r>
  <r>
    <n v="44"/>
    <s v="B"/>
    <n v="101"/>
    <x v="2"/>
    <n v="307"/>
    <n v="81"/>
    <n v="388"/>
    <x v="0"/>
    <n v="0.38800000000000001"/>
    <x v="0"/>
    <x v="4"/>
  </r>
  <r>
    <n v="45"/>
    <s v="B"/>
    <n v="102"/>
    <x v="1"/>
    <n v="510"/>
    <n v="30"/>
    <n v="540"/>
    <x v="0"/>
    <n v="0.54"/>
    <x v="0"/>
    <x v="6"/>
  </r>
  <r>
    <n v="46"/>
    <s v="B"/>
    <n v="103"/>
    <x v="1"/>
    <n v="536"/>
    <n v="0"/>
    <n v="536"/>
    <x v="0"/>
    <n v="0.53600000000000003"/>
    <x v="0"/>
    <x v="7"/>
  </r>
  <r>
    <n v="47"/>
    <s v="B"/>
    <n v="104"/>
    <x v="1"/>
    <n v="524"/>
    <n v="61"/>
    <n v="585"/>
    <x v="0"/>
    <n v="0.58499999999999996"/>
    <x v="0"/>
    <x v="8"/>
  </r>
  <r>
    <n v="48"/>
    <s v="B"/>
    <n v="105"/>
    <x v="2"/>
    <n v="307"/>
    <n v="91"/>
    <n v="398"/>
    <x v="0"/>
    <n v="0.39800000000000002"/>
    <x v="0"/>
    <x v="9"/>
  </r>
  <r>
    <n v="49"/>
    <s v="B"/>
    <n v="106"/>
    <x v="2"/>
    <n v="307"/>
    <n v="81"/>
    <n v="388"/>
    <x v="0"/>
    <n v="0.38800000000000001"/>
    <x v="0"/>
    <x v="4"/>
  </r>
  <r>
    <n v="50"/>
    <s v="B"/>
    <n v="107"/>
    <x v="2"/>
    <n v="301"/>
    <n v="81"/>
    <n v="382"/>
    <x v="0"/>
    <n v="0.38200000000000001"/>
    <x v="0"/>
    <x v="10"/>
  </r>
  <r>
    <n v="51"/>
    <s v="B"/>
    <n v="201"/>
    <x v="2"/>
    <n v="307"/>
    <n v="81"/>
    <n v="388"/>
    <x v="0"/>
    <n v="0.38800000000000001"/>
    <x v="0"/>
    <x v="4"/>
  </r>
  <r>
    <n v="52"/>
    <s v="B"/>
    <n v="203"/>
    <x v="1"/>
    <n v="536"/>
    <n v="0"/>
    <n v="536"/>
    <x v="0"/>
    <n v="0.53600000000000003"/>
    <x v="0"/>
    <x v="7"/>
  </r>
  <r>
    <n v="53"/>
    <s v="B"/>
    <n v="204"/>
    <x v="1"/>
    <n v="524"/>
    <n v="61"/>
    <n v="585"/>
    <x v="0"/>
    <n v="0.58499999999999996"/>
    <x v="0"/>
    <x v="8"/>
  </r>
  <r>
    <n v="54"/>
    <s v="B"/>
    <n v="205"/>
    <x v="2"/>
    <n v="307"/>
    <n v="91"/>
    <n v="398"/>
    <x v="0"/>
    <n v="0.39800000000000002"/>
    <x v="0"/>
    <x v="9"/>
  </r>
  <r>
    <n v="55"/>
    <s v="B"/>
    <n v="301"/>
    <x v="2"/>
    <n v="307"/>
    <n v="81"/>
    <n v="388"/>
    <x v="0"/>
    <n v="0.38800000000000001"/>
    <x v="0"/>
    <x v="4"/>
  </r>
  <r>
    <n v="56"/>
    <s v="B"/>
    <n v="302"/>
    <x v="1"/>
    <n v="510"/>
    <n v="30"/>
    <n v="540"/>
    <x v="0"/>
    <n v="0.54"/>
    <x v="0"/>
    <x v="6"/>
  </r>
  <r>
    <n v="57"/>
    <s v="B"/>
    <n v="303"/>
    <x v="1"/>
    <n v="536"/>
    <n v="0"/>
    <n v="536"/>
    <x v="0"/>
    <n v="0.53600000000000003"/>
    <x v="0"/>
    <x v="7"/>
  </r>
  <r>
    <n v="58"/>
    <s v="B"/>
    <n v="304"/>
    <x v="1"/>
    <n v="524"/>
    <n v="61"/>
    <n v="585"/>
    <x v="0"/>
    <n v="0.58499999999999996"/>
    <x v="0"/>
    <x v="8"/>
  </r>
  <r>
    <n v="59"/>
    <s v="B"/>
    <n v="307"/>
    <x v="2"/>
    <n v="301"/>
    <n v="81"/>
    <n v="382"/>
    <x v="0"/>
    <n v="0.38200000000000001"/>
    <x v="0"/>
    <x v="10"/>
  </r>
  <r>
    <n v="60"/>
    <s v="B"/>
    <n v="401"/>
    <x v="2"/>
    <n v="307"/>
    <n v="81"/>
    <n v="388"/>
    <x v="0"/>
    <n v="0.38800000000000001"/>
    <x v="0"/>
    <x v="4"/>
  </r>
  <r>
    <n v="61"/>
    <s v="B"/>
    <n v="402"/>
    <x v="1"/>
    <n v="510"/>
    <n v="30"/>
    <n v="540"/>
    <x v="0"/>
    <n v="0.54"/>
    <x v="0"/>
    <x v="6"/>
  </r>
  <r>
    <n v="62"/>
    <s v="B"/>
    <n v="403"/>
    <x v="1"/>
    <n v="536"/>
    <n v="0"/>
    <n v="536"/>
    <x v="0"/>
    <n v="0.53600000000000003"/>
    <x v="0"/>
    <x v="7"/>
  </r>
  <r>
    <n v="63"/>
    <s v="B"/>
    <n v="404"/>
    <x v="1"/>
    <n v="524"/>
    <n v="61"/>
    <n v="585"/>
    <x v="0"/>
    <n v="0.58499999999999996"/>
    <x v="0"/>
    <x v="8"/>
  </r>
  <r>
    <n v="64"/>
    <s v="B"/>
    <n v="405"/>
    <x v="2"/>
    <n v="307"/>
    <n v="91"/>
    <n v="398"/>
    <x v="0"/>
    <n v="0.39800000000000002"/>
    <x v="0"/>
    <x v="9"/>
  </r>
  <r>
    <n v="65"/>
    <s v="B"/>
    <n v="501"/>
    <x v="2"/>
    <n v="307"/>
    <n v="81"/>
    <n v="388"/>
    <x v="0"/>
    <n v="0.38800000000000001"/>
    <x v="0"/>
    <x v="4"/>
  </r>
  <r>
    <n v="66"/>
    <s v="B"/>
    <n v="502"/>
    <x v="1"/>
    <n v="510"/>
    <n v="30"/>
    <n v="540"/>
    <x v="0"/>
    <n v="0.54"/>
    <x v="0"/>
    <x v="6"/>
  </r>
  <r>
    <n v="67"/>
    <s v="B"/>
    <n v="503"/>
    <x v="1"/>
    <n v="536"/>
    <n v="0"/>
    <n v="536"/>
    <x v="0"/>
    <n v="0.53600000000000003"/>
    <x v="0"/>
    <x v="7"/>
  </r>
  <r>
    <n v="68"/>
    <s v="B"/>
    <n v="504"/>
    <x v="1"/>
    <n v="524"/>
    <n v="61"/>
    <n v="585"/>
    <x v="0"/>
    <n v="0.58499999999999996"/>
    <x v="0"/>
    <x v="8"/>
  </r>
  <r>
    <n v="69"/>
    <s v="B"/>
    <n v="506"/>
    <x v="2"/>
    <n v="307"/>
    <n v="81"/>
    <n v="388"/>
    <x v="0"/>
    <n v="0.38800000000000001"/>
    <x v="0"/>
    <x v="4"/>
  </r>
  <r>
    <n v="70"/>
    <s v="B"/>
    <n v="507"/>
    <x v="2"/>
    <n v="301"/>
    <n v="81"/>
    <n v="382"/>
    <x v="0"/>
    <n v="0.38200000000000001"/>
    <x v="0"/>
    <x v="10"/>
  </r>
  <r>
    <n v="71"/>
    <s v="B"/>
    <n v="601"/>
    <x v="2"/>
    <n v="307"/>
    <n v="81"/>
    <n v="388"/>
    <x v="0"/>
    <n v="0.38800000000000001"/>
    <x v="0"/>
    <x v="4"/>
  </r>
  <r>
    <n v="72"/>
    <s v="B"/>
    <n v="602"/>
    <x v="1"/>
    <n v="510"/>
    <n v="30"/>
    <n v="540"/>
    <x v="0"/>
    <n v="0.54"/>
    <x v="0"/>
    <x v="6"/>
  </r>
  <r>
    <n v="73"/>
    <s v="B"/>
    <n v="603"/>
    <x v="1"/>
    <n v="536"/>
    <n v="0"/>
    <n v="536"/>
    <x v="0"/>
    <n v="0.53600000000000003"/>
    <x v="0"/>
    <x v="7"/>
  </r>
  <r>
    <n v="74"/>
    <s v="B"/>
    <n v="604"/>
    <x v="1"/>
    <n v="524"/>
    <n v="61"/>
    <n v="585"/>
    <x v="0"/>
    <n v="0.58499999999999996"/>
    <x v="0"/>
    <x v="8"/>
  </r>
  <r>
    <n v="75"/>
    <s v="B"/>
    <n v="605"/>
    <x v="2"/>
    <n v="307"/>
    <n v="91"/>
    <n v="398"/>
    <x v="0"/>
    <n v="0.39800000000000002"/>
    <x v="0"/>
    <x v="9"/>
  </r>
  <r>
    <n v="76"/>
    <s v="B"/>
    <n v="606"/>
    <x v="2"/>
    <n v="307"/>
    <n v="81"/>
    <n v="388"/>
    <x v="0"/>
    <n v="0.38800000000000001"/>
    <x v="0"/>
    <x v="4"/>
  </r>
  <r>
    <n v="77"/>
    <s v="B"/>
    <n v="607"/>
    <x v="2"/>
    <n v="301"/>
    <n v="81"/>
    <n v="382"/>
    <x v="0"/>
    <n v="0.38200000000000001"/>
    <x v="0"/>
    <x v="10"/>
  </r>
  <r>
    <n v="78"/>
    <s v="B"/>
    <n v="703"/>
    <x v="1"/>
    <n v="536"/>
    <n v="0"/>
    <n v="536"/>
    <x v="0"/>
    <n v="0.53600000000000003"/>
    <x v="0"/>
    <x v="7"/>
  </r>
  <r>
    <n v="79"/>
    <s v="B"/>
    <n v="704"/>
    <x v="1"/>
    <n v="524"/>
    <n v="61"/>
    <n v="585"/>
    <x v="0"/>
    <n v="0.58499999999999996"/>
    <x v="0"/>
    <x v="8"/>
  </r>
  <r>
    <n v="80"/>
    <s v="B"/>
    <n v="707"/>
    <x v="2"/>
    <n v="301"/>
    <n v="81"/>
    <n v="382"/>
    <x v="0"/>
    <n v="0.38200000000000001"/>
    <x v="0"/>
    <x v="10"/>
  </r>
  <r>
    <n v="81"/>
    <s v="B"/>
    <n v="801"/>
    <x v="2"/>
    <n v="307"/>
    <n v="81"/>
    <n v="388"/>
    <x v="0"/>
    <n v="0.38800000000000001"/>
    <x v="0"/>
    <x v="4"/>
  </r>
  <r>
    <n v="82"/>
    <s v="B"/>
    <n v="802"/>
    <x v="1"/>
    <n v="510"/>
    <n v="30"/>
    <n v="540"/>
    <x v="0"/>
    <n v="0.54"/>
    <x v="0"/>
    <x v="6"/>
  </r>
  <r>
    <n v="83"/>
    <s v="B"/>
    <n v="803"/>
    <x v="1"/>
    <n v="536"/>
    <n v="0"/>
    <n v="536"/>
    <x v="0"/>
    <n v="0.53600000000000003"/>
    <x v="0"/>
    <x v="7"/>
  </r>
  <r>
    <n v="84"/>
    <s v="B"/>
    <n v="804"/>
    <x v="1"/>
    <n v="524"/>
    <n v="61"/>
    <n v="585"/>
    <x v="0"/>
    <n v="0.58499999999999996"/>
    <x v="0"/>
    <x v="8"/>
  </r>
  <r>
    <n v="85"/>
    <s v="B"/>
    <n v="806"/>
    <x v="2"/>
    <n v="307"/>
    <n v="81"/>
    <n v="388"/>
    <x v="0"/>
    <n v="0.38800000000000001"/>
    <x v="0"/>
    <x v="4"/>
  </r>
  <r>
    <n v="86"/>
    <s v="B"/>
    <n v="807"/>
    <x v="2"/>
    <n v="301"/>
    <n v="81"/>
    <n v="382"/>
    <x v="0"/>
    <n v="0.38200000000000001"/>
    <x v="0"/>
    <x v="10"/>
  </r>
  <r>
    <n v="87"/>
    <s v="B"/>
    <n v="901"/>
    <x v="2"/>
    <n v="307"/>
    <n v="81"/>
    <n v="388"/>
    <x v="0"/>
    <n v="0.38800000000000001"/>
    <x v="0"/>
    <x v="4"/>
  </r>
  <r>
    <n v="88"/>
    <s v="B"/>
    <n v="902"/>
    <x v="1"/>
    <n v="510"/>
    <n v="30"/>
    <n v="540"/>
    <x v="0"/>
    <n v="0.54"/>
    <x v="0"/>
    <x v="6"/>
  </r>
  <r>
    <n v="89"/>
    <s v="B"/>
    <n v="903"/>
    <x v="1"/>
    <n v="536"/>
    <n v="0"/>
    <n v="536"/>
    <x v="0"/>
    <n v="0.53600000000000003"/>
    <x v="0"/>
    <x v="7"/>
  </r>
  <r>
    <n v="90"/>
    <s v="B"/>
    <n v="1001"/>
    <x v="2"/>
    <n v="307"/>
    <n v="81"/>
    <n v="388"/>
    <x v="0"/>
    <n v="0.38800000000000001"/>
    <x v="0"/>
    <x v="4"/>
  </r>
  <r>
    <n v="91"/>
    <s v="B"/>
    <n v="1002"/>
    <x v="1"/>
    <n v="510"/>
    <n v="30"/>
    <n v="540"/>
    <x v="0"/>
    <n v="0.54"/>
    <x v="0"/>
    <x v="6"/>
  </r>
  <r>
    <n v="92"/>
    <s v="B"/>
    <n v="1004"/>
    <x v="1"/>
    <n v="524"/>
    <n v="61"/>
    <n v="585"/>
    <x v="0"/>
    <n v="0.58499999999999996"/>
    <x v="0"/>
    <x v="8"/>
  </r>
  <r>
    <n v="93"/>
    <s v="B"/>
    <n v="1006"/>
    <x v="2"/>
    <n v="307"/>
    <n v="81"/>
    <n v="388"/>
    <x v="0"/>
    <n v="0.38800000000000001"/>
    <x v="0"/>
    <x v="4"/>
  </r>
  <r>
    <n v="94"/>
    <s v="B"/>
    <n v="1007"/>
    <x v="2"/>
    <n v="301"/>
    <n v="81"/>
    <n v="382"/>
    <x v="0"/>
    <n v="0.38200000000000001"/>
    <x v="0"/>
    <x v="10"/>
  </r>
  <r>
    <n v="95"/>
    <s v="B"/>
    <n v="1101"/>
    <x v="2"/>
    <n v="307"/>
    <n v="81"/>
    <n v="388"/>
    <x v="0"/>
    <n v="0.38800000000000001"/>
    <x v="0"/>
    <x v="4"/>
  </r>
  <r>
    <n v="96"/>
    <s v="B"/>
    <n v="1102"/>
    <x v="1"/>
    <n v="510"/>
    <n v="30"/>
    <n v="540"/>
    <x v="0"/>
    <n v="0.54"/>
    <x v="0"/>
    <x v="6"/>
  </r>
  <r>
    <n v="97"/>
    <s v="B"/>
    <n v="1104"/>
    <x v="1"/>
    <n v="524"/>
    <n v="61"/>
    <n v="585"/>
    <x v="0"/>
    <n v="0.58499999999999996"/>
    <x v="0"/>
    <x v="8"/>
  </r>
  <r>
    <n v="98"/>
    <s v="B"/>
    <n v="1106"/>
    <x v="2"/>
    <n v="307"/>
    <n v="81"/>
    <n v="388"/>
    <x v="0"/>
    <n v="0.38800000000000001"/>
    <x v="0"/>
    <x v="4"/>
  </r>
  <r>
    <n v="99"/>
    <s v="B"/>
    <n v="1107"/>
    <x v="2"/>
    <n v="301"/>
    <n v="81"/>
    <n v="382"/>
    <x v="0"/>
    <n v="0.38200000000000001"/>
    <x v="0"/>
    <x v="10"/>
  </r>
  <r>
    <n v="100"/>
    <s v="B"/>
    <n v="1201"/>
    <x v="2"/>
    <n v="307"/>
    <n v="81"/>
    <n v="388"/>
    <x v="0"/>
    <n v="0.38800000000000001"/>
    <x v="0"/>
    <x v="4"/>
  </r>
  <r>
    <n v="101"/>
    <s v="B"/>
    <n v="1204"/>
    <x v="1"/>
    <n v="524"/>
    <n v="61"/>
    <n v="585"/>
    <x v="0"/>
    <n v="0.58499999999999996"/>
    <x v="0"/>
    <x v="8"/>
  </r>
  <r>
    <n v="102"/>
    <s v="B"/>
    <n v="1207"/>
    <x v="2"/>
    <n v="301"/>
    <n v="81"/>
    <n v="382"/>
    <x v="0"/>
    <n v="0.38200000000000001"/>
    <x v="0"/>
    <x v="10"/>
  </r>
  <r>
    <n v="103"/>
    <s v="B"/>
    <n v="1301"/>
    <x v="2"/>
    <n v="307"/>
    <n v="81"/>
    <n v="388"/>
    <x v="0"/>
    <n v="0.38800000000000001"/>
    <x v="0"/>
    <x v="4"/>
  </r>
  <r>
    <n v="104"/>
    <s v="B"/>
    <n v="1302"/>
    <x v="1"/>
    <n v="510"/>
    <n v="30"/>
    <n v="540"/>
    <x v="0"/>
    <n v="0.54"/>
    <x v="0"/>
    <x v="6"/>
  </r>
  <r>
    <n v="105"/>
    <s v="B"/>
    <n v="1304"/>
    <x v="1"/>
    <n v="524"/>
    <n v="61"/>
    <n v="585"/>
    <x v="0"/>
    <n v="0.58499999999999996"/>
    <x v="0"/>
    <x v="8"/>
  </r>
  <r>
    <n v="106"/>
    <s v="B"/>
    <n v="1306"/>
    <x v="2"/>
    <n v="307"/>
    <n v="81"/>
    <n v="388"/>
    <x v="0"/>
    <n v="0.38800000000000001"/>
    <x v="0"/>
    <x v="4"/>
  </r>
  <r>
    <n v="107"/>
    <s v="B"/>
    <n v="1307"/>
    <x v="2"/>
    <n v="301"/>
    <n v="81"/>
    <n v="382"/>
    <x v="0"/>
    <n v="0.38200000000000001"/>
    <x v="0"/>
    <x v="10"/>
  </r>
  <r>
    <n v="108"/>
    <s v="B"/>
    <n v="1401"/>
    <x v="2"/>
    <n v="307"/>
    <n v="81"/>
    <n v="388"/>
    <x v="0"/>
    <n v="0.38800000000000001"/>
    <x v="0"/>
    <x v="4"/>
  </r>
  <r>
    <n v="109"/>
    <s v="B"/>
    <n v="1402"/>
    <x v="1"/>
    <n v="510"/>
    <n v="30"/>
    <n v="540"/>
    <x v="0"/>
    <n v="0.54"/>
    <x v="0"/>
    <x v="6"/>
  </r>
  <r>
    <n v="110"/>
    <s v="B"/>
    <n v="1406"/>
    <x v="2"/>
    <n v="307"/>
    <n v="81"/>
    <n v="388"/>
    <x v="0"/>
    <n v="0.38800000000000001"/>
    <x v="0"/>
    <x v="4"/>
  </r>
  <r>
    <n v="111"/>
    <s v="B"/>
    <n v="1407"/>
    <x v="2"/>
    <n v="301"/>
    <n v="81"/>
    <n v="382"/>
    <x v="0"/>
    <n v="0.38200000000000001"/>
    <x v="0"/>
    <x v="10"/>
  </r>
  <r>
    <n v="112"/>
    <s v="B"/>
    <n v="1501"/>
    <x v="2"/>
    <n v="307"/>
    <n v="81"/>
    <n v="388"/>
    <x v="0"/>
    <n v="0.38800000000000001"/>
    <x v="0"/>
    <x v="4"/>
  </r>
  <r>
    <n v="113"/>
    <s v="B"/>
    <n v="1502"/>
    <x v="1"/>
    <n v="510"/>
    <n v="30"/>
    <n v="540"/>
    <x v="0"/>
    <n v="0.54"/>
    <x v="0"/>
    <x v="6"/>
  </r>
  <r>
    <n v="114"/>
    <s v="B"/>
    <n v="1503"/>
    <x v="1"/>
    <n v="536"/>
    <n v="0"/>
    <n v="536"/>
    <x v="0"/>
    <n v="0.53600000000000003"/>
    <x v="0"/>
    <x v="7"/>
  </r>
  <r>
    <n v="115"/>
    <s v="B"/>
    <n v="1504"/>
    <x v="1"/>
    <n v="524"/>
    <n v="61"/>
    <n v="585"/>
    <x v="0"/>
    <n v="0.58499999999999996"/>
    <x v="0"/>
    <x v="8"/>
  </r>
  <r>
    <n v="116"/>
    <s v="B"/>
    <n v="1506"/>
    <x v="2"/>
    <n v="307"/>
    <n v="81"/>
    <n v="388"/>
    <x v="0"/>
    <n v="0.38800000000000001"/>
    <x v="0"/>
    <x v="4"/>
  </r>
  <r>
    <n v="117"/>
    <s v="B"/>
    <n v="1507"/>
    <x v="2"/>
    <n v="301"/>
    <n v="81"/>
    <n v="382"/>
    <x v="0"/>
    <n v="0.38200000000000001"/>
    <x v="0"/>
    <x v="10"/>
  </r>
  <r>
    <n v="118"/>
    <s v="B"/>
    <n v="1601"/>
    <x v="2"/>
    <n v="307"/>
    <n v="81"/>
    <n v="388"/>
    <x v="0"/>
    <n v="0.38800000000000001"/>
    <x v="0"/>
    <x v="4"/>
  </r>
  <r>
    <n v="119"/>
    <s v="B"/>
    <n v="1602"/>
    <x v="1"/>
    <n v="510"/>
    <n v="30"/>
    <n v="540"/>
    <x v="0"/>
    <n v="0.54"/>
    <x v="0"/>
    <x v="6"/>
  </r>
  <r>
    <n v="120"/>
    <s v="B"/>
    <n v="1604"/>
    <x v="1"/>
    <n v="524"/>
    <n v="61"/>
    <n v="585"/>
    <x v="0"/>
    <n v="0.58499999999999996"/>
    <x v="0"/>
    <x v="8"/>
  </r>
  <r>
    <n v="121"/>
    <s v="B"/>
    <n v="1606"/>
    <x v="2"/>
    <n v="307"/>
    <n v="81"/>
    <n v="388"/>
    <x v="0"/>
    <n v="0.38800000000000001"/>
    <x v="0"/>
    <x v="4"/>
  </r>
  <r>
    <n v="122"/>
    <s v="B"/>
    <n v="1607"/>
    <x v="2"/>
    <n v="301"/>
    <n v="81"/>
    <n v="382"/>
    <x v="0"/>
    <n v="0.38200000000000001"/>
    <x v="0"/>
    <x v="10"/>
  </r>
  <r>
    <n v="123"/>
    <s v="C"/>
    <n v="101"/>
    <x v="1"/>
    <n v="536"/>
    <n v="67"/>
    <n v="603"/>
    <x v="0"/>
    <n v="0.60299999999999998"/>
    <x v="0"/>
    <x v="5"/>
  </r>
  <r>
    <n v="124"/>
    <s v="C"/>
    <n v="102"/>
    <x v="2"/>
    <n v="301"/>
    <n v="81"/>
    <n v="382"/>
    <x v="0"/>
    <n v="0.38200000000000001"/>
    <x v="0"/>
    <x v="10"/>
  </r>
  <r>
    <n v="125"/>
    <s v="C"/>
    <n v="103"/>
    <x v="2"/>
    <n v="307"/>
    <n v="81"/>
    <n v="388"/>
    <x v="0"/>
    <n v="0.38800000000000001"/>
    <x v="0"/>
    <x v="4"/>
  </r>
  <r>
    <n v="126"/>
    <s v="C"/>
    <n v="104"/>
    <x v="1"/>
    <n v="530"/>
    <n v="36"/>
    <n v="566"/>
    <x v="0"/>
    <n v="0.56599999999999995"/>
    <x v="0"/>
    <x v="11"/>
  </r>
  <r>
    <n v="127"/>
    <s v="C"/>
    <n v="105"/>
    <x v="2"/>
    <n v="307"/>
    <n v="81"/>
    <n v="388"/>
    <x v="0"/>
    <n v="0.38800000000000001"/>
    <x v="0"/>
    <x v="4"/>
  </r>
  <r>
    <n v="128"/>
    <s v="C"/>
    <n v="106"/>
    <x v="1"/>
    <n v="536"/>
    <n v="67"/>
    <n v="603"/>
    <x v="0"/>
    <n v="0.60299999999999998"/>
    <x v="0"/>
    <x v="5"/>
  </r>
  <r>
    <n v="129"/>
    <s v="C"/>
    <n v="201"/>
    <x v="1"/>
    <n v="536"/>
    <n v="67"/>
    <n v="603"/>
    <x v="0"/>
    <n v="0.60299999999999998"/>
    <x v="0"/>
    <x v="5"/>
  </r>
  <r>
    <n v="130"/>
    <s v="C"/>
    <n v="202"/>
    <x v="2"/>
    <n v="301"/>
    <n v="81"/>
    <n v="382"/>
    <x v="0"/>
    <n v="0.38200000000000001"/>
    <x v="0"/>
    <x v="10"/>
  </r>
  <r>
    <n v="131"/>
    <s v="C"/>
    <n v="203"/>
    <x v="2"/>
    <n v="307"/>
    <n v="81"/>
    <n v="388"/>
    <x v="0"/>
    <n v="0.38800000000000001"/>
    <x v="0"/>
    <x v="4"/>
  </r>
  <r>
    <n v="132"/>
    <s v="C"/>
    <n v="204"/>
    <x v="1"/>
    <n v="530"/>
    <n v="36"/>
    <n v="566"/>
    <x v="0"/>
    <n v="0.56599999999999995"/>
    <x v="0"/>
    <x v="11"/>
  </r>
  <r>
    <n v="133"/>
    <s v="C"/>
    <n v="205"/>
    <x v="2"/>
    <n v="307"/>
    <n v="81"/>
    <n v="388"/>
    <x v="0"/>
    <n v="0.38800000000000001"/>
    <x v="0"/>
    <x v="4"/>
  </r>
  <r>
    <n v="134"/>
    <s v="C"/>
    <n v="206"/>
    <x v="1"/>
    <n v="536"/>
    <n v="67"/>
    <n v="603"/>
    <x v="0"/>
    <n v="0.60299999999999998"/>
    <x v="0"/>
    <x v="5"/>
  </r>
  <r>
    <n v="135"/>
    <s v="C"/>
    <n v="301"/>
    <x v="1"/>
    <n v="536"/>
    <n v="67"/>
    <n v="603"/>
    <x v="0"/>
    <n v="0.60299999999999998"/>
    <x v="0"/>
    <x v="5"/>
  </r>
  <r>
    <n v="136"/>
    <s v="C"/>
    <n v="302"/>
    <x v="2"/>
    <n v="301"/>
    <n v="81"/>
    <n v="382"/>
    <x v="0"/>
    <n v="0.38200000000000001"/>
    <x v="0"/>
    <x v="10"/>
  </r>
  <r>
    <n v="137"/>
    <s v="C"/>
    <n v="303"/>
    <x v="2"/>
    <n v="307"/>
    <n v="81"/>
    <n v="388"/>
    <x v="0"/>
    <n v="0.38800000000000001"/>
    <x v="0"/>
    <x v="4"/>
  </r>
  <r>
    <n v="138"/>
    <s v="C"/>
    <n v="304"/>
    <x v="1"/>
    <n v="530"/>
    <n v="36"/>
    <n v="566"/>
    <x v="0"/>
    <n v="0.56599999999999995"/>
    <x v="0"/>
    <x v="11"/>
  </r>
  <r>
    <n v="139"/>
    <s v="C"/>
    <n v="305"/>
    <x v="2"/>
    <n v="307"/>
    <n v="81"/>
    <n v="388"/>
    <x v="0"/>
    <n v="0.38800000000000001"/>
    <x v="0"/>
    <x v="4"/>
  </r>
  <r>
    <n v="140"/>
    <s v="C"/>
    <n v="306"/>
    <x v="1"/>
    <n v="536"/>
    <n v="67"/>
    <n v="603"/>
    <x v="0"/>
    <n v="0.60299999999999998"/>
    <x v="0"/>
    <x v="5"/>
  </r>
  <r>
    <n v="141"/>
    <s v="C"/>
    <n v="401"/>
    <x v="1"/>
    <n v="536"/>
    <n v="67"/>
    <n v="603"/>
    <x v="0"/>
    <n v="0.60299999999999998"/>
    <x v="0"/>
    <x v="5"/>
  </r>
  <r>
    <n v="142"/>
    <s v="C"/>
    <n v="402"/>
    <x v="2"/>
    <n v="301"/>
    <n v="81"/>
    <n v="382"/>
    <x v="0"/>
    <n v="0.38200000000000001"/>
    <x v="0"/>
    <x v="10"/>
  </r>
  <r>
    <n v="143"/>
    <s v="C"/>
    <n v="403"/>
    <x v="2"/>
    <n v="307"/>
    <n v="81"/>
    <n v="388"/>
    <x v="0"/>
    <n v="0.38800000000000001"/>
    <x v="0"/>
    <x v="4"/>
  </r>
  <r>
    <n v="144"/>
    <s v="C"/>
    <n v="404"/>
    <x v="1"/>
    <n v="530"/>
    <n v="36"/>
    <n v="566"/>
    <x v="0"/>
    <n v="0.56599999999999995"/>
    <x v="0"/>
    <x v="11"/>
  </r>
  <r>
    <n v="145"/>
    <s v="C"/>
    <n v="405"/>
    <x v="2"/>
    <n v="307"/>
    <n v="81"/>
    <n v="388"/>
    <x v="0"/>
    <n v="0.38800000000000001"/>
    <x v="0"/>
    <x v="4"/>
  </r>
  <r>
    <n v="146"/>
    <s v="C"/>
    <n v="406"/>
    <x v="1"/>
    <n v="536"/>
    <n v="67"/>
    <n v="603"/>
    <x v="0"/>
    <n v="0.60299999999999998"/>
    <x v="0"/>
    <x v="5"/>
  </r>
  <r>
    <n v="147"/>
    <s v="C"/>
    <n v="501"/>
    <x v="1"/>
    <n v="536"/>
    <n v="67"/>
    <n v="603"/>
    <x v="0"/>
    <n v="0.60299999999999998"/>
    <x v="0"/>
    <x v="5"/>
  </r>
  <r>
    <n v="148"/>
    <s v="C"/>
    <n v="502"/>
    <x v="2"/>
    <n v="301"/>
    <n v="81"/>
    <n v="382"/>
    <x v="0"/>
    <n v="0.38200000000000001"/>
    <x v="0"/>
    <x v="10"/>
  </r>
  <r>
    <n v="149"/>
    <s v="C"/>
    <n v="503"/>
    <x v="2"/>
    <n v="307"/>
    <n v="81"/>
    <n v="388"/>
    <x v="0"/>
    <n v="0.38800000000000001"/>
    <x v="0"/>
    <x v="4"/>
  </r>
  <r>
    <n v="150"/>
    <s v="C"/>
    <n v="504"/>
    <x v="1"/>
    <n v="530"/>
    <n v="36"/>
    <n v="566"/>
    <x v="0"/>
    <n v="0.56599999999999995"/>
    <x v="0"/>
    <x v="11"/>
  </r>
  <r>
    <n v="151"/>
    <s v="C"/>
    <n v="505"/>
    <x v="2"/>
    <n v="307"/>
    <n v="81"/>
    <n v="388"/>
    <x v="0"/>
    <n v="0.38800000000000001"/>
    <x v="0"/>
    <x v="4"/>
  </r>
  <r>
    <n v="152"/>
    <s v="C"/>
    <n v="506"/>
    <x v="1"/>
    <n v="536"/>
    <n v="67"/>
    <n v="603"/>
    <x v="0"/>
    <n v="0.60299999999999998"/>
    <x v="0"/>
    <x v="5"/>
  </r>
  <r>
    <n v="153"/>
    <s v="C"/>
    <n v="601"/>
    <x v="1"/>
    <n v="536"/>
    <n v="67"/>
    <n v="603"/>
    <x v="0"/>
    <n v="0.60299999999999998"/>
    <x v="0"/>
    <x v="5"/>
  </r>
  <r>
    <n v="154"/>
    <s v="C"/>
    <n v="602"/>
    <x v="2"/>
    <n v="301"/>
    <n v="81"/>
    <n v="382"/>
    <x v="0"/>
    <n v="0.38200000000000001"/>
    <x v="0"/>
    <x v="10"/>
  </r>
  <r>
    <n v="155"/>
    <s v="C"/>
    <n v="603"/>
    <x v="2"/>
    <n v="307"/>
    <n v="81"/>
    <n v="388"/>
    <x v="0"/>
    <n v="0.38800000000000001"/>
    <x v="0"/>
    <x v="4"/>
  </r>
  <r>
    <n v="156"/>
    <s v="C"/>
    <n v="604"/>
    <x v="1"/>
    <n v="530"/>
    <n v="36"/>
    <n v="566"/>
    <x v="0"/>
    <n v="0.56599999999999995"/>
    <x v="0"/>
    <x v="11"/>
  </r>
  <r>
    <n v="157"/>
    <s v="C"/>
    <n v="605"/>
    <x v="2"/>
    <n v="307"/>
    <n v="81"/>
    <n v="388"/>
    <x v="0"/>
    <n v="0.38800000000000001"/>
    <x v="0"/>
    <x v="4"/>
  </r>
  <r>
    <n v="158"/>
    <s v="C"/>
    <n v="606"/>
    <x v="1"/>
    <n v="536"/>
    <n v="67"/>
    <n v="603"/>
    <x v="0"/>
    <n v="0.60299999999999998"/>
    <x v="0"/>
    <x v="5"/>
  </r>
  <r>
    <n v="159"/>
    <s v="C"/>
    <n v="701"/>
    <x v="1"/>
    <n v="536"/>
    <n v="67"/>
    <n v="603"/>
    <x v="0"/>
    <n v="0.60299999999999998"/>
    <x v="0"/>
    <x v="5"/>
  </r>
  <r>
    <n v="160"/>
    <s v="C"/>
    <n v="702"/>
    <x v="2"/>
    <n v="301"/>
    <n v="81"/>
    <n v="382"/>
    <x v="0"/>
    <n v="0.38200000000000001"/>
    <x v="0"/>
    <x v="10"/>
  </r>
  <r>
    <n v="161"/>
    <s v="C"/>
    <n v="703"/>
    <x v="2"/>
    <n v="307"/>
    <n v="81"/>
    <n v="388"/>
    <x v="0"/>
    <n v="0.38800000000000001"/>
    <x v="0"/>
    <x v="4"/>
  </r>
  <r>
    <n v="162"/>
    <s v="C"/>
    <n v="704"/>
    <x v="1"/>
    <n v="530"/>
    <n v="36"/>
    <n v="566"/>
    <x v="0"/>
    <n v="0.56599999999999995"/>
    <x v="0"/>
    <x v="11"/>
  </r>
  <r>
    <n v="163"/>
    <s v="C"/>
    <n v="705"/>
    <x v="2"/>
    <n v="307"/>
    <n v="81"/>
    <n v="388"/>
    <x v="0"/>
    <n v="0.38800000000000001"/>
    <x v="0"/>
    <x v="4"/>
  </r>
  <r>
    <n v="164"/>
    <s v="C"/>
    <n v="801"/>
    <x v="1"/>
    <n v="536"/>
    <n v="67"/>
    <n v="603"/>
    <x v="0"/>
    <n v="0.60299999999999998"/>
    <x v="0"/>
    <x v="5"/>
  </r>
  <r>
    <n v="165"/>
    <s v="C"/>
    <n v="802"/>
    <x v="2"/>
    <n v="301"/>
    <n v="81"/>
    <n v="382"/>
    <x v="0"/>
    <n v="0.38200000000000001"/>
    <x v="0"/>
    <x v="10"/>
  </r>
  <r>
    <n v="166"/>
    <s v="C"/>
    <n v="803"/>
    <x v="2"/>
    <n v="307"/>
    <n v="81"/>
    <n v="388"/>
    <x v="0"/>
    <n v="0.38800000000000001"/>
    <x v="0"/>
    <x v="4"/>
  </r>
  <r>
    <n v="167"/>
    <s v="C"/>
    <n v="804"/>
    <x v="1"/>
    <n v="530"/>
    <n v="36"/>
    <n v="566"/>
    <x v="0"/>
    <n v="0.56599999999999995"/>
    <x v="0"/>
    <x v="11"/>
  </r>
  <r>
    <n v="168"/>
    <s v="C"/>
    <n v="805"/>
    <x v="2"/>
    <n v="307"/>
    <n v="81"/>
    <n v="388"/>
    <x v="0"/>
    <n v="0.38800000000000001"/>
    <x v="0"/>
    <x v="4"/>
  </r>
  <r>
    <n v="169"/>
    <s v="C"/>
    <n v="806"/>
    <x v="1"/>
    <n v="536"/>
    <n v="67"/>
    <n v="603"/>
    <x v="0"/>
    <n v="0.60299999999999998"/>
    <x v="0"/>
    <x v="5"/>
  </r>
  <r>
    <n v="170"/>
    <s v="C"/>
    <n v="901"/>
    <x v="1"/>
    <n v="536"/>
    <n v="67"/>
    <n v="603"/>
    <x v="0"/>
    <n v="0.60299999999999998"/>
    <x v="0"/>
    <x v="5"/>
  </r>
  <r>
    <n v="171"/>
    <s v="C"/>
    <n v="902"/>
    <x v="2"/>
    <n v="301"/>
    <n v="81"/>
    <n v="382"/>
    <x v="0"/>
    <n v="0.38200000000000001"/>
    <x v="0"/>
    <x v="10"/>
  </r>
  <r>
    <n v="172"/>
    <s v="C"/>
    <n v="903"/>
    <x v="2"/>
    <n v="307"/>
    <n v="81"/>
    <n v="388"/>
    <x v="0"/>
    <n v="0.38800000000000001"/>
    <x v="0"/>
    <x v="4"/>
  </r>
  <r>
    <n v="173"/>
    <s v="C"/>
    <n v="904"/>
    <x v="1"/>
    <n v="530"/>
    <n v="36"/>
    <n v="566"/>
    <x v="0"/>
    <n v="0.56599999999999995"/>
    <x v="0"/>
    <x v="11"/>
  </r>
  <r>
    <n v="174"/>
    <s v="C"/>
    <n v="905"/>
    <x v="2"/>
    <n v="307"/>
    <n v="81"/>
    <n v="388"/>
    <x v="0"/>
    <n v="0.38800000000000001"/>
    <x v="0"/>
    <x v="4"/>
  </r>
  <r>
    <n v="175"/>
    <s v="C"/>
    <n v="906"/>
    <x v="1"/>
    <n v="536"/>
    <n v="67"/>
    <n v="603"/>
    <x v="0"/>
    <n v="0.60299999999999998"/>
    <x v="0"/>
    <x v="5"/>
  </r>
  <r>
    <n v="176"/>
    <s v="C"/>
    <n v="1001"/>
    <x v="1"/>
    <n v="536"/>
    <n v="67"/>
    <n v="603"/>
    <x v="0"/>
    <n v="0.60299999999999998"/>
    <x v="0"/>
    <x v="5"/>
  </r>
  <r>
    <n v="177"/>
    <s v="C"/>
    <n v="1002"/>
    <x v="2"/>
    <n v="301"/>
    <n v="81"/>
    <n v="382"/>
    <x v="0"/>
    <n v="0.38200000000000001"/>
    <x v="0"/>
    <x v="10"/>
  </r>
  <r>
    <n v="178"/>
    <s v="C"/>
    <n v="1003"/>
    <x v="2"/>
    <n v="307"/>
    <n v="81"/>
    <n v="388"/>
    <x v="0"/>
    <n v="0.38800000000000001"/>
    <x v="0"/>
    <x v="4"/>
  </r>
  <r>
    <n v="179"/>
    <s v="C"/>
    <n v="1004"/>
    <x v="1"/>
    <n v="530"/>
    <n v="36"/>
    <n v="566"/>
    <x v="0"/>
    <n v="0.56599999999999995"/>
    <x v="0"/>
    <x v="11"/>
  </r>
  <r>
    <n v="180"/>
    <s v="C"/>
    <n v="1006"/>
    <x v="1"/>
    <n v="536"/>
    <n v="67"/>
    <n v="603"/>
    <x v="0"/>
    <n v="0.60299999999999998"/>
    <x v="0"/>
    <x v="5"/>
  </r>
  <r>
    <n v="181"/>
    <s v="C"/>
    <n v="1101"/>
    <x v="1"/>
    <n v="536"/>
    <n v="67"/>
    <n v="603"/>
    <x v="0"/>
    <n v="0.60299999999999998"/>
    <x v="0"/>
    <x v="5"/>
  </r>
  <r>
    <n v="182"/>
    <s v="C"/>
    <n v="1102"/>
    <x v="2"/>
    <n v="301"/>
    <n v="81"/>
    <n v="382"/>
    <x v="0"/>
    <n v="0.38200000000000001"/>
    <x v="0"/>
    <x v="10"/>
  </r>
  <r>
    <n v="183"/>
    <s v="C"/>
    <n v="1103"/>
    <x v="2"/>
    <n v="307"/>
    <n v="81"/>
    <n v="388"/>
    <x v="0"/>
    <n v="0.38800000000000001"/>
    <x v="0"/>
    <x v="4"/>
  </r>
  <r>
    <n v="184"/>
    <s v="C"/>
    <n v="1104"/>
    <x v="1"/>
    <n v="530"/>
    <n v="36"/>
    <n v="566"/>
    <x v="0"/>
    <n v="0.56599999999999995"/>
    <x v="0"/>
    <x v="11"/>
  </r>
  <r>
    <n v="185"/>
    <s v="C"/>
    <n v="1105"/>
    <x v="2"/>
    <n v="307"/>
    <n v="81"/>
    <n v="388"/>
    <x v="0"/>
    <n v="0.38800000000000001"/>
    <x v="0"/>
    <x v="4"/>
  </r>
  <r>
    <n v="186"/>
    <s v="C"/>
    <n v="1106"/>
    <x v="1"/>
    <n v="536"/>
    <n v="67"/>
    <n v="603"/>
    <x v="0"/>
    <n v="0.60299999999999998"/>
    <x v="0"/>
    <x v="5"/>
  </r>
  <r>
    <n v="187"/>
    <s v="C"/>
    <n v="1201"/>
    <x v="1"/>
    <n v="536"/>
    <n v="67"/>
    <n v="603"/>
    <x v="0"/>
    <n v="0.60299999999999998"/>
    <x v="0"/>
    <x v="5"/>
  </r>
  <r>
    <n v="188"/>
    <s v="C"/>
    <n v="1202"/>
    <x v="2"/>
    <n v="301"/>
    <n v="81"/>
    <n v="382"/>
    <x v="0"/>
    <n v="0.38200000000000001"/>
    <x v="0"/>
    <x v="10"/>
  </r>
  <r>
    <n v="189"/>
    <s v="C"/>
    <n v="1203"/>
    <x v="2"/>
    <n v="307"/>
    <n v="81"/>
    <n v="388"/>
    <x v="0"/>
    <n v="0.38800000000000001"/>
    <x v="0"/>
    <x v="4"/>
  </r>
  <r>
    <n v="190"/>
    <s v="C"/>
    <n v="1204"/>
    <x v="1"/>
    <n v="530"/>
    <n v="36"/>
    <n v="566"/>
    <x v="0"/>
    <n v="0.56599999999999995"/>
    <x v="0"/>
    <x v="11"/>
  </r>
  <r>
    <n v="191"/>
    <s v="C"/>
    <n v="1301"/>
    <x v="1"/>
    <n v="536"/>
    <n v="67"/>
    <n v="603"/>
    <x v="0"/>
    <n v="0.60299999999999998"/>
    <x v="0"/>
    <x v="5"/>
  </r>
  <r>
    <n v="192"/>
    <s v="C"/>
    <n v="1302"/>
    <x v="2"/>
    <n v="301"/>
    <n v="81"/>
    <n v="382"/>
    <x v="0"/>
    <n v="0.38200000000000001"/>
    <x v="0"/>
    <x v="10"/>
  </r>
  <r>
    <n v="193"/>
    <s v="C"/>
    <n v="1303"/>
    <x v="2"/>
    <n v="307"/>
    <n v="81"/>
    <n v="388"/>
    <x v="0"/>
    <n v="0.38800000000000001"/>
    <x v="0"/>
    <x v="4"/>
  </r>
  <r>
    <n v="194"/>
    <s v="C"/>
    <n v="1304"/>
    <x v="1"/>
    <n v="530"/>
    <n v="36"/>
    <n v="566"/>
    <x v="0"/>
    <n v="0.56599999999999995"/>
    <x v="0"/>
    <x v="11"/>
  </r>
  <r>
    <n v="195"/>
    <s v="C"/>
    <n v="1306"/>
    <x v="1"/>
    <n v="536"/>
    <n v="67"/>
    <n v="603"/>
    <x v="0"/>
    <n v="0.60299999999999998"/>
    <x v="0"/>
    <x v="5"/>
  </r>
  <r>
    <n v="196"/>
    <s v="C"/>
    <n v="1401"/>
    <x v="1"/>
    <n v="536"/>
    <n v="67"/>
    <n v="603"/>
    <x v="0"/>
    <n v="0.60299999999999998"/>
    <x v="0"/>
    <x v="5"/>
  </r>
  <r>
    <n v="197"/>
    <s v="C"/>
    <n v="1402"/>
    <x v="2"/>
    <n v="301"/>
    <n v="81"/>
    <n v="382"/>
    <x v="0"/>
    <n v="0.38200000000000001"/>
    <x v="0"/>
    <x v="10"/>
  </r>
  <r>
    <n v="198"/>
    <s v="C"/>
    <n v="1403"/>
    <x v="2"/>
    <n v="307"/>
    <n v="81"/>
    <n v="388"/>
    <x v="0"/>
    <n v="0.38800000000000001"/>
    <x v="0"/>
    <x v="4"/>
  </r>
  <r>
    <n v="199"/>
    <s v="C"/>
    <n v="1404"/>
    <x v="1"/>
    <n v="530"/>
    <n v="36"/>
    <n v="566"/>
    <x v="0"/>
    <n v="0.56599999999999995"/>
    <x v="0"/>
    <x v="11"/>
  </r>
  <r>
    <n v="200"/>
    <s v="C"/>
    <n v="1406"/>
    <x v="1"/>
    <n v="536"/>
    <n v="67"/>
    <n v="603"/>
    <x v="0"/>
    <n v="0.60299999999999998"/>
    <x v="0"/>
    <x v="5"/>
  </r>
  <r>
    <n v="201"/>
    <s v="C"/>
    <n v="1501"/>
    <x v="1"/>
    <n v="536"/>
    <n v="67"/>
    <n v="603"/>
    <x v="0"/>
    <n v="0.60299999999999998"/>
    <x v="0"/>
    <x v="5"/>
  </r>
  <r>
    <n v="202"/>
    <s v="C"/>
    <n v="1502"/>
    <x v="2"/>
    <n v="301"/>
    <n v="81"/>
    <n v="382"/>
    <x v="0"/>
    <n v="0.38200000000000001"/>
    <x v="0"/>
    <x v="10"/>
  </r>
  <r>
    <n v="203"/>
    <s v="C"/>
    <n v="1503"/>
    <x v="2"/>
    <n v="307"/>
    <n v="81"/>
    <n v="388"/>
    <x v="0"/>
    <n v="0.38800000000000001"/>
    <x v="0"/>
    <x v="4"/>
  </r>
  <r>
    <n v="204"/>
    <s v="C"/>
    <n v="1504"/>
    <x v="1"/>
    <n v="530"/>
    <n v="36"/>
    <n v="566"/>
    <x v="0"/>
    <n v="0.56599999999999995"/>
    <x v="0"/>
    <x v="11"/>
  </r>
  <r>
    <n v="205"/>
    <s v="C"/>
    <n v="1506"/>
    <x v="1"/>
    <n v="536"/>
    <n v="67"/>
    <n v="603"/>
    <x v="0"/>
    <n v="0.60299999999999998"/>
    <x v="0"/>
    <x v="5"/>
  </r>
  <r>
    <n v="206"/>
    <s v="C"/>
    <n v="1601"/>
    <x v="1"/>
    <n v="536"/>
    <n v="67"/>
    <n v="603"/>
    <x v="0"/>
    <n v="0.60299999999999998"/>
    <x v="0"/>
    <x v="5"/>
  </r>
  <r>
    <n v="207"/>
    <s v="C"/>
    <n v="1602"/>
    <x v="2"/>
    <n v="301"/>
    <n v="81"/>
    <n v="382"/>
    <x v="0"/>
    <n v="0.38200000000000001"/>
    <x v="0"/>
    <x v="10"/>
  </r>
  <r>
    <n v="208"/>
    <s v="C"/>
    <n v="1603"/>
    <x v="2"/>
    <n v="307"/>
    <n v="81"/>
    <n v="388"/>
    <x v="0"/>
    <n v="0.38800000000000001"/>
    <x v="0"/>
    <x v="4"/>
  </r>
  <r>
    <n v="209"/>
    <s v="C"/>
    <n v="1604"/>
    <x v="1"/>
    <n v="530"/>
    <n v="36"/>
    <n v="566"/>
    <x v="0"/>
    <n v="0.56599999999999995"/>
    <x v="0"/>
    <x v="11"/>
  </r>
  <r>
    <n v="210"/>
    <s v="C"/>
    <n v="1701"/>
    <x v="1"/>
    <n v="536"/>
    <n v="67"/>
    <n v="603"/>
    <x v="0"/>
    <n v="0.60299999999999998"/>
    <x v="0"/>
    <x v="5"/>
  </r>
  <r>
    <n v="211"/>
    <s v="C"/>
    <n v="1702"/>
    <x v="2"/>
    <n v="301"/>
    <n v="81"/>
    <n v="382"/>
    <x v="0"/>
    <n v="0.38200000000000001"/>
    <x v="0"/>
    <x v="10"/>
  </r>
  <r>
    <n v="212"/>
    <s v="C"/>
    <n v="1705"/>
    <x v="2"/>
    <n v="307"/>
    <n v="81"/>
    <n v="388"/>
    <x v="0"/>
    <n v="0.38800000000000001"/>
    <x v="0"/>
    <x v="4"/>
  </r>
  <r>
    <n v="213"/>
    <s v="A"/>
    <n v="1706"/>
    <x v="1"/>
    <n v="536"/>
    <n v="67"/>
    <n v="603"/>
    <x v="0"/>
    <n v="0.60299999999999998"/>
    <x v="0"/>
    <x v="5"/>
  </r>
  <r>
    <n v="214"/>
    <s v="A"/>
    <n v="301"/>
    <x v="1"/>
    <n v="538"/>
    <n v="67"/>
    <n v="605"/>
    <x v="1"/>
    <n v="0.6248745"/>
    <x v="1"/>
    <x v="12"/>
  </r>
  <r>
    <n v="215"/>
    <s v="A"/>
    <n v="501"/>
    <x v="1"/>
    <n v="538"/>
    <n v="67"/>
    <n v="605"/>
    <x v="1"/>
    <n v="0.64675260000000001"/>
    <x v="1"/>
    <x v="13"/>
  </r>
  <r>
    <n v="216"/>
    <s v="A"/>
    <n v="503"/>
    <x v="2"/>
    <n v="307"/>
    <n v="81"/>
    <n v="388"/>
    <x v="1"/>
    <n v="0.40032000000000001"/>
    <x v="2"/>
    <x v="14"/>
  </r>
  <r>
    <n v="217"/>
    <s v="A"/>
    <n v="601"/>
    <x v="1"/>
    <n v="538"/>
    <n v="67"/>
    <n v="605"/>
    <x v="1"/>
    <n v="0.64824210000000004"/>
    <x v="1"/>
    <x v="15"/>
  </r>
  <r>
    <n v="218"/>
    <s v="A"/>
    <n v="701"/>
    <x v="1"/>
    <n v="538"/>
    <n v="67"/>
    <n v="605"/>
    <x v="1"/>
    <n v="0.6248745"/>
    <x v="1"/>
    <x v="12"/>
  </r>
  <r>
    <n v="219"/>
    <s v="A"/>
    <n v="703"/>
    <x v="2"/>
    <n v="307"/>
    <n v="81"/>
    <n v="388"/>
    <x v="1"/>
    <n v="0.40032000000000001"/>
    <x v="2"/>
    <x v="14"/>
  </r>
  <r>
    <n v="220"/>
    <s v="A"/>
    <n v="801"/>
    <x v="1"/>
    <n v="538"/>
    <n v="67"/>
    <n v="605"/>
    <x v="1"/>
    <n v="0.6512481"/>
    <x v="1"/>
    <x v="16"/>
  </r>
  <r>
    <n v="221"/>
    <s v="A"/>
    <n v="803"/>
    <x v="2"/>
    <n v="307"/>
    <n v="81"/>
    <n v="388"/>
    <x v="1"/>
    <n v="0.40032000000000001"/>
    <x v="2"/>
    <x v="14"/>
  </r>
  <r>
    <n v="222"/>
    <s v="A"/>
    <n v="901"/>
    <x v="1"/>
    <n v="538"/>
    <n v="67"/>
    <n v="605"/>
    <x v="1"/>
    <n v="0.6248745"/>
    <x v="1"/>
    <x v="12"/>
  </r>
  <r>
    <n v="223"/>
    <s v="A"/>
    <n v="902"/>
    <x v="1"/>
    <n v="516"/>
    <n v="30"/>
    <n v="546"/>
    <x v="1"/>
    <n v="0.56294999999999995"/>
    <x v="1"/>
    <x v="17"/>
  </r>
  <r>
    <n v="224"/>
    <s v="A"/>
    <n v="903"/>
    <x v="2"/>
    <n v="307"/>
    <n v="81"/>
    <n v="388"/>
    <x v="1"/>
    <n v="0.40032000000000001"/>
    <x v="2"/>
    <x v="14"/>
  </r>
  <r>
    <n v="225"/>
    <s v="A"/>
    <n v="1001"/>
    <x v="1"/>
    <n v="538"/>
    <n v="67"/>
    <n v="605"/>
    <x v="1"/>
    <n v="0.6248745"/>
    <x v="1"/>
    <x v="12"/>
  </r>
  <r>
    <n v="226"/>
    <s v="A"/>
    <n v="1002"/>
    <x v="1"/>
    <n v="516"/>
    <n v="30"/>
    <n v="546"/>
    <x v="1"/>
    <n v="0.56294999999999995"/>
    <x v="2"/>
    <x v="18"/>
  </r>
  <r>
    <n v="227"/>
    <s v="A"/>
    <n v="1003"/>
    <x v="2"/>
    <n v="307"/>
    <n v="81"/>
    <n v="388"/>
    <x v="1"/>
    <n v="0.40032000000000001"/>
    <x v="2"/>
    <x v="14"/>
  </r>
  <r>
    <n v="228"/>
    <s v="A"/>
    <n v="1101"/>
    <x v="1"/>
    <n v="538"/>
    <n v="67"/>
    <n v="605"/>
    <x v="1"/>
    <n v="0.6248745"/>
    <x v="1"/>
    <x v="12"/>
  </r>
  <r>
    <n v="229"/>
    <s v="A"/>
    <n v="1201"/>
    <x v="1"/>
    <n v="538"/>
    <n v="67"/>
    <n v="605"/>
    <x v="1"/>
    <n v="0.6248745"/>
    <x v="1"/>
    <x v="12"/>
  </r>
  <r>
    <n v="230"/>
    <s v="A"/>
    <n v="1203"/>
    <x v="2"/>
    <n v="307"/>
    <n v="81"/>
    <n v="388"/>
    <x v="1"/>
    <n v="0.40032000000000001"/>
    <x v="2"/>
    <x v="14"/>
  </r>
  <r>
    <n v="231"/>
    <s v="A"/>
    <n v="1303"/>
    <x v="2"/>
    <n v="307"/>
    <n v="81"/>
    <n v="388"/>
    <x v="1"/>
    <n v="0.40032000000000001"/>
    <x v="2"/>
    <x v="14"/>
  </r>
  <r>
    <n v="232"/>
    <s v="A"/>
    <n v="1401"/>
    <x v="1"/>
    <n v="538"/>
    <n v="67"/>
    <n v="605"/>
    <x v="1"/>
    <n v="0.66023909999999997"/>
    <x v="1"/>
    <x v="19"/>
  </r>
  <r>
    <n v="233"/>
    <s v="A"/>
    <n v="1402"/>
    <x v="1"/>
    <n v="516"/>
    <n v="30"/>
    <n v="546"/>
    <x v="1"/>
    <n v="0.56294999999999995"/>
    <x v="1"/>
    <x v="17"/>
  </r>
  <r>
    <n v="234"/>
    <s v="A"/>
    <n v="1403"/>
    <x v="2"/>
    <n v="307"/>
    <n v="81"/>
    <n v="388"/>
    <x v="1"/>
    <n v="0.40032000000000001"/>
    <x v="2"/>
    <x v="14"/>
  </r>
  <r>
    <n v="235"/>
    <s v="B"/>
    <n v="202"/>
    <x v="1"/>
    <n v="510"/>
    <n v="30"/>
    <n v="540"/>
    <x v="1"/>
    <n v="0.5573205"/>
    <x v="2"/>
    <x v="20"/>
  </r>
  <r>
    <n v="236"/>
    <s v="B"/>
    <n v="206"/>
    <x v="2"/>
    <n v="307"/>
    <n v="81"/>
    <n v="388"/>
    <x v="1"/>
    <n v="0.41145599999999999"/>
    <x v="2"/>
    <x v="21"/>
  </r>
  <r>
    <n v="237"/>
    <s v="B"/>
    <n v="207"/>
    <x v="2"/>
    <n v="301"/>
    <n v="81"/>
    <n v="382"/>
    <x v="1"/>
    <n v="0.40032000000000001"/>
    <x v="2"/>
    <x v="14"/>
  </r>
  <r>
    <n v="238"/>
    <s v="B"/>
    <n v="305"/>
    <x v="2"/>
    <n v="307"/>
    <n v="91"/>
    <n v="398"/>
    <x v="1"/>
    <n v="0.41095350000000003"/>
    <x v="1"/>
    <x v="22"/>
  </r>
  <r>
    <n v="239"/>
    <s v="B"/>
    <n v="306"/>
    <x v="2"/>
    <n v="307"/>
    <n v="81"/>
    <n v="388"/>
    <x v="1"/>
    <n v="0.40032000000000001"/>
    <x v="2"/>
    <x v="14"/>
  </r>
  <r>
    <n v="240"/>
    <s v="B"/>
    <n v="406"/>
    <x v="2"/>
    <n v="307"/>
    <n v="81"/>
    <n v="388"/>
    <x v="1"/>
    <n v="0.40032000000000001"/>
    <x v="1"/>
    <x v="23"/>
  </r>
  <r>
    <n v="241"/>
    <s v="B"/>
    <n v="407"/>
    <x v="2"/>
    <n v="301"/>
    <n v="81"/>
    <n v="382"/>
    <x v="1"/>
    <n v="0.3934395"/>
    <x v="2"/>
    <x v="24"/>
  </r>
  <r>
    <n v="242"/>
    <s v="B"/>
    <n v="505"/>
    <x v="2"/>
    <n v="307"/>
    <n v="91"/>
    <n v="398"/>
    <x v="1"/>
    <n v="0.42534179999999999"/>
    <x v="2"/>
    <x v="25"/>
  </r>
  <r>
    <n v="243"/>
    <s v="B"/>
    <n v="701"/>
    <x v="2"/>
    <n v="307"/>
    <n v="81"/>
    <n v="388"/>
    <x v="1"/>
    <n v="0.40032000000000001"/>
    <x v="2"/>
    <x v="14"/>
  </r>
  <r>
    <n v="244"/>
    <s v="B"/>
    <n v="705"/>
    <x v="2"/>
    <n v="307"/>
    <n v="91"/>
    <n v="398"/>
    <x v="1"/>
    <n v="0.41095350000000003"/>
    <x v="2"/>
    <x v="26"/>
  </r>
  <r>
    <n v="245"/>
    <s v="B"/>
    <n v="706"/>
    <x v="2"/>
    <n v="307"/>
    <n v="81"/>
    <n v="388"/>
    <x v="1"/>
    <n v="0.40032000000000001"/>
    <x v="2"/>
    <x v="14"/>
  </r>
  <r>
    <n v="246"/>
    <s v="B"/>
    <n v="805"/>
    <x v="2"/>
    <n v="307"/>
    <n v="91"/>
    <n v="398"/>
    <x v="1"/>
    <n v="0.41095350000000003"/>
    <x v="2"/>
    <x v="26"/>
  </r>
  <r>
    <n v="247"/>
    <s v="B"/>
    <n v="904"/>
    <x v="1"/>
    <n v="524"/>
    <n v="61"/>
    <n v="585"/>
    <x v="1"/>
    <n v="0.60423300000000002"/>
    <x v="2"/>
    <x v="27"/>
  </r>
  <r>
    <n v="248"/>
    <s v="B"/>
    <n v="905"/>
    <x v="2"/>
    <n v="307"/>
    <n v="91"/>
    <n v="398"/>
    <x v="1"/>
    <n v="0.41095350000000003"/>
    <x v="2"/>
    <x v="26"/>
  </r>
  <r>
    <n v="249"/>
    <s v="B"/>
    <n v="906"/>
    <x v="2"/>
    <n v="307"/>
    <n v="81"/>
    <n v="388"/>
    <x v="1"/>
    <n v="0.40032000000000001"/>
    <x v="2"/>
    <x v="14"/>
  </r>
  <r>
    <n v="250"/>
    <s v="B"/>
    <n v="907"/>
    <x v="2"/>
    <n v="301"/>
    <n v="81"/>
    <n v="382"/>
    <x v="1"/>
    <n v="0.3934395"/>
    <x v="2"/>
    <x v="24"/>
  </r>
  <r>
    <n v="251"/>
    <s v="B"/>
    <n v="1003"/>
    <x v="1"/>
    <n v="536"/>
    <n v="0"/>
    <n v="536"/>
    <x v="1"/>
    <n v="0.5795865"/>
    <x v="1"/>
    <x v="28"/>
  </r>
  <r>
    <n v="252"/>
    <s v="B"/>
    <n v="1005"/>
    <x v="2"/>
    <n v="307"/>
    <n v="91"/>
    <n v="398"/>
    <x v="1"/>
    <n v="0.41095350000000003"/>
    <x v="2"/>
    <x v="26"/>
  </r>
  <r>
    <n v="253"/>
    <s v="B"/>
    <n v="1103"/>
    <x v="1"/>
    <n v="536"/>
    <n v="0"/>
    <n v="536"/>
    <x v="1"/>
    <n v="0.55356749999999999"/>
    <x v="1"/>
    <x v="29"/>
  </r>
  <r>
    <n v="254"/>
    <s v="B"/>
    <n v="1105"/>
    <x v="2"/>
    <n v="307"/>
    <n v="91"/>
    <n v="398"/>
    <x v="1"/>
    <n v="0.41095350000000003"/>
    <x v="2"/>
    <x v="26"/>
  </r>
  <r>
    <n v="255"/>
    <s v="B"/>
    <n v="1203"/>
    <x v="1"/>
    <n v="536"/>
    <n v="0"/>
    <n v="536"/>
    <x v="1"/>
    <n v="0.55356749999999999"/>
    <x v="1"/>
    <x v="29"/>
  </r>
  <r>
    <n v="256"/>
    <s v="B"/>
    <n v="1205"/>
    <x v="2"/>
    <n v="307"/>
    <n v="91"/>
    <n v="398"/>
    <x v="1"/>
    <n v="0.41095350000000003"/>
    <x v="2"/>
    <x v="26"/>
  </r>
  <r>
    <n v="257"/>
    <s v="B"/>
    <n v="1206"/>
    <x v="2"/>
    <n v="307"/>
    <n v="81"/>
    <n v="388"/>
    <x v="1"/>
    <n v="0.42105599999999999"/>
    <x v="2"/>
    <x v="30"/>
  </r>
  <r>
    <n v="258"/>
    <s v="B"/>
    <n v="1303"/>
    <x v="1"/>
    <n v="536"/>
    <n v="0"/>
    <n v="536"/>
    <x v="1"/>
    <n v="0.55294200000000004"/>
    <x v="1"/>
    <x v="31"/>
  </r>
  <r>
    <n v="259"/>
    <s v="B"/>
    <n v="1305"/>
    <x v="2"/>
    <n v="307"/>
    <n v="91"/>
    <n v="398"/>
    <x v="1"/>
    <n v="0.41095350000000003"/>
    <x v="2"/>
    <x v="26"/>
  </r>
  <r>
    <n v="260"/>
    <s v="B"/>
    <n v="1403"/>
    <x v="1"/>
    <n v="536"/>
    <n v="0"/>
    <n v="536"/>
    <x v="1"/>
    <n v="0.55294200000000004"/>
    <x v="1"/>
    <x v="31"/>
  </r>
  <r>
    <n v="261"/>
    <s v="B"/>
    <n v="1404"/>
    <x v="1"/>
    <n v="524"/>
    <n v="61"/>
    <n v="585"/>
    <x v="1"/>
    <n v="0.63776849999999996"/>
    <x v="1"/>
    <x v="32"/>
  </r>
  <r>
    <n v="262"/>
    <s v="B"/>
    <n v="1405"/>
    <x v="2"/>
    <n v="307"/>
    <n v="91"/>
    <n v="398"/>
    <x v="1"/>
    <n v="0.41095350000000003"/>
    <x v="2"/>
    <x v="26"/>
  </r>
  <r>
    <n v="263"/>
    <s v="B"/>
    <n v="1505"/>
    <x v="2"/>
    <n v="307"/>
    <n v="91"/>
    <n v="398"/>
    <x v="1"/>
    <n v="0.41095350000000003"/>
    <x v="2"/>
    <x v="26"/>
  </r>
  <r>
    <n v="264"/>
    <s v="B"/>
    <n v="1603"/>
    <x v="1"/>
    <n v="536"/>
    <n v="0"/>
    <n v="536"/>
    <x v="1"/>
    <n v="0.5875515"/>
    <x v="3"/>
    <x v="33"/>
  </r>
  <r>
    <n v="265"/>
    <s v="B"/>
    <n v="1605"/>
    <x v="2"/>
    <n v="307"/>
    <n v="91"/>
    <n v="398"/>
    <x v="1"/>
    <n v="0.41095350000000003"/>
    <x v="2"/>
    <x v="26"/>
  </r>
  <r>
    <n v="266"/>
    <s v="C"/>
    <n v="1005"/>
    <x v="2"/>
    <n v="307"/>
    <n v="81"/>
    <n v="388"/>
    <x v="1"/>
    <n v="0.41913600000000001"/>
    <x v="2"/>
    <x v="34"/>
  </r>
  <r>
    <n v="267"/>
    <s v="C"/>
    <n v="1205"/>
    <x v="2"/>
    <n v="307"/>
    <n v="81"/>
    <n v="388"/>
    <x v="1"/>
    <n v="0.40032000000000001"/>
    <x v="2"/>
    <x v="14"/>
  </r>
  <r>
    <n v="268"/>
    <s v="C"/>
    <n v="1305"/>
    <x v="2"/>
    <n v="307"/>
    <n v="81"/>
    <n v="388"/>
    <x v="1"/>
    <n v="0.422016"/>
    <x v="2"/>
    <x v="35"/>
  </r>
  <r>
    <n v="269"/>
    <s v="C"/>
    <n v="1405"/>
    <x v="2"/>
    <n v="307"/>
    <n v="81"/>
    <n v="388"/>
    <x v="1"/>
    <n v="0.42297600000000002"/>
    <x v="2"/>
    <x v="36"/>
  </r>
  <r>
    <n v="270"/>
    <s v="C"/>
    <n v="1505"/>
    <x v="2"/>
    <n v="307"/>
    <n v="81"/>
    <n v="388"/>
    <x v="1"/>
    <n v="0.42393599999999998"/>
    <x v="2"/>
    <x v="37"/>
  </r>
  <r>
    <n v="271"/>
    <s v="C"/>
    <n v="1605"/>
    <x v="2"/>
    <n v="307"/>
    <n v="81"/>
    <n v="388"/>
    <x v="1"/>
    <n v="0.40032000000000001"/>
    <x v="2"/>
    <x v="14"/>
  </r>
  <r>
    <n v="272"/>
    <s v="C"/>
    <n v="1606"/>
    <x v="1"/>
    <n v="536"/>
    <n v="67"/>
    <n v="603"/>
    <x v="1"/>
    <n v="0.65991659999999996"/>
    <x v="1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13D1B6-FD8E-194B-AD62-B867A1A964AF}" name="PivotTable1" cacheId="6" applyNumberFormats="0" applyBorderFormats="0" applyFontFormats="0" applyPatternFormats="0" applyAlignmentFormats="0" applyWidthHeightFormats="1" dataCaption="Values" updatedVersion="6" minRefreshableVersion="3" showCalcMbrs="0" showDrill="0" useAutoFormatting="1" itemPrintTitles="1" createdVersion="3" indent="0" outline="1" outlineData="1" multipleFieldFilters="0">
  <location ref="A3:F13" firstHeaderRow="1" firstDataRow="2" firstDataCol="1"/>
  <pivotFields count="11">
    <pivotField showAll="0"/>
    <pivotField showAll="0"/>
    <pivotField dataField="1"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numFmtId="164" showAll="0"/>
    <pivotField axis="axisRow" showAll="0">
      <items count="3">
        <item x="1"/>
        <item x="0"/>
        <item t="default"/>
      </items>
    </pivotField>
    <pivotField numFmtId="164" showAll="0"/>
    <pivotField dataField="1" showAll="0">
      <items count="5">
        <item x="2"/>
        <item x="3"/>
        <item x="1"/>
        <item x="0"/>
        <item t="default"/>
      </items>
    </pivotField>
    <pivotField dataField="1" numFmtId="43" showAll="0">
      <items count="40">
        <item x="10"/>
        <item x="4"/>
        <item x="24"/>
        <item x="23"/>
        <item x="14"/>
        <item x="9"/>
        <item x="22"/>
        <item x="26"/>
        <item x="21"/>
        <item x="34"/>
        <item x="30"/>
        <item x="35"/>
        <item x="36"/>
        <item x="37"/>
        <item x="25"/>
        <item x="7"/>
        <item x="6"/>
        <item x="31"/>
        <item x="29"/>
        <item x="3"/>
        <item x="20"/>
        <item x="17"/>
        <item x="18"/>
        <item x="11"/>
        <item x="28"/>
        <item x="33"/>
        <item x="8"/>
        <item x="27"/>
        <item x="5"/>
        <item x="2"/>
        <item x="12"/>
        <item x="32"/>
        <item x="13"/>
        <item x="15"/>
        <item x="16"/>
        <item x="38"/>
        <item x="19"/>
        <item x="1"/>
        <item x="0"/>
        <item t="default"/>
      </items>
    </pivotField>
  </pivotFields>
  <rowFields count="2">
    <field x="3"/>
    <field x="7"/>
  </rowFields>
  <rowItems count="9">
    <i>
      <x/>
    </i>
    <i r="1">
      <x/>
    </i>
    <i r="1">
      <x v="1"/>
    </i>
    <i>
      <x v="1"/>
    </i>
    <i r="1">
      <x/>
    </i>
    <i r="1">
      <x v="1"/>
    </i>
    <i>
      <x v="2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Total Area" fld="6" baseField="0" baseItem="0"/>
    <dataField name="Average of Total Area2" fld="6" subtotal="average" baseField="0" baseItem="0"/>
    <dataField name="Count of Flat No" fld="2" subtotal="count" baseField="0" baseItem="0"/>
    <dataField name="Sum of Amount Received" fld="9" baseField="0" baseItem="0"/>
    <dataField name="Sum of Amount to be received" fld="10" baseField="0" baseItem="0"/>
  </dataFields>
  <formats count="1">
    <format dxfId="4">
      <pivotArea collapsedLevelsAreSubtotals="1" fieldPosition="0">
        <references count="2">
          <reference field="4294967294" count="1" selected="0">
            <x v="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G413"/>
  <sheetViews>
    <sheetView topLeftCell="A32" workbookViewId="0">
      <selection activeCell="I109" sqref="I109"/>
    </sheetView>
  </sheetViews>
  <sheetFormatPr baseColWidth="10" defaultColWidth="9.1640625" defaultRowHeight="14"/>
  <cols>
    <col min="1" max="1" width="10" style="1" customWidth="1"/>
    <col min="2" max="2" width="16.5" style="1" customWidth="1"/>
    <col min="3" max="3" width="6.5" style="1" customWidth="1"/>
    <col min="4" max="4" width="7" style="1" customWidth="1"/>
    <col min="5" max="6" width="10.5" style="1" customWidth="1"/>
    <col min="7" max="7" width="11.5" style="1" customWidth="1"/>
    <col min="8" max="16384" width="9.1640625" style="1"/>
  </cols>
  <sheetData>
    <row r="1" spans="2:7" ht="23">
      <c r="B1" s="11" t="s">
        <v>0</v>
      </c>
    </row>
    <row r="2" spans="2:7" ht="24" thickBot="1">
      <c r="B2" s="11"/>
      <c r="C2" s="12"/>
      <c r="D2" s="12"/>
      <c r="G2" s="115" t="s">
        <v>104</v>
      </c>
    </row>
    <row r="3" spans="2:7" ht="24" hidden="1" thickBot="1">
      <c r="B3" s="13"/>
      <c r="C3" s="13"/>
      <c r="D3" s="13"/>
    </row>
    <row r="4" spans="2:7" ht="24" hidden="1" thickBot="1">
      <c r="B4" s="14"/>
      <c r="C4" s="14"/>
      <c r="D4" s="14"/>
    </row>
    <row r="5" spans="2:7" ht="46" thickBot="1">
      <c r="B5" s="15" t="s">
        <v>1</v>
      </c>
      <c r="C5" s="16" t="s">
        <v>2</v>
      </c>
      <c r="D5" s="17" t="s">
        <v>3</v>
      </c>
      <c r="E5" s="16" t="s">
        <v>4</v>
      </c>
      <c r="F5" s="18" t="s">
        <v>5</v>
      </c>
    </row>
    <row r="6" spans="2:7">
      <c r="B6" s="147" t="s">
        <v>12</v>
      </c>
      <c r="C6" s="19" t="s">
        <v>13</v>
      </c>
      <c r="D6" s="20" t="s">
        <v>14</v>
      </c>
      <c r="E6" s="21">
        <f>ROUND(143.86*10.764,0)</f>
        <v>1549</v>
      </c>
      <c r="F6" s="22">
        <v>0</v>
      </c>
    </row>
    <row r="7" spans="2:7" ht="15" thickBot="1">
      <c r="B7" s="148"/>
      <c r="C7" s="24" t="s">
        <v>15</v>
      </c>
      <c r="D7" s="25" t="s">
        <v>14</v>
      </c>
      <c r="E7" s="26">
        <f>ROUND(110.46*10.764,0)</f>
        <v>1189</v>
      </c>
      <c r="F7" s="27">
        <v>0</v>
      </c>
    </row>
    <row r="8" spans="2:7">
      <c r="B8" s="149" t="s">
        <v>16</v>
      </c>
      <c r="C8" s="28">
        <v>101</v>
      </c>
      <c r="D8" s="29" t="s">
        <v>17</v>
      </c>
      <c r="E8" s="30">
        <f>ROUND(50*10.764,0)</f>
        <v>538</v>
      </c>
      <c r="F8" s="30">
        <f>ROUND(6.23*10.764,0)</f>
        <v>67</v>
      </c>
    </row>
    <row r="9" spans="2:7">
      <c r="B9" s="142"/>
      <c r="C9" s="31">
        <v>102</v>
      </c>
      <c r="D9" s="32" t="s">
        <v>17</v>
      </c>
      <c r="E9" s="3">
        <f>ROUND(47.9*10.764,0)</f>
        <v>516</v>
      </c>
      <c r="F9" s="3">
        <f>ROUND(2.75*10.764,0)</f>
        <v>30</v>
      </c>
    </row>
    <row r="10" spans="2:7">
      <c r="B10" s="142"/>
      <c r="C10" s="31">
        <v>103</v>
      </c>
      <c r="D10" s="32" t="s">
        <v>18</v>
      </c>
      <c r="E10" s="3">
        <f>ROUND(28.56*10.764,0)</f>
        <v>307</v>
      </c>
      <c r="F10" s="3">
        <f>ROUND(7.5*10.764,0)</f>
        <v>81</v>
      </c>
    </row>
    <row r="11" spans="2:7" ht="15" thickBot="1">
      <c r="B11" s="144"/>
      <c r="C11" s="34">
        <v>104</v>
      </c>
      <c r="D11" s="35" t="s">
        <v>17</v>
      </c>
      <c r="E11" s="36">
        <f>ROUND(49.48*10.764,0)</f>
        <v>533</v>
      </c>
      <c r="F11" s="36">
        <f>ROUND(6.5*10.764,0)</f>
        <v>70</v>
      </c>
    </row>
    <row r="12" spans="2:7">
      <c r="B12" s="150" t="s">
        <v>19</v>
      </c>
      <c r="C12" s="37">
        <v>201</v>
      </c>
      <c r="D12" s="38" t="s">
        <v>17</v>
      </c>
      <c r="E12" s="2">
        <f>ROUND(50*10.764,0)</f>
        <v>538</v>
      </c>
      <c r="F12" s="2">
        <f>ROUND(6.23*10.764,0)</f>
        <v>67</v>
      </c>
    </row>
    <row r="13" spans="2:7">
      <c r="B13" s="142"/>
      <c r="C13" s="31">
        <v>202</v>
      </c>
      <c r="D13" s="32" t="s">
        <v>17</v>
      </c>
      <c r="E13" s="3">
        <f>ROUND(47.9*10.764,0)</f>
        <v>516</v>
      </c>
      <c r="F13" s="3">
        <f>ROUND(2.75*10.764,0)</f>
        <v>30</v>
      </c>
    </row>
    <row r="14" spans="2:7">
      <c r="B14" s="142"/>
      <c r="C14" s="31">
        <v>203</v>
      </c>
      <c r="D14" s="32" t="s">
        <v>18</v>
      </c>
      <c r="E14" s="3">
        <f>ROUND(28.56*10.764,0)</f>
        <v>307</v>
      </c>
      <c r="F14" s="3">
        <f>ROUND(7.5*10.764,0)</f>
        <v>81</v>
      </c>
    </row>
    <row r="15" spans="2:7" ht="15" thickBot="1">
      <c r="B15" s="143"/>
      <c r="C15" s="40">
        <v>204</v>
      </c>
      <c r="D15" s="41" t="s">
        <v>17</v>
      </c>
      <c r="E15" s="4">
        <f>ROUND(49.48*10.764,0)</f>
        <v>533</v>
      </c>
      <c r="F15" s="4">
        <f>ROUND(6.5*10.764,0)</f>
        <v>70</v>
      </c>
    </row>
    <row r="16" spans="2:7">
      <c r="B16" s="142" t="s">
        <v>20</v>
      </c>
      <c r="C16" s="31">
        <v>302</v>
      </c>
      <c r="D16" s="32" t="s">
        <v>17</v>
      </c>
      <c r="E16" s="3">
        <f>ROUND(47.9*10.764,0)</f>
        <v>516</v>
      </c>
      <c r="F16" s="3">
        <f>ROUND(2.75*10.764,0)</f>
        <v>30</v>
      </c>
    </row>
    <row r="17" spans="2:6">
      <c r="B17" s="142"/>
      <c r="C17" s="31">
        <v>303</v>
      </c>
      <c r="D17" s="32" t="s">
        <v>18</v>
      </c>
      <c r="E17" s="3">
        <f>ROUND(28.56*10.764,0)</f>
        <v>307</v>
      </c>
      <c r="F17" s="3">
        <f>ROUND(7.5*10.764,0)</f>
        <v>81</v>
      </c>
    </row>
    <row r="18" spans="2:6" ht="15" thickBot="1">
      <c r="B18" s="144"/>
      <c r="C18" s="34">
        <v>304</v>
      </c>
      <c r="D18" s="35" t="s">
        <v>17</v>
      </c>
      <c r="E18" s="4">
        <f>ROUND(49.48*10.764,0)</f>
        <v>533</v>
      </c>
      <c r="F18" s="4">
        <f>ROUND(6.5*10.764,0)</f>
        <v>70</v>
      </c>
    </row>
    <row r="19" spans="2:6">
      <c r="B19" s="150" t="s">
        <v>22</v>
      </c>
      <c r="C19" s="37">
        <v>401</v>
      </c>
      <c r="D19" s="38" t="s">
        <v>17</v>
      </c>
      <c r="E19" s="2">
        <f>ROUND(50*10.764,0)</f>
        <v>538</v>
      </c>
      <c r="F19" s="2">
        <f>ROUND(6.23*10.764,0)</f>
        <v>67</v>
      </c>
    </row>
    <row r="20" spans="2:6">
      <c r="B20" s="142"/>
      <c r="C20" s="31">
        <v>402</v>
      </c>
      <c r="D20" s="32" t="s">
        <v>17</v>
      </c>
      <c r="E20" s="3">
        <f>ROUND(47.9*10.764,0)</f>
        <v>516</v>
      </c>
      <c r="F20" s="3">
        <f>ROUND(2.75*10.764,0)</f>
        <v>30</v>
      </c>
    </row>
    <row r="21" spans="2:6">
      <c r="B21" s="142"/>
      <c r="C21" s="31">
        <v>403</v>
      </c>
      <c r="D21" s="32" t="s">
        <v>18</v>
      </c>
      <c r="E21" s="3">
        <f>ROUND(28.56*10.764,0)</f>
        <v>307</v>
      </c>
      <c r="F21" s="3">
        <f>ROUND(7.5*10.764,0)</f>
        <v>81</v>
      </c>
    </row>
    <row r="22" spans="2:6" ht="15" thickBot="1">
      <c r="B22" s="143"/>
      <c r="C22" s="40">
        <v>404</v>
      </c>
      <c r="D22" s="41" t="s">
        <v>17</v>
      </c>
      <c r="E22" s="4">
        <f>ROUND(49.48*10.764,0)</f>
        <v>533</v>
      </c>
      <c r="F22" s="4">
        <f>ROUND(6.5*10.764,0)</f>
        <v>70</v>
      </c>
    </row>
    <row r="23" spans="2:6">
      <c r="B23" s="142" t="s">
        <v>102</v>
      </c>
      <c r="C23" s="31">
        <v>502</v>
      </c>
      <c r="D23" s="32" t="s">
        <v>17</v>
      </c>
      <c r="E23" s="3">
        <f>ROUND(47.9*10.764,0)</f>
        <v>516</v>
      </c>
      <c r="F23" s="3">
        <f>ROUND(2.75*10.764,0)</f>
        <v>30</v>
      </c>
    </row>
    <row r="24" spans="2:6" ht="15" thickBot="1">
      <c r="B24" s="144"/>
      <c r="C24" s="34">
        <v>504</v>
      </c>
      <c r="D24" s="35" t="s">
        <v>17</v>
      </c>
      <c r="E24" s="4">
        <f>ROUND(49.48*10.764,0)</f>
        <v>533</v>
      </c>
      <c r="F24" s="4">
        <f>ROUND(6.5*10.764,0)</f>
        <v>70</v>
      </c>
    </row>
    <row r="25" spans="2:6">
      <c r="B25" s="142" t="s">
        <v>103</v>
      </c>
      <c r="C25" s="31">
        <v>602</v>
      </c>
      <c r="D25" s="32" t="s">
        <v>17</v>
      </c>
      <c r="E25" s="3">
        <f>ROUND(47.9*10.764,0)</f>
        <v>516</v>
      </c>
      <c r="F25" s="3">
        <f>ROUND(2.75*10.764,0)</f>
        <v>30</v>
      </c>
    </row>
    <row r="26" spans="2:6">
      <c r="B26" s="142"/>
      <c r="C26" s="31">
        <v>603</v>
      </c>
      <c r="D26" s="32" t="s">
        <v>18</v>
      </c>
      <c r="E26" s="3">
        <f>ROUND(28.56*10.764,0)</f>
        <v>307</v>
      </c>
      <c r="F26" s="3">
        <f>ROUND(7.5*10.764,0)</f>
        <v>81</v>
      </c>
    </row>
    <row r="27" spans="2:6" ht="15" thickBot="1">
      <c r="B27" s="143"/>
      <c r="C27" s="40">
        <v>604</v>
      </c>
      <c r="D27" s="41" t="s">
        <v>17</v>
      </c>
      <c r="E27" s="4">
        <f>ROUND(49.48*10.764,0)</f>
        <v>533</v>
      </c>
      <c r="F27" s="4">
        <f>ROUND(6.5*10.764,0)</f>
        <v>70</v>
      </c>
    </row>
    <row r="28" spans="2:6" ht="15" thickBot="1">
      <c r="B28" s="142" t="s">
        <v>28</v>
      </c>
      <c r="C28" s="145" t="s">
        <v>30</v>
      </c>
      <c r="D28" s="146"/>
      <c r="E28" s="3">
        <v>0</v>
      </c>
      <c r="F28" s="3">
        <v>0</v>
      </c>
    </row>
    <row r="29" spans="2:6" ht="15" thickBot="1">
      <c r="B29" s="144"/>
      <c r="C29" s="34">
        <v>704</v>
      </c>
      <c r="D29" s="35" t="s">
        <v>17</v>
      </c>
      <c r="E29" s="4">
        <f>ROUND(49.48*10.764,0)</f>
        <v>533</v>
      </c>
      <c r="F29" s="4">
        <f>ROUND(6.5*10.764,0)</f>
        <v>70</v>
      </c>
    </row>
    <row r="30" spans="2:6">
      <c r="B30" s="142" t="s">
        <v>32</v>
      </c>
      <c r="C30" s="31">
        <v>802</v>
      </c>
      <c r="D30" s="32" t="s">
        <v>17</v>
      </c>
      <c r="E30" s="3">
        <f>ROUND(47.9*10.764,0)</f>
        <v>516</v>
      </c>
      <c r="F30" s="3">
        <f>ROUND(2.75*10.764,0)</f>
        <v>30</v>
      </c>
    </row>
    <row r="31" spans="2:6" ht="15" thickBot="1">
      <c r="B31" s="143"/>
      <c r="C31" s="40">
        <v>804</v>
      </c>
      <c r="D31" s="41" t="s">
        <v>17</v>
      </c>
      <c r="E31" s="4">
        <f>ROUND(49.48*10.764,0)</f>
        <v>533</v>
      </c>
      <c r="F31" s="4">
        <f>ROUND(6.5*10.764,0)</f>
        <v>70</v>
      </c>
    </row>
    <row r="32" spans="2:6" ht="15" thickBot="1">
      <c r="B32" s="33" t="s">
        <v>35</v>
      </c>
      <c r="C32" s="34">
        <v>904</v>
      </c>
      <c r="D32" s="35" t="s">
        <v>17</v>
      </c>
      <c r="E32" s="4">
        <f>ROUND(49.48*10.764,0)</f>
        <v>533</v>
      </c>
      <c r="F32" s="4">
        <f>ROUND(6.5*10.764,0)</f>
        <v>70</v>
      </c>
    </row>
    <row r="33" spans="2:6" ht="15" thickBot="1">
      <c r="B33" s="39"/>
      <c r="C33" s="40">
        <v>1004</v>
      </c>
      <c r="D33" s="41" t="s">
        <v>17</v>
      </c>
      <c r="E33" s="4">
        <f>ROUND(49.48*10.764,0)</f>
        <v>533</v>
      </c>
      <c r="F33" s="4">
        <f>ROUND(6.5*10.764,0)</f>
        <v>70</v>
      </c>
    </row>
    <row r="34" spans="2:6">
      <c r="B34" s="142" t="s">
        <v>43</v>
      </c>
      <c r="C34" s="31">
        <v>1102</v>
      </c>
      <c r="D34" s="32" t="s">
        <v>17</v>
      </c>
      <c r="E34" s="3">
        <f>ROUND(47.9*10.764,0)</f>
        <v>516</v>
      </c>
      <c r="F34" s="3">
        <f>ROUND(2.75*10.764,0)</f>
        <v>30</v>
      </c>
    </row>
    <row r="35" spans="2:6">
      <c r="B35" s="144"/>
      <c r="C35" s="31">
        <v>1103</v>
      </c>
      <c r="D35" s="32" t="s">
        <v>18</v>
      </c>
      <c r="E35" s="3">
        <f>ROUND(28.56*10.764,0)</f>
        <v>307</v>
      </c>
      <c r="F35" s="3">
        <f>ROUND(7.5*10.764,0)</f>
        <v>81</v>
      </c>
    </row>
    <row r="36" spans="2:6" ht="15" thickBot="1">
      <c r="B36" s="144"/>
      <c r="C36" s="34">
        <v>1104</v>
      </c>
      <c r="D36" s="35" t="s">
        <v>17</v>
      </c>
      <c r="E36" s="4">
        <f>ROUND(49.48*10.764,0)</f>
        <v>533</v>
      </c>
      <c r="F36" s="4">
        <f>ROUND(6.5*10.764,0)</f>
        <v>70</v>
      </c>
    </row>
    <row r="37" spans="2:6" ht="15" thickBot="1">
      <c r="B37" s="142" t="s">
        <v>45</v>
      </c>
      <c r="C37" s="145" t="s">
        <v>30</v>
      </c>
      <c r="D37" s="146"/>
      <c r="E37" s="3">
        <v>0</v>
      </c>
      <c r="F37" s="3">
        <v>0</v>
      </c>
    </row>
    <row r="38" spans="2:6" ht="15" thickBot="1">
      <c r="B38" s="143"/>
      <c r="C38" s="40">
        <v>1204</v>
      </c>
      <c r="D38" s="41" t="s">
        <v>17</v>
      </c>
      <c r="E38" s="4">
        <f>ROUND(49.48*10.764,0)</f>
        <v>533</v>
      </c>
      <c r="F38" s="4">
        <f>ROUND(6.5*10.764,0)</f>
        <v>70</v>
      </c>
    </row>
    <row r="39" spans="2:6">
      <c r="B39" s="150" t="s">
        <v>48</v>
      </c>
      <c r="C39" s="37">
        <v>1301</v>
      </c>
      <c r="D39" s="38" t="s">
        <v>17</v>
      </c>
      <c r="E39" s="2">
        <f>ROUND(50*10.764,0)</f>
        <v>538</v>
      </c>
      <c r="F39" s="2">
        <f>ROUND(6.23*10.764,0)</f>
        <v>67</v>
      </c>
    </row>
    <row r="40" spans="2:6">
      <c r="B40" s="142"/>
      <c r="C40" s="31">
        <v>1302</v>
      </c>
      <c r="D40" s="32" t="s">
        <v>17</v>
      </c>
      <c r="E40" s="3">
        <f>ROUND(47.9*10.764,0)</f>
        <v>516</v>
      </c>
      <c r="F40" s="3">
        <f>ROUND(2.75*10.764,0)</f>
        <v>30</v>
      </c>
    </row>
    <row r="41" spans="2:6" ht="15" thickBot="1">
      <c r="B41" s="143"/>
      <c r="C41" s="40">
        <v>1304</v>
      </c>
      <c r="D41" s="41" t="s">
        <v>17</v>
      </c>
      <c r="E41" s="4">
        <f>ROUND(49.48*10.764,0)</f>
        <v>533</v>
      </c>
      <c r="F41" s="4">
        <f>ROUND(6.5*10.764,0)</f>
        <v>70</v>
      </c>
    </row>
    <row r="42" spans="2:6" ht="15" thickBot="1">
      <c r="B42" s="39" t="s">
        <v>50</v>
      </c>
      <c r="C42" s="40">
        <v>1404</v>
      </c>
      <c r="D42" s="41" t="s">
        <v>17</v>
      </c>
      <c r="E42" s="4">
        <f>ROUND(49.48*10.764,0)</f>
        <v>533</v>
      </c>
      <c r="F42" s="4">
        <f>ROUND(6.5*10.764,0)</f>
        <v>70</v>
      </c>
    </row>
    <row r="43" spans="2:6">
      <c r="B43" s="149" t="s">
        <v>55</v>
      </c>
      <c r="C43" s="28">
        <v>1501</v>
      </c>
      <c r="D43" s="29" t="s">
        <v>17</v>
      </c>
      <c r="E43" s="2">
        <f>ROUND(50*10.764,0)</f>
        <v>538</v>
      </c>
      <c r="F43" s="2">
        <f>ROUND(6.23*10.764,0)</f>
        <v>67</v>
      </c>
    </row>
    <row r="44" spans="2:6">
      <c r="B44" s="142"/>
      <c r="C44" s="31">
        <v>1502</v>
      </c>
      <c r="D44" s="32" t="s">
        <v>17</v>
      </c>
      <c r="E44" s="3">
        <f>ROUND(47.9*10.764,0)</f>
        <v>516</v>
      </c>
      <c r="F44" s="3">
        <f>ROUND(2.75*10.764,0)</f>
        <v>30</v>
      </c>
    </row>
    <row r="45" spans="2:6">
      <c r="B45" s="142"/>
      <c r="C45" s="31">
        <v>1503</v>
      </c>
      <c r="D45" s="32" t="s">
        <v>18</v>
      </c>
      <c r="E45" s="3">
        <f>ROUND(28.56*10.764,0)</f>
        <v>307</v>
      </c>
      <c r="F45" s="3">
        <f>ROUND(7.5*10.764,0)</f>
        <v>81</v>
      </c>
    </row>
    <row r="46" spans="2:6" ht="15" thickBot="1">
      <c r="B46" s="144"/>
      <c r="C46" s="34">
        <v>1504</v>
      </c>
      <c r="D46" s="35" t="s">
        <v>17</v>
      </c>
      <c r="E46" s="4">
        <f>ROUND(49.48*10.764,0)</f>
        <v>533</v>
      </c>
      <c r="F46" s="4">
        <f>ROUND(6.5*10.764,0)</f>
        <v>70</v>
      </c>
    </row>
    <row r="47" spans="2:6">
      <c r="B47" s="150" t="s">
        <v>56</v>
      </c>
      <c r="C47" s="37">
        <v>1601</v>
      </c>
      <c r="D47" s="38" t="s">
        <v>17</v>
      </c>
      <c r="E47" s="2">
        <f>ROUND(50*10.764,0)</f>
        <v>538</v>
      </c>
      <c r="F47" s="2">
        <f>ROUND(6.23*10.764,0)</f>
        <v>67</v>
      </c>
    </row>
    <row r="48" spans="2:6">
      <c r="B48" s="142"/>
      <c r="C48" s="31">
        <v>1602</v>
      </c>
      <c r="D48" s="32" t="s">
        <v>17</v>
      </c>
      <c r="E48" s="3">
        <f>ROUND(47.9*10.764,0)</f>
        <v>516</v>
      </c>
      <c r="F48" s="3">
        <f>ROUND(2.75*10.764,0)</f>
        <v>30</v>
      </c>
    </row>
    <row r="49" spans="2:7">
      <c r="B49" s="142"/>
      <c r="C49" s="31">
        <v>1603</v>
      </c>
      <c r="D49" s="32" t="s">
        <v>18</v>
      </c>
      <c r="E49" s="3">
        <f>ROUND(28.56*10.764,0)</f>
        <v>307</v>
      </c>
      <c r="F49" s="3">
        <f>ROUND(7.5*10.764,0)</f>
        <v>81</v>
      </c>
    </row>
    <row r="50" spans="2:7" ht="15" thickBot="1">
      <c r="B50" s="143"/>
      <c r="C50" s="40">
        <v>1604</v>
      </c>
      <c r="D50" s="41" t="s">
        <v>17</v>
      </c>
      <c r="E50" s="4">
        <f>ROUND(49.48*10.764,0)</f>
        <v>533</v>
      </c>
      <c r="F50" s="4">
        <f>ROUND(6.5*10.764,0)</f>
        <v>70</v>
      </c>
    </row>
    <row r="51" spans="2:7" ht="15" thickBot="1">
      <c r="B51" s="42" t="s">
        <v>57</v>
      </c>
      <c r="C51" s="43"/>
      <c r="D51" s="43"/>
      <c r="E51" s="5">
        <f>SUM(E6:E50)</f>
        <v>22626</v>
      </c>
      <c r="F51" s="5">
        <f>SUM(F6:F50)</f>
        <v>2500</v>
      </c>
    </row>
    <row r="52" spans="2:7">
      <c r="E52" s="6"/>
      <c r="F52" s="6"/>
    </row>
    <row r="53" spans="2:7">
      <c r="E53" s="44"/>
      <c r="F53" s="44"/>
    </row>
    <row r="54" spans="2:7">
      <c r="E54" s="44"/>
      <c r="F54" s="44"/>
    </row>
    <row r="55" spans="2:7">
      <c r="E55" s="44"/>
      <c r="F55" s="44"/>
    </row>
    <row r="56" spans="2:7">
      <c r="E56" s="44"/>
      <c r="F56" s="44"/>
    </row>
    <row r="57" spans="2:7">
      <c r="E57" s="44"/>
      <c r="F57" s="44"/>
    </row>
    <row r="58" spans="2:7">
      <c r="E58" s="44"/>
      <c r="F58" s="44"/>
    </row>
    <row r="59" spans="2:7" ht="23">
      <c r="B59" s="11" t="s">
        <v>58</v>
      </c>
    </row>
    <row r="60" spans="2:7" ht="13.5" customHeight="1" thickBot="1">
      <c r="B60" s="11"/>
      <c r="C60" s="12"/>
      <c r="D60" s="12"/>
      <c r="G60" s="115" t="s">
        <v>104</v>
      </c>
    </row>
    <row r="61" spans="2:7" ht="49" thickBot="1">
      <c r="B61" s="46" t="s">
        <v>1</v>
      </c>
      <c r="C61" s="47" t="s">
        <v>2</v>
      </c>
      <c r="D61" s="48" t="s">
        <v>3</v>
      </c>
      <c r="E61" s="47" t="s">
        <v>4</v>
      </c>
      <c r="F61" s="49" t="s">
        <v>5</v>
      </c>
      <c r="G61"/>
    </row>
    <row r="62" spans="2:7" ht="15">
      <c r="B62" s="151" t="s">
        <v>16</v>
      </c>
      <c r="C62" s="50">
        <v>101</v>
      </c>
      <c r="D62" s="51" t="s">
        <v>18</v>
      </c>
      <c r="E62" s="52">
        <f>ROUND(28.56*10.764,0)</f>
        <v>307</v>
      </c>
      <c r="F62" s="51">
        <f>ROUND(7.5*10.764,0)</f>
        <v>81</v>
      </c>
      <c r="G62"/>
    </row>
    <row r="63" spans="2:7" ht="15">
      <c r="B63" s="152"/>
      <c r="C63" s="54">
        <v>102</v>
      </c>
      <c r="D63" s="55" t="s">
        <v>17</v>
      </c>
      <c r="E63" s="55">
        <f>ROUND(47.4*10.764,0)</f>
        <v>510</v>
      </c>
      <c r="F63" s="55">
        <f>ROUND(2.75*10.764,0)</f>
        <v>30</v>
      </c>
      <c r="G63"/>
    </row>
    <row r="64" spans="2:7" ht="15">
      <c r="B64" s="152"/>
      <c r="C64" s="54">
        <v>103</v>
      </c>
      <c r="D64" s="55" t="s">
        <v>17</v>
      </c>
      <c r="E64" s="55">
        <f>ROUND(49.78*10.764,0)</f>
        <v>536</v>
      </c>
      <c r="F64" s="55">
        <v>0</v>
      </c>
      <c r="G64"/>
    </row>
    <row r="65" spans="2:7" ht="15">
      <c r="B65" s="152"/>
      <c r="C65" s="54">
        <v>104</v>
      </c>
      <c r="D65" s="55" t="s">
        <v>17</v>
      </c>
      <c r="E65" s="55">
        <f>ROUND(48.72*10.764,0)</f>
        <v>524</v>
      </c>
      <c r="F65" s="55">
        <f>ROUND(5.65*10.764,0)</f>
        <v>61</v>
      </c>
      <c r="G65"/>
    </row>
    <row r="66" spans="2:7" ht="15">
      <c r="B66" s="152"/>
      <c r="C66" s="54">
        <v>105</v>
      </c>
      <c r="D66" s="55" t="s">
        <v>18</v>
      </c>
      <c r="E66" s="55">
        <f>ROUND(28.56*10.764,0)</f>
        <v>307</v>
      </c>
      <c r="F66" s="55">
        <f>ROUND(8.45*10.764,0)</f>
        <v>91</v>
      </c>
      <c r="G66"/>
    </row>
    <row r="67" spans="2:7" ht="15">
      <c r="B67" s="152"/>
      <c r="C67" s="54">
        <v>106</v>
      </c>
      <c r="D67" s="55" t="s">
        <v>18</v>
      </c>
      <c r="E67" s="55">
        <f>ROUND(28.56*10.764,0)</f>
        <v>307</v>
      </c>
      <c r="F67" s="55">
        <f>ROUND(7.5*10.764,0)</f>
        <v>81</v>
      </c>
      <c r="G67"/>
    </row>
    <row r="68" spans="2:7" ht="16" thickBot="1">
      <c r="B68" s="153"/>
      <c r="C68" s="56">
        <v>107</v>
      </c>
      <c r="D68" s="57" t="s">
        <v>18</v>
      </c>
      <c r="E68" s="57">
        <f>ROUND(27.93*10.764,0)</f>
        <v>301</v>
      </c>
      <c r="F68" s="57">
        <f>ROUND(7.5*10.764,0)</f>
        <v>81</v>
      </c>
      <c r="G68"/>
    </row>
    <row r="69" spans="2:7" ht="15">
      <c r="B69" s="154" t="s">
        <v>19</v>
      </c>
      <c r="C69" s="58">
        <v>201</v>
      </c>
      <c r="D69" s="52" t="s">
        <v>18</v>
      </c>
      <c r="E69" s="52">
        <f>ROUND(28.56*10.764,0)</f>
        <v>307</v>
      </c>
      <c r="F69" s="52">
        <f>ROUND(7.5*10.764,0)</f>
        <v>81</v>
      </c>
      <c r="G69"/>
    </row>
    <row r="70" spans="2:7" ht="15">
      <c r="B70" s="152"/>
      <c r="C70" s="54">
        <v>203</v>
      </c>
      <c r="D70" s="55" t="s">
        <v>17</v>
      </c>
      <c r="E70" s="55">
        <f>ROUND(49.78*10.764,0)</f>
        <v>536</v>
      </c>
      <c r="F70" s="55">
        <v>0</v>
      </c>
      <c r="G70"/>
    </row>
    <row r="71" spans="2:7" ht="15">
      <c r="B71" s="152"/>
      <c r="C71" s="54">
        <v>204</v>
      </c>
      <c r="D71" s="55" t="s">
        <v>17</v>
      </c>
      <c r="E71" s="55">
        <f>ROUND(48.72*10.764,0)</f>
        <v>524</v>
      </c>
      <c r="F71" s="55">
        <f>ROUND(5.65*10.764,0)</f>
        <v>61</v>
      </c>
      <c r="G71"/>
    </row>
    <row r="72" spans="2:7" ht="16" thickBot="1">
      <c r="B72" s="152"/>
      <c r="C72" s="54">
        <v>205</v>
      </c>
      <c r="D72" s="55" t="s">
        <v>18</v>
      </c>
      <c r="E72" s="55">
        <f>ROUND(28.56*10.764,0)</f>
        <v>307</v>
      </c>
      <c r="F72" s="55">
        <f>ROUND(8.45*10.764,0)</f>
        <v>91</v>
      </c>
      <c r="G72"/>
    </row>
    <row r="73" spans="2:7" ht="15">
      <c r="B73" s="151" t="s">
        <v>20</v>
      </c>
      <c r="C73" s="50">
        <v>301</v>
      </c>
      <c r="D73" s="51" t="s">
        <v>18</v>
      </c>
      <c r="E73" s="52">
        <f>ROUND(28.56*10.764,0)</f>
        <v>307</v>
      </c>
      <c r="F73" s="51">
        <f>ROUND(7.5*10.764,0)</f>
        <v>81</v>
      </c>
      <c r="G73"/>
    </row>
    <row r="74" spans="2:7" ht="15">
      <c r="B74" s="152"/>
      <c r="C74" s="54">
        <v>302</v>
      </c>
      <c r="D74" s="55" t="s">
        <v>17</v>
      </c>
      <c r="E74" s="55">
        <f>ROUND(47.4*10.764,0)</f>
        <v>510</v>
      </c>
      <c r="F74" s="55">
        <f>ROUND(2.75*10.764,0)</f>
        <v>30</v>
      </c>
      <c r="G74"/>
    </row>
    <row r="75" spans="2:7" ht="15">
      <c r="B75" s="152"/>
      <c r="C75" s="54">
        <v>303</v>
      </c>
      <c r="D75" s="55" t="s">
        <v>17</v>
      </c>
      <c r="E75" s="55">
        <f>ROUND(49.78*10.764,0)</f>
        <v>536</v>
      </c>
      <c r="F75" s="55">
        <v>0</v>
      </c>
      <c r="G75"/>
    </row>
    <row r="76" spans="2:7" ht="15">
      <c r="B76" s="152"/>
      <c r="C76" s="54">
        <v>304</v>
      </c>
      <c r="D76" s="55" t="s">
        <v>17</v>
      </c>
      <c r="E76" s="55">
        <f>ROUND(48.72*10.764,0)</f>
        <v>524</v>
      </c>
      <c r="F76" s="55">
        <f>ROUND(5.65*10.764,0)</f>
        <v>61</v>
      </c>
      <c r="G76"/>
    </row>
    <row r="77" spans="2:7" ht="16" thickBot="1">
      <c r="B77" s="153"/>
      <c r="C77" s="56">
        <v>307</v>
      </c>
      <c r="D77" s="57" t="s">
        <v>18</v>
      </c>
      <c r="E77" s="57">
        <f>ROUND(27.93*10.764,0)</f>
        <v>301</v>
      </c>
      <c r="F77" s="57">
        <f>ROUND(7.5*10.764,0)</f>
        <v>81</v>
      </c>
      <c r="G77"/>
    </row>
    <row r="78" spans="2:7" ht="15">
      <c r="B78" s="154" t="s">
        <v>22</v>
      </c>
      <c r="C78" s="58">
        <v>401</v>
      </c>
      <c r="D78" s="52" t="s">
        <v>18</v>
      </c>
      <c r="E78" s="52">
        <f>ROUND(28.56*10.764,0)</f>
        <v>307</v>
      </c>
      <c r="F78" s="52">
        <f>ROUND(7.5*10.764,0)</f>
        <v>81</v>
      </c>
      <c r="G78"/>
    </row>
    <row r="79" spans="2:7" ht="15">
      <c r="B79" s="152"/>
      <c r="C79" s="54">
        <v>402</v>
      </c>
      <c r="D79" s="55" t="s">
        <v>17</v>
      </c>
      <c r="E79" s="55">
        <f>ROUND(47.4*10.764,0)</f>
        <v>510</v>
      </c>
      <c r="F79" s="55">
        <f>ROUND(2.75*10.764,0)</f>
        <v>30</v>
      </c>
      <c r="G79"/>
    </row>
    <row r="80" spans="2:7" ht="15">
      <c r="B80" s="152"/>
      <c r="C80" s="54">
        <v>403</v>
      </c>
      <c r="D80" s="55" t="s">
        <v>17</v>
      </c>
      <c r="E80" s="55">
        <f>ROUND(49.78*10.764,0)</f>
        <v>536</v>
      </c>
      <c r="F80" s="55">
        <v>0</v>
      </c>
      <c r="G80"/>
    </row>
    <row r="81" spans="2:7" ht="15">
      <c r="B81" s="152"/>
      <c r="C81" s="54">
        <v>404</v>
      </c>
      <c r="D81" s="55" t="s">
        <v>17</v>
      </c>
      <c r="E81" s="55">
        <f>ROUND(48.72*10.764,0)</f>
        <v>524</v>
      </c>
      <c r="F81" s="55">
        <f>ROUND(5.65*10.764,0)</f>
        <v>61</v>
      </c>
      <c r="G81"/>
    </row>
    <row r="82" spans="2:7" ht="16" thickBot="1">
      <c r="B82" s="152"/>
      <c r="C82" s="54">
        <v>405</v>
      </c>
      <c r="D82" s="55" t="s">
        <v>18</v>
      </c>
      <c r="E82" s="55">
        <f>ROUND(28.56*10.764,0)</f>
        <v>307</v>
      </c>
      <c r="F82" s="55">
        <f>ROUND(8.45*10.764,0)</f>
        <v>91</v>
      </c>
      <c r="G82"/>
    </row>
    <row r="83" spans="2:7" ht="15">
      <c r="B83" s="151" t="s">
        <v>23</v>
      </c>
      <c r="C83" s="50">
        <v>501</v>
      </c>
      <c r="D83" s="51" t="s">
        <v>18</v>
      </c>
      <c r="E83" s="52">
        <f>ROUND(28.56*10.764,0)</f>
        <v>307</v>
      </c>
      <c r="F83" s="51">
        <f>ROUND(7.5*10.764,0)</f>
        <v>81</v>
      </c>
      <c r="G83"/>
    </row>
    <row r="84" spans="2:7" ht="15">
      <c r="B84" s="152"/>
      <c r="C84" s="54">
        <v>502</v>
      </c>
      <c r="D84" s="55" t="s">
        <v>17</v>
      </c>
      <c r="E84" s="55">
        <f>ROUND(47.4*10.764,0)</f>
        <v>510</v>
      </c>
      <c r="F84" s="55">
        <f>ROUND(2.75*10.764,0)</f>
        <v>30</v>
      </c>
      <c r="G84"/>
    </row>
    <row r="85" spans="2:7" ht="15">
      <c r="B85" s="152"/>
      <c r="C85" s="54">
        <v>503</v>
      </c>
      <c r="D85" s="55" t="s">
        <v>17</v>
      </c>
      <c r="E85" s="55">
        <f>ROUND(49.78*10.764,0)</f>
        <v>536</v>
      </c>
      <c r="F85" s="55">
        <v>0</v>
      </c>
      <c r="G85"/>
    </row>
    <row r="86" spans="2:7" ht="15">
      <c r="B86" s="152"/>
      <c r="C86" s="54">
        <v>504</v>
      </c>
      <c r="D86" s="55" t="s">
        <v>17</v>
      </c>
      <c r="E86" s="55">
        <f>ROUND(48.72*10.764,0)</f>
        <v>524</v>
      </c>
      <c r="F86" s="55">
        <f>ROUND(5.65*10.764,0)</f>
        <v>61</v>
      </c>
      <c r="G86"/>
    </row>
    <row r="87" spans="2:7" ht="15">
      <c r="B87" s="152"/>
      <c r="C87" s="54">
        <v>506</v>
      </c>
      <c r="D87" s="55" t="s">
        <v>18</v>
      </c>
      <c r="E87" s="55">
        <f>ROUND(28.56*10.764,0)</f>
        <v>307</v>
      </c>
      <c r="F87" s="55">
        <f>ROUND(7.5*10.764,0)</f>
        <v>81</v>
      </c>
      <c r="G87"/>
    </row>
    <row r="88" spans="2:7" ht="16" thickBot="1">
      <c r="B88" s="153"/>
      <c r="C88" s="56">
        <v>507</v>
      </c>
      <c r="D88" s="57" t="s">
        <v>18</v>
      </c>
      <c r="E88" s="57">
        <f>ROUND(27.93*10.764,0)</f>
        <v>301</v>
      </c>
      <c r="F88" s="57">
        <f>ROUND(7.5*10.764,0)</f>
        <v>81</v>
      </c>
      <c r="G88"/>
    </row>
    <row r="89" spans="2:7" ht="15">
      <c r="B89" s="154" t="s">
        <v>26</v>
      </c>
      <c r="C89" s="58">
        <v>601</v>
      </c>
      <c r="D89" s="52" t="s">
        <v>18</v>
      </c>
      <c r="E89" s="52">
        <f>ROUND(28.56*10.764,0)</f>
        <v>307</v>
      </c>
      <c r="F89" s="52">
        <f>ROUND(7.5*10.764,0)</f>
        <v>81</v>
      </c>
      <c r="G89"/>
    </row>
    <row r="90" spans="2:7" ht="15">
      <c r="B90" s="152"/>
      <c r="C90" s="54">
        <v>602</v>
      </c>
      <c r="D90" s="55" t="s">
        <v>17</v>
      </c>
      <c r="E90" s="55">
        <f>ROUND(47.4*10.764,0)</f>
        <v>510</v>
      </c>
      <c r="F90" s="55">
        <f>ROUND(2.75*10.764,0)</f>
        <v>30</v>
      </c>
      <c r="G90"/>
    </row>
    <row r="91" spans="2:7" ht="15">
      <c r="B91" s="152"/>
      <c r="C91" s="54">
        <v>603</v>
      </c>
      <c r="D91" s="55" t="s">
        <v>17</v>
      </c>
      <c r="E91" s="55">
        <f>ROUND(49.78*10.764,0)</f>
        <v>536</v>
      </c>
      <c r="F91" s="55">
        <v>0</v>
      </c>
      <c r="G91"/>
    </row>
    <row r="92" spans="2:7" ht="15">
      <c r="B92" s="152"/>
      <c r="C92" s="54">
        <v>604</v>
      </c>
      <c r="D92" s="55" t="s">
        <v>17</v>
      </c>
      <c r="E92" s="55">
        <f>ROUND(48.72*10.764,0)</f>
        <v>524</v>
      </c>
      <c r="F92" s="55">
        <f>ROUND(5.65*10.764,0)</f>
        <v>61</v>
      </c>
      <c r="G92"/>
    </row>
    <row r="93" spans="2:7" ht="15">
      <c r="B93" s="152"/>
      <c r="C93" s="54">
        <v>605</v>
      </c>
      <c r="D93" s="55" t="s">
        <v>18</v>
      </c>
      <c r="E93" s="55">
        <f>ROUND(28.56*10.764,0)</f>
        <v>307</v>
      </c>
      <c r="F93" s="55">
        <f>ROUND(8.45*10.764,0)</f>
        <v>91</v>
      </c>
      <c r="G93"/>
    </row>
    <row r="94" spans="2:7" ht="15">
      <c r="B94" s="152"/>
      <c r="C94" s="54">
        <v>606</v>
      </c>
      <c r="D94" s="55" t="s">
        <v>18</v>
      </c>
      <c r="E94" s="55">
        <f>ROUND(28.56*10.764,0)</f>
        <v>307</v>
      </c>
      <c r="F94" s="55">
        <f>ROUND(7.5*10.764,0)</f>
        <v>81</v>
      </c>
      <c r="G94"/>
    </row>
    <row r="95" spans="2:7" ht="16" thickBot="1">
      <c r="B95" s="155"/>
      <c r="C95" s="62">
        <v>607</v>
      </c>
      <c r="D95" s="63" t="s">
        <v>18</v>
      </c>
      <c r="E95" s="57">
        <f>ROUND(27.93*10.764,0)</f>
        <v>301</v>
      </c>
      <c r="F95" s="63">
        <f>ROUND(7.5*10.764,0)</f>
        <v>81</v>
      </c>
      <c r="G95"/>
    </row>
    <row r="96" spans="2:7" ht="15">
      <c r="B96" s="152" t="s">
        <v>28</v>
      </c>
      <c r="C96" s="58">
        <v>703</v>
      </c>
      <c r="D96" s="51" t="s">
        <v>17</v>
      </c>
      <c r="E96" s="55">
        <f>ROUND(49.78*10.764,0)</f>
        <v>536</v>
      </c>
      <c r="F96" s="55">
        <v>0</v>
      </c>
      <c r="G96"/>
    </row>
    <row r="97" spans="2:7" ht="15">
      <c r="B97" s="152"/>
      <c r="C97" s="54">
        <v>704</v>
      </c>
      <c r="D97" s="55" t="s">
        <v>17</v>
      </c>
      <c r="E97" s="55">
        <f>ROUND(48.72*10.764,0)</f>
        <v>524</v>
      </c>
      <c r="F97" s="55">
        <f>ROUND(5.65*10.764,0)</f>
        <v>61</v>
      </c>
      <c r="G97"/>
    </row>
    <row r="98" spans="2:7" ht="16" thickBot="1">
      <c r="B98" s="153"/>
      <c r="C98" s="56">
        <v>707</v>
      </c>
      <c r="D98" s="57" t="s">
        <v>18</v>
      </c>
      <c r="E98" s="57">
        <f>ROUND(27.93*10.764,0)</f>
        <v>301</v>
      </c>
      <c r="F98" s="57">
        <f>ROUND(7.5*10.764,0)</f>
        <v>81</v>
      </c>
      <c r="G98"/>
    </row>
    <row r="99" spans="2:7" ht="15">
      <c r="B99" s="151" t="s">
        <v>32</v>
      </c>
      <c r="C99" s="50">
        <v>801</v>
      </c>
      <c r="D99" s="51" t="s">
        <v>18</v>
      </c>
      <c r="E99" s="52">
        <f>ROUND(28.56*10.764,0)</f>
        <v>307</v>
      </c>
      <c r="F99" s="52">
        <f>ROUND(7.5*10.764,0)</f>
        <v>81</v>
      </c>
      <c r="G99"/>
    </row>
    <row r="100" spans="2:7" ht="15">
      <c r="B100" s="152"/>
      <c r="C100" s="54">
        <v>802</v>
      </c>
      <c r="D100" s="55" t="s">
        <v>17</v>
      </c>
      <c r="E100" s="55">
        <f>ROUND(47.4*10.764,0)</f>
        <v>510</v>
      </c>
      <c r="F100" s="55">
        <f>ROUND(2.75*10.764,0)</f>
        <v>30</v>
      </c>
      <c r="G100"/>
    </row>
    <row r="101" spans="2:7" ht="15">
      <c r="B101" s="152"/>
      <c r="C101" s="54">
        <v>803</v>
      </c>
      <c r="D101" s="55" t="s">
        <v>17</v>
      </c>
      <c r="E101" s="55">
        <f>ROUND(49.78*10.764,0)</f>
        <v>536</v>
      </c>
      <c r="F101" s="55">
        <v>0</v>
      </c>
      <c r="G101"/>
    </row>
    <row r="102" spans="2:7" ht="15">
      <c r="B102" s="152"/>
      <c r="C102" s="54">
        <v>804</v>
      </c>
      <c r="D102" s="55" t="s">
        <v>17</v>
      </c>
      <c r="E102" s="55">
        <f>ROUND(48.72*10.764,0)</f>
        <v>524</v>
      </c>
      <c r="F102" s="55">
        <f>ROUND(5.65*10.764,0)</f>
        <v>61</v>
      </c>
      <c r="G102"/>
    </row>
    <row r="103" spans="2:7" ht="15">
      <c r="B103" s="152"/>
      <c r="C103" s="54">
        <v>806</v>
      </c>
      <c r="D103" s="55" t="s">
        <v>18</v>
      </c>
      <c r="E103" s="55">
        <f>ROUND(28.56*10.764,0)</f>
        <v>307</v>
      </c>
      <c r="F103" s="55">
        <f>ROUND(7.5*10.764,0)</f>
        <v>81</v>
      </c>
      <c r="G103"/>
    </row>
    <row r="104" spans="2:7" ht="16" thickBot="1">
      <c r="B104" s="153"/>
      <c r="C104" s="56">
        <v>807</v>
      </c>
      <c r="D104" s="57" t="s">
        <v>18</v>
      </c>
      <c r="E104" s="57">
        <f>ROUND(27.93*10.764,0)</f>
        <v>301</v>
      </c>
      <c r="F104" s="63">
        <f>ROUND(7.5*10.764,0)</f>
        <v>81</v>
      </c>
      <c r="G104"/>
    </row>
    <row r="105" spans="2:7" ht="15">
      <c r="B105" s="151" t="s">
        <v>35</v>
      </c>
      <c r="C105" s="50">
        <v>901</v>
      </c>
      <c r="D105" s="51" t="s">
        <v>18</v>
      </c>
      <c r="E105" s="52">
        <f>ROUND(28.56*10.764,0)</f>
        <v>307</v>
      </c>
      <c r="F105" s="51">
        <f>ROUND(7.5*10.764,0)</f>
        <v>81</v>
      </c>
      <c r="G105"/>
    </row>
    <row r="106" spans="2:7" ht="15">
      <c r="B106" s="152"/>
      <c r="C106" s="54">
        <v>902</v>
      </c>
      <c r="D106" s="55" t="s">
        <v>17</v>
      </c>
      <c r="E106" s="55">
        <f>ROUND(47.4*10.764,0)</f>
        <v>510</v>
      </c>
      <c r="F106" s="55">
        <f>ROUND(2.75*10.764,0)</f>
        <v>30</v>
      </c>
      <c r="G106"/>
    </row>
    <row r="107" spans="2:7" ht="15">
      <c r="B107" s="152"/>
      <c r="C107" s="54">
        <v>903</v>
      </c>
      <c r="D107" s="55" t="s">
        <v>17</v>
      </c>
      <c r="E107" s="55">
        <f>ROUND(49.78*10.764,0)</f>
        <v>536</v>
      </c>
      <c r="F107" s="55">
        <v>0</v>
      </c>
      <c r="G107"/>
    </row>
    <row r="108" spans="2:7" ht="15">
      <c r="B108" s="154" t="s">
        <v>39</v>
      </c>
      <c r="C108" s="58">
        <v>1001</v>
      </c>
      <c r="D108" s="52" t="s">
        <v>18</v>
      </c>
      <c r="E108" s="52">
        <f>ROUND(28.56*10.764,0)</f>
        <v>307</v>
      </c>
      <c r="F108" s="52">
        <f>ROUND(7.5*10.764,0)</f>
        <v>81</v>
      </c>
      <c r="G108"/>
    </row>
    <row r="109" spans="2:7" ht="15">
      <c r="B109" s="152"/>
      <c r="C109" s="54">
        <v>1002</v>
      </c>
      <c r="D109" s="55" t="s">
        <v>17</v>
      </c>
      <c r="E109" s="55">
        <f>ROUND(47.4*10.764,0)</f>
        <v>510</v>
      </c>
      <c r="F109" s="55">
        <f>ROUND(2.75*10.764,0)</f>
        <v>30</v>
      </c>
      <c r="G109"/>
    </row>
    <row r="110" spans="2:7" ht="15">
      <c r="B110" s="152"/>
      <c r="C110" s="54">
        <v>1004</v>
      </c>
      <c r="D110" s="55" t="s">
        <v>17</v>
      </c>
      <c r="E110" s="55">
        <f>ROUND(48.72*10.764,0)</f>
        <v>524</v>
      </c>
      <c r="F110" s="55">
        <f>ROUND(5.65*10.764,0)</f>
        <v>61</v>
      </c>
      <c r="G110"/>
    </row>
    <row r="111" spans="2:7" ht="15">
      <c r="B111" s="152"/>
      <c r="C111" s="54">
        <v>1006</v>
      </c>
      <c r="D111" s="55" t="s">
        <v>18</v>
      </c>
      <c r="E111" s="55">
        <f>ROUND(28.56*10.764,0)</f>
        <v>307</v>
      </c>
      <c r="F111" s="55">
        <f>ROUND(7.5*10.764,0)</f>
        <v>81</v>
      </c>
      <c r="G111"/>
    </row>
    <row r="112" spans="2:7" ht="16" thickBot="1">
      <c r="B112" s="155"/>
      <c r="C112" s="62">
        <v>1007</v>
      </c>
      <c r="D112" s="63" t="s">
        <v>18</v>
      </c>
      <c r="E112" s="57">
        <f>ROUND(27.93*10.764,0)</f>
        <v>301</v>
      </c>
      <c r="F112" s="63">
        <f>ROUND(7.5*10.764,0)</f>
        <v>81</v>
      </c>
      <c r="G112"/>
    </row>
    <row r="113" spans="2:7" ht="15">
      <c r="B113" s="151" t="s">
        <v>43</v>
      </c>
      <c r="C113" s="50">
        <v>1101</v>
      </c>
      <c r="D113" s="51" t="s">
        <v>18</v>
      </c>
      <c r="E113" s="52">
        <f>ROUND(28.56*10.764,0)</f>
        <v>307</v>
      </c>
      <c r="F113" s="51">
        <f>ROUND(7.5*10.764,0)</f>
        <v>81</v>
      </c>
      <c r="G113"/>
    </row>
    <row r="114" spans="2:7" ht="15">
      <c r="B114" s="152"/>
      <c r="C114" s="54">
        <v>1102</v>
      </c>
      <c r="D114" s="55" t="s">
        <v>17</v>
      </c>
      <c r="E114" s="55">
        <f>ROUND(47.4*10.764,0)</f>
        <v>510</v>
      </c>
      <c r="F114" s="55">
        <f>ROUND(2.75*10.764,0)</f>
        <v>30</v>
      </c>
      <c r="G114"/>
    </row>
    <row r="115" spans="2:7" ht="15">
      <c r="B115" s="152"/>
      <c r="C115" s="54">
        <v>1104</v>
      </c>
      <c r="D115" s="55" t="s">
        <v>17</v>
      </c>
      <c r="E115" s="55">
        <f>ROUND(48.72*10.764,0)</f>
        <v>524</v>
      </c>
      <c r="F115" s="55">
        <f>ROUND(5.65*10.764,0)</f>
        <v>61</v>
      </c>
      <c r="G115"/>
    </row>
    <row r="116" spans="2:7" ht="15">
      <c r="B116" s="152"/>
      <c r="C116" s="54">
        <v>1106</v>
      </c>
      <c r="D116" s="55" t="s">
        <v>18</v>
      </c>
      <c r="E116" s="55">
        <f>ROUND(28.56*10.764,0)</f>
        <v>307</v>
      </c>
      <c r="F116" s="55">
        <f>ROUND(7.5*10.764,0)</f>
        <v>81</v>
      </c>
      <c r="G116"/>
    </row>
    <row r="117" spans="2:7" ht="16" thickBot="1">
      <c r="B117" s="153"/>
      <c r="C117" s="56">
        <v>1107</v>
      </c>
      <c r="D117" s="57" t="s">
        <v>18</v>
      </c>
      <c r="E117" s="57">
        <f>ROUND(27.93*10.764,0)</f>
        <v>301</v>
      </c>
      <c r="F117" s="57">
        <f>ROUND(7.5*10.764,0)</f>
        <v>81</v>
      </c>
      <c r="G117"/>
    </row>
    <row r="118" spans="2:7" ht="15">
      <c r="B118" s="154" t="s">
        <v>45</v>
      </c>
      <c r="C118" s="64">
        <v>1201</v>
      </c>
      <c r="D118" s="65" t="s">
        <v>18</v>
      </c>
      <c r="E118" s="52">
        <f>ROUND(28.56*10.764,0)</f>
        <v>307</v>
      </c>
      <c r="F118" s="52">
        <f>ROUND(7.5*10.764,0)</f>
        <v>81</v>
      </c>
      <c r="G118"/>
    </row>
    <row r="119" spans="2:7" ht="15">
      <c r="B119" s="152"/>
      <c r="C119" s="54">
        <v>1204</v>
      </c>
      <c r="D119" s="55" t="s">
        <v>17</v>
      </c>
      <c r="E119" s="55">
        <f>ROUND(48.72*10.764,0)</f>
        <v>524</v>
      </c>
      <c r="F119" s="55">
        <f>ROUND(5.65*10.764,0)</f>
        <v>61</v>
      </c>
      <c r="G119"/>
    </row>
    <row r="120" spans="2:7" ht="16" thickBot="1">
      <c r="B120" s="155"/>
      <c r="C120" s="62">
        <v>1207</v>
      </c>
      <c r="D120" s="63" t="s">
        <v>18</v>
      </c>
      <c r="E120" s="57">
        <f>ROUND(27.93*10.764,0)</f>
        <v>301</v>
      </c>
      <c r="F120" s="63">
        <f>ROUND(7.5*10.764,0)</f>
        <v>81</v>
      </c>
      <c r="G120"/>
    </row>
    <row r="121" spans="2:7" ht="15">
      <c r="B121" s="151" t="s">
        <v>48</v>
      </c>
      <c r="C121" s="50">
        <v>1301</v>
      </c>
      <c r="D121" s="51" t="s">
        <v>18</v>
      </c>
      <c r="E121" s="52">
        <f>ROUND(28.56*10.764,0)</f>
        <v>307</v>
      </c>
      <c r="F121" s="51">
        <f>ROUND(7.5*10.764,0)</f>
        <v>81</v>
      </c>
      <c r="G121"/>
    </row>
    <row r="122" spans="2:7" ht="15">
      <c r="B122" s="152"/>
      <c r="C122" s="54">
        <v>1302</v>
      </c>
      <c r="D122" s="55" t="s">
        <v>17</v>
      </c>
      <c r="E122" s="55">
        <f>ROUND(47.4*10.764,0)</f>
        <v>510</v>
      </c>
      <c r="F122" s="55">
        <f>ROUND(2.75*10.764,0)</f>
        <v>30</v>
      </c>
      <c r="G122"/>
    </row>
    <row r="123" spans="2:7" ht="15">
      <c r="B123" s="152"/>
      <c r="C123" s="54">
        <v>1304</v>
      </c>
      <c r="D123" s="55" t="s">
        <v>17</v>
      </c>
      <c r="E123" s="55">
        <f>ROUND(48.72*10.764,0)</f>
        <v>524</v>
      </c>
      <c r="F123" s="55">
        <f>ROUND(5.65*10.764,0)</f>
        <v>61</v>
      </c>
      <c r="G123"/>
    </row>
    <row r="124" spans="2:7" ht="15">
      <c r="B124" s="152"/>
      <c r="C124" s="54">
        <v>1306</v>
      </c>
      <c r="D124" s="55" t="s">
        <v>18</v>
      </c>
      <c r="E124" s="55">
        <f>ROUND(28.56*10.764,0)</f>
        <v>307</v>
      </c>
      <c r="F124" s="55">
        <f>ROUND(7.5*10.764,0)</f>
        <v>81</v>
      </c>
      <c r="G124"/>
    </row>
    <row r="125" spans="2:7" ht="16" thickBot="1">
      <c r="B125" s="153"/>
      <c r="C125" s="56">
        <v>1307</v>
      </c>
      <c r="D125" s="57" t="s">
        <v>18</v>
      </c>
      <c r="E125" s="57">
        <f>ROUND(27.93*10.764,0)</f>
        <v>301</v>
      </c>
      <c r="F125" s="57">
        <f>ROUND(7.5*10.764,0)</f>
        <v>81</v>
      </c>
      <c r="G125"/>
    </row>
    <row r="126" spans="2:7" ht="15">
      <c r="B126" s="154" t="s">
        <v>50</v>
      </c>
      <c r="C126" s="58">
        <v>1401</v>
      </c>
      <c r="D126" s="52" t="s">
        <v>18</v>
      </c>
      <c r="E126" s="52">
        <f>ROUND(28.56*10.764,0)</f>
        <v>307</v>
      </c>
      <c r="F126" s="52">
        <f>ROUND(7.5*10.764,0)</f>
        <v>81</v>
      </c>
      <c r="G126"/>
    </row>
    <row r="127" spans="2:7" ht="15">
      <c r="B127" s="152"/>
      <c r="C127" s="54">
        <v>1402</v>
      </c>
      <c r="D127" s="55" t="s">
        <v>17</v>
      </c>
      <c r="E127" s="55">
        <f>ROUND(47.4*10.764,0)</f>
        <v>510</v>
      </c>
      <c r="F127" s="55">
        <f>ROUND(2.75*10.764,0)</f>
        <v>30</v>
      </c>
      <c r="G127"/>
    </row>
    <row r="128" spans="2:7" ht="15">
      <c r="B128" s="152"/>
      <c r="C128" s="54">
        <v>1406</v>
      </c>
      <c r="D128" s="55" t="s">
        <v>18</v>
      </c>
      <c r="E128" s="55">
        <f>ROUND(28.56*10.764,0)</f>
        <v>307</v>
      </c>
      <c r="F128" s="55">
        <f>ROUND(7.5*10.764,0)</f>
        <v>81</v>
      </c>
      <c r="G128"/>
    </row>
    <row r="129" spans="2:7" ht="16" thickBot="1">
      <c r="B129" s="155"/>
      <c r="C129" s="62">
        <v>1407</v>
      </c>
      <c r="D129" s="63" t="s">
        <v>18</v>
      </c>
      <c r="E129" s="57">
        <f>ROUND(27.93*10.764,0)</f>
        <v>301</v>
      </c>
      <c r="F129" s="63">
        <f>ROUND(7.5*10.764,0)</f>
        <v>81</v>
      </c>
      <c r="G129"/>
    </row>
    <row r="130" spans="2:7" ht="15">
      <c r="B130" s="151" t="s">
        <v>55</v>
      </c>
      <c r="C130" s="50">
        <v>1501</v>
      </c>
      <c r="D130" s="51" t="s">
        <v>18</v>
      </c>
      <c r="E130" s="52">
        <f>ROUND(28.56*10.764,0)</f>
        <v>307</v>
      </c>
      <c r="F130" s="51">
        <f>ROUND(7.5*10.764,0)</f>
        <v>81</v>
      </c>
      <c r="G130"/>
    </row>
    <row r="131" spans="2:7" ht="15">
      <c r="B131" s="152"/>
      <c r="C131" s="54">
        <v>1502</v>
      </c>
      <c r="D131" s="55" t="s">
        <v>17</v>
      </c>
      <c r="E131" s="55">
        <f>ROUND(47.4*10.764,0)</f>
        <v>510</v>
      </c>
      <c r="F131" s="55">
        <f>ROUND(2.75*10.764,0)</f>
        <v>30</v>
      </c>
      <c r="G131"/>
    </row>
    <row r="132" spans="2:7" ht="15">
      <c r="B132" s="152"/>
      <c r="C132" s="54">
        <v>1503</v>
      </c>
      <c r="D132" s="55" t="s">
        <v>17</v>
      </c>
      <c r="E132" s="55">
        <f>ROUND(49.78*10.764,0)</f>
        <v>536</v>
      </c>
      <c r="F132" s="55">
        <v>0</v>
      </c>
      <c r="G132"/>
    </row>
    <row r="133" spans="2:7" ht="15">
      <c r="B133" s="152"/>
      <c r="C133" s="54">
        <v>1504</v>
      </c>
      <c r="D133" s="55" t="s">
        <v>17</v>
      </c>
      <c r="E133" s="55">
        <f>ROUND(48.72*10.764,0)</f>
        <v>524</v>
      </c>
      <c r="F133" s="55">
        <f>ROUND(5.65*10.764,0)</f>
        <v>61</v>
      </c>
      <c r="G133"/>
    </row>
    <row r="134" spans="2:7" ht="15">
      <c r="B134" s="152"/>
      <c r="C134" s="54">
        <v>1506</v>
      </c>
      <c r="D134" s="55" t="s">
        <v>18</v>
      </c>
      <c r="E134" s="55">
        <f>ROUND(28.56*10.764,0)</f>
        <v>307</v>
      </c>
      <c r="F134" s="55">
        <f>ROUND(7.5*10.764,0)</f>
        <v>81</v>
      </c>
      <c r="G134"/>
    </row>
    <row r="135" spans="2:7" ht="16" thickBot="1">
      <c r="B135" s="153"/>
      <c r="C135" s="56">
        <v>1507</v>
      </c>
      <c r="D135" s="57" t="s">
        <v>18</v>
      </c>
      <c r="E135" s="57">
        <f>ROUND(27.93*10.764,0)</f>
        <v>301</v>
      </c>
      <c r="F135" s="57">
        <f>ROUND(7.5*10.764,0)</f>
        <v>81</v>
      </c>
      <c r="G135"/>
    </row>
    <row r="136" spans="2:7" ht="15">
      <c r="B136" s="151" t="s">
        <v>56</v>
      </c>
      <c r="C136" s="50">
        <v>1601</v>
      </c>
      <c r="D136" s="51" t="s">
        <v>18</v>
      </c>
      <c r="E136" s="52">
        <f>ROUND(28.56*10.764,0)</f>
        <v>307</v>
      </c>
      <c r="F136" s="52">
        <f>ROUND(7.5*10.764,0)</f>
        <v>81</v>
      </c>
      <c r="G136"/>
    </row>
    <row r="137" spans="2:7" ht="15">
      <c r="B137" s="152"/>
      <c r="C137" s="54">
        <v>1602</v>
      </c>
      <c r="D137" s="55" t="s">
        <v>17</v>
      </c>
      <c r="E137" s="55">
        <f>ROUND(47.4*10.764,0)</f>
        <v>510</v>
      </c>
      <c r="F137" s="55">
        <f>ROUND(2.75*10.764,0)</f>
        <v>30</v>
      </c>
      <c r="G137"/>
    </row>
    <row r="138" spans="2:7" ht="15">
      <c r="B138" s="152"/>
      <c r="C138" s="54">
        <v>1604</v>
      </c>
      <c r="D138" s="55" t="s">
        <v>17</v>
      </c>
      <c r="E138" s="55">
        <f>ROUND(48.72*10.764,0)</f>
        <v>524</v>
      </c>
      <c r="F138" s="55">
        <f>ROUND(5.65*10.764,0)</f>
        <v>61</v>
      </c>
      <c r="G138"/>
    </row>
    <row r="139" spans="2:7" ht="15">
      <c r="B139" s="152"/>
      <c r="C139" s="54">
        <v>1606</v>
      </c>
      <c r="D139" s="55" t="s">
        <v>18</v>
      </c>
      <c r="E139" s="55">
        <f>ROUND(28.56*10.764,0)</f>
        <v>307</v>
      </c>
      <c r="F139" s="55">
        <f>ROUND(7.5*10.764,0)</f>
        <v>81</v>
      </c>
      <c r="G139"/>
    </row>
    <row r="140" spans="2:7" ht="16" thickBot="1">
      <c r="B140" s="153"/>
      <c r="C140" s="56">
        <v>1607</v>
      </c>
      <c r="D140" s="57" t="s">
        <v>18</v>
      </c>
      <c r="E140" s="57">
        <f>ROUND(27.93*10.764,0)</f>
        <v>301</v>
      </c>
      <c r="F140" s="63">
        <f>ROUND(7.5*10.764,0)</f>
        <v>81</v>
      </c>
      <c r="G140"/>
    </row>
    <row r="141" spans="2:7" ht="15">
      <c r="B141" s="66" t="s">
        <v>57</v>
      </c>
      <c r="C141" s="67"/>
      <c r="D141" s="67"/>
      <c r="E141" s="9">
        <f>SUM(E62:E140)</f>
        <v>32142</v>
      </c>
      <c r="F141" s="9">
        <f>SUM(F62:F140)</f>
        <v>4686</v>
      </c>
      <c r="G141"/>
    </row>
    <row r="144" spans="2:7" ht="23">
      <c r="B144" s="11" t="s">
        <v>91</v>
      </c>
    </row>
    <row r="145" spans="2:7" ht="24" thickBot="1">
      <c r="B145" s="11"/>
      <c r="G145" s="116">
        <v>44945</v>
      </c>
    </row>
    <row r="146" spans="2:7" ht="46" thickBot="1">
      <c r="B146" s="15" t="s">
        <v>1</v>
      </c>
      <c r="C146" s="16" t="s">
        <v>2</v>
      </c>
      <c r="D146" s="17" t="s">
        <v>3</v>
      </c>
      <c r="E146" s="16" t="s">
        <v>4</v>
      </c>
      <c r="F146" s="18" t="s">
        <v>5</v>
      </c>
    </row>
    <row r="147" spans="2:7">
      <c r="B147" s="150" t="s">
        <v>16</v>
      </c>
      <c r="C147" s="68">
        <v>101</v>
      </c>
      <c r="D147" s="69" t="s">
        <v>17</v>
      </c>
      <c r="E147" s="38">
        <f>ROUND(49.75*10.764,0)</f>
        <v>536</v>
      </c>
      <c r="F147" s="38">
        <f>ROUND(6.23*10.764,0)</f>
        <v>67</v>
      </c>
    </row>
    <row r="148" spans="2:7">
      <c r="B148" s="142"/>
      <c r="C148" s="70">
        <v>102</v>
      </c>
      <c r="D148" s="71" t="s">
        <v>18</v>
      </c>
      <c r="E148" s="32">
        <f>ROUND(27.93*10.764,0)</f>
        <v>301</v>
      </c>
      <c r="F148" s="32">
        <f>ROUND(7.5*10.764,0)</f>
        <v>81</v>
      </c>
    </row>
    <row r="149" spans="2:7">
      <c r="B149" s="142"/>
      <c r="C149" s="70">
        <v>103</v>
      </c>
      <c r="D149" s="71" t="s">
        <v>18</v>
      </c>
      <c r="E149" s="32">
        <f>ROUND(28.56*10.764,0)</f>
        <v>307</v>
      </c>
      <c r="F149" s="32">
        <f>ROUND(7.5*10.764,0)</f>
        <v>81</v>
      </c>
    </row>
    <row r="150" spans="2:7">
      <c r="B150" s="142"/>
      <c r="C150" s="70">
        <v>104</v>
      </c>
      <c r="D150" s="71" t="s">
        <v>17</v>
      </c>
      <c r="E150" s="32">
        <f>ROUND(49.27*10.764,0)</f>
        <v>530</v>
      </c>
      <c r="F150" s="32">
        <f>ROUND(3.3*10.764,0)</f>
        <v>36</v>
      </c>
    </row>
    <row r="151" spans="2:7">
      <c r="B151" s="142"/>
      <c r="C151" s="70">
        <v>105</v>
      </c>
      <c r="D151" s="71" t="s">
        <v>18</v>
      </c>
      <c r="E151" s="32">
        <f>ROUND(28.56*10.764,0)</f>
        <v>307</v>
      </c>
      <c r="F151" s="32">
        <f>ROUND(7.5*10.764,0)</f>
        <v>81</v>
      </c>
    </row>
    <row r="152" spans="2:7" ht="15" thickBot="1">
      <c r="B152" s="143"/>
      <c r="C152" s="72">
        <v>106</v>
      </c>
      <c r="D152" s="73" t="s">
        <v>17</v>
      </c>
      <c r="E152" s="41">
        <f>ROUND(49.72*10.764,0)+1</f>
        <v>536</v>
      </c>
      <c r="F152" s="41">
        <f>ROUND(6.23*10.764,0)</f>
        <v>67</v>
      </c>
    </row>
    <row r="153" spans="2:7">
      <c r="B153" s="150" t="s">
        <v>19</v>
      </c>
      <c r="C153" s="68">
        <v>201</v>
      </c>
      <c r="D153" s="69" t="s">
        <v>17</v>
      </c>
      <c r="E153" s="38">
        <f>ROUND(49.75*10.764,0)</f>
        <v>536</v>
      </c>
      <c r="F153" s="38">
        <f>ROUND(6.23*10.764,0)</f>
        <v>67</v>
      </c>
    </row>
    <row r="154" spans="2:7">
      <c r="B154" s="142"/>
      <c r="C154" s="70">
        <v>202</v>
      </c>
      <c r="D154" s="71" t="s">
        <v>18</v>
      </c>
      <c r="E154" s="32">
        <f>ROUND(27.93*10.764,0)</f>
        <v>301</v>
      </c>
      <c r="F154" s="32">
        <f>ROUND(7.5*10.764,0)</f>
        <v>81</v>
      </c>
    </row>
    <row r="155" spans="2:7">
      <c r="B155" s="142"/>
      <c r="C155" s="70">
        <v>203</v>
      </c>
      <c r="D155" s="71" t="s">
        <v>18</v>
      </c>
      <c r="E155" s="32">
        <f>ROUND(28.56*10.764,0)</f>
        <v>307</v>
      </c>
      <c r="F155" s="32">
        <f>ROUND(7.5*10.764,0)</f>
        <v>81</v>
      </c>
    </row>
    <row r="156" spans="2:7">
      <c r="B156" s="142"/>
      <c r="C156" s="70">
        <v>204</v>
      </c>
      <c r="D156" s="71" t="s">
        <v>17</v>
      </c>
      <c r="E156" s="32">
        <f>ROUND(49.27*10.764,0)</f>
        <v>530</v>
      </c>
      <c r="F156" s="32">
        <f>ROUND(3.3*10.764,0)</f>
        <v>36</v>
      </c>
    </row>
    <row r="157" spans="2:7">
      <c r="B157" s="142"/>
      <c r="C157" s="70">
        <v>205</v>
      </c>
      <c r="D157" s="71" t="s">
        <v>18</v>
      </c>
      <c r="E157" s="32">
        <f>ROUND(28.56*10.764,0)</f>
        <v>307</v>
      </c>
      <c r="F157" s="32">
        <f>ROUND(7.5*10.764,0)</f>
        <v>81</v>
      </c>
    </row>
    <row r="158" spans="2:7" ht="15" thickBot="1">
      <c r="B158" s="143"/>
      <c r="C158" s="72">
        <v>206</v>
      </c>
      <c r="D158" s="73" t="s">
        <v>17</v>
      </c>
      <c r="E158" s="41">
        <f>ROUND(49.72*10.764,0)+1</f>
        <v>536</v>
      </c>
      <c r="F158" s="41">
        <f>ROUND(6.23*10.764,0)</f>
        <v>67</v>
      </c>
    </row>
    <row r="159" spans="2:7">
      <c r="B159" s="150" t="s">
        <v>20</v>
      </c>
      <c r="C159" s="68">
        <v>301</v>
      </c>
      <c r="D159" s="69" t="s">
        <v>17</v>
      </c>
      <c r="E159" s="38">
        <f>ROUND(49.75*10.764,0)</f>
        <v>536</v>
      </c>
      <c r="F159" s="38">
        <f>ROUND(6.23*10.764,0)</f>
        <v>67</v>
      </c>
    </row>
    <row r="160" spans="2:7">
      <c r="B160" s="142"/>
      <c r="C160" s="70">
        <v>302</v>
      </c>
      <c r="D160" s="71" t="s">
        <v>18</v>
      </c>
      <c r="E160" s="32">
        <f>ROUND(27.93*10.764,0)</f>
        <v>301</v>
      </c>
      <c r="F160" s="32">
        <f>ROUND(7.5*10.764,0)</f>
        <v>81</v>
      </c>
    </row>
    <row r="161" spans="2:6">
      <c r="B161" s="142"/>
      <c r="C161" s="70">
        <v>303</v>
      </c>
      <c r="D161" s="71" t="s">
        <v>18</v>
      </c>
      <c r="E161" s="32">
        <f>ROUND(28.56*10.764,0)</f>
        <v>307</v>
      </c>
      <c r="F161" s="32">
        <f>ROUND(7.5*10.764,0)</f>
        <v>81</v>
      </c>
    </row>
    <row r="162" spans="2:6">
      <c r="B162" s="142"/>
      <c r="C162" s="70">
        <v>304</v>
      </c>
      <c r="D162" s="71" t="s">
        <v>17</v>
      </c>
      <c r="E162" s="32">
        <f>ROUND(49.27*10.764,0)</f>
        <v>530</v>
      </c>
      <c r="F162" s="32">
        <f>ROUND(3.3*10.764,0)</f>
        <v>36</v>
      </c>
    </row>
    <row r="163" spans="2:6">
      <c r="B163" s="142"/>
      <c r="C163" s="70">
        <v>305</v>
      </c>
      <c r="D163" s="71" t="s">
        <v>18</v>
      </c>
      <c r="E163" s="32">
        <f>ROUND(28.56*10.764,0)</f>
        <v>307</v>
      </c>
      <c r="F163" s="32">
        <f>ROUND(7.5*10.764,0)</f>
        <v>81</v>
      </c>
    </row>
    <row r="164" spans="2:6" ht="15" thickBot="1">
      <c r="B164" s="143"/>
      <c r="C164" s="72">
        <v>306</v>
      </c>
      <c r="D164" s="73" t="s">
        <v>17</v>
      </c>
      <c r="E164" s="41">
        <f>ROUND(49.72*10.764,0)+1</f>
        <v>536</v>
      </c>
      <c r="F164" s="41">
        <f>ROUND(6.23*10.764,0)</f>
        <v>67</v>
      </c>
    </row>
    <row r="165" spans="2:6">
      <c r="B165" s="156" t="s">
        <v>22</v>
      </c>
      <c r="C165" s="68">
        <v>401</v>
      </c>
      <c r="D165" s="69" t="s">
        <v>17</v>
      </c>
      <c r="E165" s="38">
        <f>ROUND(49.75*10.764,0)</f>
        <v>536</v>
      </c>
      <c r="F165" s="38">
        <f>ROUND(6.23*10.764,0)</f>
        <v>67</v>
      </c>
    </row>
    <row r="166" spans="2:6">
      <c r="B166" s="157"/>
      <c r="C166" s="70">
        <v>402</v>
      </c>
      <c r="D166" s="71" t="s">
        <v>18</v>
      </c>
      <c r="E166" s="32">
        <f>ROUND(27.93*10.764,0)</f>
        <v>301</v>
      </c>
      <c r="F166" s="32">
        <f>ROUND(7.5*10.764,0)</f>
        <v>81</v>
      </c>
    </row>
    <row r="167" spans="2:6">
      <c r="B167" s="157"/>
      <c r="C167" s="70">
        <v>403</v>
      </c>
      <c r="D167" s="71" t="s">
        <v>18</v>
      </c>
      <c r="E167" s="32">
        <f>ROUND(28.56*10.764,0)</f>
        <v>307</v>
      </c>
      <c r="F167" s="32">
        <f>ROUND(7.5*10.764,0)</f>
        <v>81</v>
      </c>
    </row>
    <row r="168" spans="2:6">
      <c r="B168" s="157"/>
      <c r="C168" s="70">
        <v>404</v>
      </c>
      <c r="D168" s="71" t="s">
        <v>17</v>
      </c>
      <c r="E168" s="32">
        <f>ROUND(49.27*10.764,0)</f>
        <v>530</v>
      </c>
      <c r="F168" s="32">
        <f>ROUND(3.3*10.764,0)</f>
        <v>36</v>
      </c>
    </row>
    <row r="169" spans="2:6">
      <c r="B169" s="157"/>
      <c r="C169" s="70">
        <v>405</v>
      </c>
      <c r="D169" s="71" t="s">
        <v>18</v>
      </c>
      <c r="E169" s="32">
        <f>ROUND(28.56*10.764,0)</f>
        <v>307</v>
      </c>
      <c r="F169" s="32">
        <f>ROUND(7.5*10.764,0)</f>
        <v>81</v>
      </c>
    </row>
    <row r="170" spans="2:6" ht="15" thickBot="1">
      <c r="B170" s="158"/>
      <c r="C170" s="74">
        <v>406</v>
      </c>
      <c r="D170" s="75" t="s">
        <v>17</v>
      </c>
      <c r="E170" s="41">
        <f>ROUND(49.72*10.764,0)+1</f>
        <v>536</v>
      </c>
      <c r="F170" s="41">
        <f>ROUND(6.23*10.764,0)</f>
        <v>67</v>
      </c>
    </row>
    <row r="171" spans="2:6">
      <c r="B171" s="149" t="s">
        <v>23</v>
      </c>
      <c r="C171" s="68">
        <v>501</v>
      </c>
      <c r="D171" s="69" t="s">
        <v>17</v>
      </c>
      <c r="E171" s="38">
        <f>ROUND(49.75*10.764,0)</f>
        <v>536</v>
      </c>
      <c r="F171" s="38">
        <f>ROUND(6.23*10.764,0)</f>
        <v>67</v>
      </c>
    </row>
    <row r="172" spans="2:6">
      <c r="B172" s="142"/>
      <c r="C172" s="70">
        <v>502</v>
      </c>
      <c r="D172" s="71" t="s">
        <v>18</v>
      </c>
      <c r="E172" s="32">
        <f>ROUND(27.93*10.764,0)</f>
        <v>301</v>
      </c>
      <c r="F172" s="32">
        <f>ROUND(7.5*10.764,0)</f>
        <v>81</v>
      </c>
    </row>
    <row r="173" spans="2:6">
      <c r="B173" s="142"/>
      <c r="C173" s="70">
        <v>503</v>
      </c>
      <c r="D173" s="71" t="s">
        <v>18</v>
      </c>
      <c r="E173" s="32">
        <f>ROUND(28.56*10.764,0)</f>
        <v>307</v>
      </c>
      <c r="F173" s="32">
        <f>ROUND(7.5*10.764,0)</f>
        <v>81</v>
      </c>
    </row>
    <row r="174" spans="2:6">
      <c r="B174" s="142"/>
      <c r="C174" s="70">
        <v>504</v>
      </c>
      <c r="D174" s="71" t="s">
        <v>17</v>
      </c>
      <c r="E174" s="32">
        <f>ROUND(49.27*10.764,0)</f>
        <v>530</v>
      </c>
      <c r="F174" s="32">
        <f>ROUND(3.3*10.764,0)</f>
        <v>36</v>
      </c>
    </row>
    <row r="175" spans="2:6">
      <c r="B175" s="142"/>
      <c r="C175" s="70">
        <v>505</v>
      </c>
      <c r="D175" s="71" t="s">
        <v>18</v>
      </c>
      <c r="E175" s="32">
        <f>ROUND(28.56*10.764,0)</f>
        <v>307</v>
      </c>
      <c r="F175" s="32">
        <f>ROUND(7.5*10.764,0)</f>
        <v>81</v>
      </c>
    </row>
    <row r="176" spans="2:6" ht="15" thickBot="1">
      <c r="B176" s="144"/>
      <c r="C176" s="72">
        <v>506</v>
      </c>
      <c r="D176" s="73" t="s">
        <v>17</v>
      </c>
      <c r="E176" s="41">
        <f>ROUND(49.72*10.764,0)+1</f>
        <v>536</v>
      </c>
      <c r="F176" s="41">
        <f>ROUND(6.23*10.764,0)</f>
        <v>67</v>
      </c>
    </row>
    <row r="177" spans="2:6">
      <c r="B177" s="156" t="s">
        <v>26</v>
      </c>
      <c r="C177" s="76">
        <v>601</v>
      </c>
      <c r="D177" s="77" t="s">
        <v>17</v>
      </c>
      <c r="E177" s="38">
        <f>ROUND(49.75*10.764,0)</f>
        <v>536</v>
      </c>
      <c r="F177" s="38">
        <f>ROUND(6.23*10.764,0)</f>
        <v>67</v>
      </c>
    </row>
    <row r="178" spans="2:6">
      <c r="B178" s="157"/>
      <c r="C178" s="70">
        <v>602</v>
      </c>
      <c r="D178" s="71" t="s">
        <v>18</v>
      </c>
      <c r="E178" s="32">
        <f>ROUND(27.93*10.764,0)</f>
        <v>301</v>
      </c>
      <c r="F178" s="32">
        <f>ROUND(7.5*10.764,0)</f>
        <v>81</v>
      </c>
    </row>
    <row r="179" spans="2:6">
      <c r="B179" s="157"/>
      <c r="C179" s="70">
        <v>603</v>
      </c>
      <c r="D179" s="71" t="s">
        <v>18</v>
      </c>
      <c r="E179" s="32">
        <f>ROUND(28.56*10.764,0)</f>
        <v>307</v>
      </c>
      <c r="F179" s="32">
        <f>ROUND(7.5*10.764,0)</f>
        <v>81</v>
      </c>
    </row>
    <row r="180" spans="2:6">
      <c r="B180" s="157"/>
      <c r="C180" s="70">
        <v>604</v>
      </c>
      <c r="D180" s="71" t="s">
        <v>17</v>
      </c>
      <c r="E180" s="32">
        <f>ROUND(49.27*10.764,0)</f>
        <v>530</v>
      </c>
      <c r="F180" s="32">
        <f>ROUND(3.3*10.764,0)</f>
        <v>36</v>
      </c>
    </row>
    <row r="181" spans="2:6">
      <c r="B181" s="157"/>
      <c r="C181" s="70">
        <v>605</v>
      </c>
      <c r="D181" s="71" t="s">
        <v>18</v>
      </c>
      <c r="E181" s="32">
        <f>ROUND(28.56*10.764,0)</f>
        <v>307</v>
      </c>
      <c r="F181" s="32">
        <f>ROUND(7.5*10.764,0)</f>
        <v>81</v>
      </c>
    </row>
    <row r="182" spans="2:6" ht="15" thickBot="1">
      <c r="B182" s="158"/>
      <c r="C182" s="74">
        <v>606</v>
      </c>
      <c r="D182" s="73" t="s">
        <v>17</v>
      </c>
      <c r="E182" s="41">
        <f>ROUND(49.72*10.764,0)+1</f>
        <v>536</v>
      </c>
      <c r="F182" s="41">
        <f>ROUND(6.23*10.764,0)</f>
        <v>67</v>
      </c>
    </row>
    <row r="183" spans="2:6">
      <c r="B183" s="149" t="s">
        <v>28</v>
      </c>
      <c r="C183" s="68">
        <v>701</v>
      </c>
      <c r="D183" s="69" t="s">
        <v>17</v>
      </c>
      <c r="E183" s="38">
        <f>ROUND(49.75*10.764,0)</f>
        <v>536</v>
      </c>
      <c r="F183" s="38">
        <f>ROUND(6.23*10.764,0)</f>
        <v>67</v>
      </c>
    </row>
    <row r="184" spans="2:6">
      <c r="B184" s="142"/>
      <c r="C184" s="70">
        <v>702</v>
      </c>
      <c r="D184" s="71" t="s">
        <v>18</v>
      </c>
      <c r="E184" s="32">
        <f>ROUND(27.93*10.764,0)</f>
        <v>301</v>
      </c>
      <c r="F184" s="32">
        <f>ROUND(7.5*10.764,0)</f>
        <v>81</v>
      </c>
    </row>
    <row r="185" spans="2:6">
      <c r="B185" s="142"/>
      <c r="C185" s="70">
        <v>703</v>
      </c>
      <c r="D185" s="71" t="s">
        <v>18</v>
      </c>
      <c r="E185" s="32">
        <f>ROUND(28.56*10.764,0)</f>
        <v>307</v>
      </c>
      <c r="F185" s="32">
        <f>ROUND(7.5*10.764,0)</f>
        <v>81</v>
      </c>
    </row>
    <row r="186" spans="2:6">
      <c r="B186" s="142"/>
      <c r="C186" s="70">
        <v>704</v>
      </c>
      <c r="D186" s="71" t="s">
        <v>17</v>
      </c>
      <c r="E186" s="32">
        <f>ROUND(49.27*10.764,0)</f>
        <v>530</v>
      </c>
      <c r="F186" s="32">
        <f>ROUND(3.3*10.764,0)</f>
        <v>36</v>
      </c>
    </row>
    <row r="187" spans="2:6" ht="15" thickBot="1">
      <c r="B187" s="142"/>
      <c r="C187" s="74">
        <v>705</v>
      </c>
      <c r="D187" s="75" t="s">
        <v>18</v>
      </c>
      <c r="E187" s="32">
        <f>ROUND(28.56*10.764,0)</f>
        <v>307</v>
      </c>
      <c r="F187" s="32">
        <f>ROUND(7.5*10.764,0)</f>
        <v>81</v>
      </c>
    </row>
    <row r="188" spans="2:6">
      <c r="B188" s="156" t="s">
        <v>32</v>
      </c>
      <c r="C188" s="76">
        <v>801</v>
      </c>
      <c r="D188" s="69" t="s">
        <v>17</v>
      </c>
      <c r="E188" s="38">
        <f>ROUND(49.75*10.764,0)</f>
        <v>536</v>
      </c>
      <c r="F188" s="38">
        <f>ROUND(6.23*10.764,0)</f>
        <v>67</v>
      </c>
    </row>
    <row r="189" spans="2:6">
      <c r="B189" s="157"/>
      <c r="C189" s="70">
        <v>802</v>
      </c>
      <c r="D189" s="71" t="s">
        <v>18</v>
      </c>
      <c r="E189" s="32">
        <f>ROUND(27.93*10.764,0)</f>
        <v>301</v>
      </c>
      <c r="F189" s="32">
        <f>ROUND(7.5*10.764,0)</f>
        <v>81</v>
      </c>
    </row>
    <row r="190" spans="2:6">
      <c r="B190" s="157"/>
      <c r="C190" s="70">
        <v>803</v>
      </c>
      <c r="D190" s="71" t="s">
        <v>18</v>
      </c>
      <c r="E190" s="32">
        <f>ROUND(28.56*10.764,0)</f>
        <v>307</v>
      </c>
      <c r="F190" s="32">
        <f>ROUND(7.5*10.764,0)</f>
        <v>81</v>
      </c>
    </row>
    <row r="191" spans="2:6">
      <c r="B191" s="157"/>
      <c r="C191" s="70">
        <v>804</v>
      </c>
      <c r="D191" s="71" t="s">
        <v>17</v>
      </c>
      <c r="E191" s="32">
        <f>ROUND(49.27*10.764,0)</f>
        <v>530</v>
      </c>
      <c r="F191" s="32">
        <f>ROUND(3.3*10.764,0)</f>
        <v>36</v>
      </c>
    </row>
    <row r="192" spans="2:6">
      <c r="B192" s="157"/>
      <c r="C192" s="70">
        <v>805</v>
      </c>
      <c r="D192" s="71" t="s">
        <v>18</v>
      </c>
      <c r="E192" s="32">
        <f>ROUND(28.56*10.764,0)</f>
        <v>307</v>
      </c>
      <c r="F192" s="32">
        <f>ROUND(7.5*10.764,0)</f>
        <v>81</v>
      </c>
    </row>
    <row r="193" spans="2:6" ht="15" thickBot="1">
      <c r="B193" s="158"/>
      <c r="C193" s="74">
        <v>806</v>
      </c>
      <c r="D193" s="75" t="s">
        <v>17</v>
      </c>
      <c r="E193" s="41">
        <f>ROUND(49.72*10.764,0)+1</f>
        <v>536</v>
      </c>
      <c r="F193" s="41">
        <f>ROUND(6.23*10.764,0)</f>
        <v>67</v>
      </c>
    </row>
    <row r="194" spans="2:6">
      <c r="B194" s="150" t="s">
        <v>35</v>
      </c>
      <c r="C194" s="68">
        <v>901</v>
      </c>
      <c r="D194" s="69" t="s">
        <v>17</v>
      </c>
      <c r="E194" s="38">
        <f>ROUND(49.75*10.764,0)</f>
        <v>536</v>
      </c>
      <c r="F194" s="38">
        <f>ROUND(6.23*10.764,0)</f>
        <v>67</v>
      </c>
    </row>
    <row r="195" spans="2:6">
      <c r="B195" s="142"/>
      <c r="C195" s="70">
        <v>902</v>
      </c>
      <c r="D195" s="71" t="s">
        <v>18</v>
      </c>
      <c r="E195" s="32">
        <f>ROUND(27.93*10.764,0)</f>
        <v>301</v>
      </c>
      <c r="F195" s="32">
        <f>ROUND(7.5*10.764,0)</f>
        <v>81</v>
      </c>
    </row>
    <row r="196" spans="2:6">
      <c r="B196" s="142"/>
      <c r="C196" s="70">
        <v>903</v>
      </c>
      <c r="D196" s="71" t="s">
        <v>18</v>
      </c>
      <c r="E196" s="32">
        <f>ROUND(28.56*10.764,0)</f>
        <v>307</v>
      </c>
      <c r="F196" s="32">
        <f>ROUND(7.5*10.764,0)</f>
        <v>81</v>
      </c>
    </row>
    <row r="197" spans="2:6">
      <c r="B197" s="142"/>
      <c r="C197" s="70">
        <v>904</v>
      </c>
      <c r="D197" s="71" t="s">
        <v>17</v>
      </c>
      <c r="E197" s="32">
        <f>ROUND(49.27*10.764,0)</f>
        <v>530</v>
      </c>
      <c r="F197" s="32">
        <f>ROUND(3.3*10.764,0)</f>
        <v>36</v>
      </c>
    </row>
    <row r="198" spans="2:6">
      <c r="B198" s="142"/>
      <c r="C198" s="70">
        <v>905</v>
      </c>
      <c r="D198" s="71" t="s">
        <v>18</v>
      </c>
      <c r="E198" s="32">
        <f>ROUND(28.56*10.764,0)</f>
        <v>307</v>
      </c>
      <c r="F198" s="32">
        <f>ROUND(7.5*10.764,0)</f>
        <v>81</v>
      </c>
    </row>
    <row r="199" spans="2:6" ht="15" thickBot="1">
      <c r="B199" s="143"/>
      <c r="C199" s="72">
        <v>906</v>
      </c>
      <c r="D199" s="73" t="s">
        <v>17</v>
      </c>
      <c r="E199" s="41">
        <f>ROUND(49.72*10.764,0)+1</f>
        <v>536</v>
      </c>
      <c r="F199" s="41">
        <f>ROUND(6.23*10.764,0)</f>
        <v>67</v>
      </c>
    </row>
    <row r="200" spans="2:6">
      <c r="B200" s="156" t="s">
        <v>39</v>
      </c>
      <c r="C200" s="68">
        <v>1001</v>
      </c>
      <c r="D200" s="69" t="s">
        <v>17</v>
      </c>
      <c r="E200" s="38">
        <f>ROUND(49.75*10.764,0)</f>
        <v>536</v>
      </c>
      <c r="F200" s="38">
        <f>ROUND(6.23*10.764,0)</f>
        <v>67</v>
      </c>
    </row>
    <row r="201" spans="2:6">
      <c r="B201" s="157"/>
      <c r="C201" s="70">
        <v>1002</v>
      </c>
      <c r="D201" s="71" t="s">
        <v>18</v>
      </c>
      <c r="E201" s="32">
        <f>ROUND(27.93*10.764,0)</f>
        <v>301</v>
      </c>
      <c r="F201" s="32">
        <f>ROUND(7.5*10.764,0)</f>
        <v>81</v>
      </c>
    </row>
    <row r="202" spans="2:6">
      <c r="B202" s="157"/>
      <c r="C202" s="70">
        <v>1003</v>
      </c>
      <c r="D202" s="71" t="s">
        <v>18</v>
      </c>
      <c r="E202" s="32">
        <f>ROUND(28.56*10.764,0)</f>
        <v>307</v>
      </c>
      <c r="F202" s="32">
        <f>ROUND(7.5*10.764,0)</f>
        <v>81</v>
      </c>
    </row>
    <row r="203" spans="2:6">
      <c r="B203" s="157"/>
      <c r="C203" s="70">
        <v>1004</v>
      </c>
      <c r="D203" s="71" t="s">
        <v>17</v>
      </c>
      <c r="E203" s="32">
        <f>ROUND(49.27*10.764,0)</f>
        <v>530</v>
      </c>
      <c r="F203" s="32">
        <f>ROUND(3.3*10.764,0)</f>
        <v>36</v>
      </c>
    </row>
    <row r="204" spans="2:6" ht="15" thickBot="1">
      <c r="B204" s="158"/>
      <c r="C204" s="72">
        <v>1006</v>
      </c>
      <c r="D204" s="73" t="s">
        <v>17</v>
      </c>
      <c r="E204" s="41">
        <f>ROUND(49.72*10.764,0)+1</f>
        <v>536</v>
      </c>
      <c r="F204" s="41">
        <f>ROUND(6.23*10.764,0)</f>
        <v>67</v>
      </c>
    </row>
    <row r="205" spans="2:6">
      <c r="B205" s="149" t="s">
        <v>43</v>
      </c>
      <c r="C205" s="68">
        <v>1101</v>
      </c>
      <c r="D205" s="69" t="s">
        <v>17</v>
      </c>
      <c r="E205" s="38">
        <f>ROUND(49.75*10.764,0)</f>
        <v>536</v>
      </c>
      <c r="F205" s="38">
        <f>ROUND(6.23*10.764,0)</f>
        <v>67</v>
      </c>
    </row>
    <row r="206" spans="2:6">
      <c r="B206" s="142"/>
      <c r="C206" s="70">
        <v>1102</v>
      </c>
      <c r="D206" s="71" t="s">
        <v>18</v>
      </c>
      <c r="E206" s="32">
        <f>ROUND(27.93*10.764,0)</f>
        <v>301</v>
      </c>
      <c r="F206" s="32">
        <f>ROUND(7.5*10.764,0)</f>
        <v>81</v>
      </c>
    </row>
    <row r="207" spans="2:6">
      <c r="B207" s="142"/>
      <c r="C207" s="70">
        <v>1103</v>
      </c>
      <c r="D207" s="71" t="s">
        <v>18</v>
      </c>
      <c r="E207" s="32">
        <f>ROUND(28.56*10.764,0)</f>
        <v>307</v>
      </c>
      <c r="F207" s="32">
        <f>ROUND(7.5*10.764,0)</f>
        <v>81</v>
      </c>
    </row>
    <row r="208" spans="2:6">
      <c r="B208" s="142"/>
      <c r="C208" s="70">
        <v>1104</v>
      </c>
      <c r="D208" s="71" t="s">
        <v>17</v>
      </c>
      <c r="E208" s="32">
        <f>ROUND(49.27*10.764,0)</f>
        <v>530</v>
      </c>
      <c r="F208" s="32">
        <f>ROUND(3.3*10.764,0)</f>
        <v>36</v>
      </c>
    </row>
    <row r="209" spans="2:6">
      <c r="B209" s="142"/>
      <c r="C209" s="70">
        <v>1105</v>
      </c>
      <c r="D209" s="71" t="s">
        <v>18</v>
      </c>
      <c r="E209" s="32">
        <f>ROUND(28.56*10.764,0)</f>
        <v>307</v>
      </c>
      <c r="F209" s="32">
        <f>ROUND(7.5*10.764,0)</f>
        <v>81</v>
      </c>
    </row>
    <row r="210" spans="2:6" ht="15" thickBot="1">
      <c r="B210" s="144"/>
      <c r="C210" s="72">
        <v>1106</v>
      </c>
      <c r="D210" s="73" t="s">
        <v>17</v>
      </c>
      <c r="E210" s="41">
        <f>ROUND(49.72*10.764,0)+1</f>
        <v>536</v>
      </c>
      <c r="F210" s="41">
        <f>ROUND(6.23*10.764,0)</f>
        <v>67</v>
      </c>
    </row>
    <row r="211" spans="2:6">
      <c r="B211" s="156" t="s">
        <v>45</v>
      </c>
      <c r="C211" s="76">
        <v>1201</v>
      </c>
      <c r="D211" s="77" t="s">
        <v>17</v>
      </c>
      <c r="E211" s="38">
        <f>ROUND(49.75*10.764,0)</f>
        <v>536</v>
      </c>
      <c r="F211" s="38">
        <f>ROUND(6.23*10.764,0)</f>
        <v>67</v>
      </c>
    </row>
    <row r="212" spans="2:6">
      <c r="B212" s="157"/>
      <c r="C212" s="70">
        <v>1202</v>
      </c>
      <c r="D212" s="71" t="s">
        <v>18</v>
      </c>
      <c r="E212" s="32">
        <f>ROUND(27.93*10.764,0)</f>
        <v>301</v>
      </c>
      <c r="F212" s="32">
        <f>ROUND(7.5*10.764,0)</f>
        <v>81</v>
      </c>
    </row>
    <row r="213" spans="2:6">
      <c r="B213" s="157"/>
      <c r="C213" s="70">
        <v>1203</v>
      </c>
      <c r="D213" s="71" t="s">
        <v>18</v>
      </c>
      <c r="E213" s="32">
        <f>ROUND(28.56*10.764,0)</f>
        <v>307</v>
      </c>
      <c r="F213" s="32">
        <f>ROUND(7.5*10.764,0)</f>
        <v>81</v>
      </c>
    </row>
    <row r="214" spans="2:6" ht="15" thickBot="1">
      <c r="B214" s="157"/>
      <c r="C214" s="70">
        <v>1204</v>
      </c>
      <c r="D214" s="71" t="s">
        <v>17</v>
      </c>
      <c r="E214" s="32">
        <f>ROUND(49.27*10.764,0)</f>
        <v>530</v>
      </c>
      <c r="F214" s="32">
        <f>ROUND(3.3*10.764,0)</f>
        <v>36</v>
      </c>
    </row>
    <row r="215" spans="2:6">
      <c r="B215" s="149" t="s">
        <v>48</v>
      </c>
      <c r="C215" s="68">
        <v>1301</v>
      </c>
      <c r="D215" s="69" t="s">
        <v>17</v>
      </c>
      <c r="E215" s="38">
        <f>ROUND(49.75*10.764,0)</f>
        <v>536</v>
      </c>
      <c r="F215" s="38">
        <f>ROUND(6.23*10.764,0)</f>
        <v>67</v>
      </c>
    </row>
    <row r="216" spans="2:6">
      <c r="B216" s="142"/>
      <c r="C216" s="70">
        <v>1302</v>
      </c>
      <c r="D216" s="71" t="s">
        <v>18</v>
      </c>
      <c r="E216" s="32">
        <f>ROUND(27.93*10.764,0)</f>
        <v>301</v>
      </c>
      <c r="F216" s="32">
        <f>ROUND(7.5*10.764,0)</f>
        <v>81</v>
      </c>
    </row>
    <row r="217" spans="2:6">
      <c r="B217" s="142"/>
      <c r="C217" s="70">
        <v>1303</v>
      </c>
      <c r="D217" s="71" t="s">
        <v>18</v>
      </c>
      <c r="E217" s="32">
        <f>ROUND(28.56*10.764,0)</f>
        <v>307</v>
      </c>
      <c r="F217" s="32">
        <f>ROUND(7.5*10.764,0)</f>
        <v>81</v>
      </c>
    </row>
    <row r="218" spans="2:6">
      <c r="B218" s="142"/>
      <c r="C218" s="70">
        <v>1304</v>
      </c>
      <c r="D218" s="71" t="s">
        <v>17</v>
      </c>
      <c r="E218" s="32">
        <f>ROUND(49.27*10.764,0)</f>
        <v>530</v>
      </c>
      <c r="F218" s="32">
        <f>ROUND(3.3*10.764,0)</f>
        <v>36</v>
      </c>
    </row>
    <row r="219" spans="2:6" ht="15" thickBot="1">
      <c r="B219" s="144"/>
      <c r="C219" s="72">
        <v>1306</v>
      </c>
      <c r="D219" s="73" t="s">
        <v>17</v>
      </c>
      <c r="E219" s="41">
        <f>ROUND(49.72*10.764,0)+1</f>
        <v>536</v>
      </c>
      <c r="F219" s="41">
        <f>ROUND(6.23*10.764,0)</f>
        <v>67</v>
      </c>
    </row>
    <row r="220" spans="2:6">
      <c r="B220" s="156" t="s">
        <v>50</v>
      </c>
      <c r="C220" s="76">
        <v>1401</v>
      </c>
      <c r="D220" s="77" t="s">
        <v>17</v>
      </c>
      <c r="E220" s="38">
        <f>ROUND(49.75*10.764,0)</f>
        <v>536</v>
      </c>
      <c r="F220" s="38">
        <f>ROUND(6.23*10.764,0)</f>
        <v>67</v>
      </c>
    </row>
    <row r="221" spans="2:6">
      <c r="B221" s="157"/>
      <c r="C221" s="70">
        <v>1402</v>
      </c>
      <c r="D221" s="71" t="s">
        <v>18</v>
      </c>
      <c r="E221" s="32">
        <f>ROUND(27.93*10.764,0)</f>
        <v>301</v>
      </c>
      <c r="F221" s="32">
        <f>ROUND(7.5*10.764,0)</f>
        <v>81</v>
      </c>
    </row>
    <row r="222" spans="2:6">
      <c r="B222" s="157"/>
      <c r="C222" s="70">
        <v>1403</v>
      </c>
      <c r="D222" s="71" t="s">
        <v>18</v>
      </c>
      <c r="E222" s="32">
        <f>ROUND(28.56*10.764,0)</f>
        <v>307</v>
      </c>
      <c r="F222" s="32">
        <f>ROUND(7.5*10.764,0)</f>
        <v>81</v>
      </c>
    </row>
    <row r="223" spans="2:6">
      <c r="B223" s="157"/>
      <c r="C223" s="70">
        <v>1404</v>
      </c>
      <c r="D223" s="71" t="s">
        <v>17</v>
      </c>
      <c r="E223" s="32">
        <f>ROUND(49.27*10.764,0)</f>
        <v>530</v>
      </c>
      <c r="F223" s="32">
        <f>ROUND(3.3*10.764,0)</f>
        <v>36</v>
      </c>
    </row>
    <row r="224" spans="2:6" ht="15" thickBot="1">
      <c r="B224" s="158"/>
      <c r="C224" s="74">
        <v>1406</v>
      </c>
      <c r="D224" s="75" t="s">
        <v>17</v>
      </c>
      <c r="E224" s="41">
        <f>ROUND(49.72*10.764,0)+1</f>
        <v>536</v>
      </c>
      <c r="F224" s="41">
        <f>ROUND(6.23*10.764,0)</f>
        <v>67</v>
      </c>
    </row>
    <row r="225" spans="2:6">
      <c r="B225" s="149" t="s">
        <v>55</v>
      </c>
      <c r="C225" s="68">
        <v>1501</v>
      </c>
      <c r="D225" s="69" t="s">
        <v>17</v>
      </c>
      <c r="E225" s="38">
        <f>ROUND(49.75*10.764,0)</f>
        <v>536</v>
      </c>
      <c r="F225" s="38">
        <f>ROUND(6.23*10.764,0)</f>
        <v>67</v>
      </c>
    </row>
    <row r="226" spans="2:6">
      <c r="B226" s="142"/>
      <c r="C226" s="70">
        <v>1502</v>
      </c>
      <c r="D226" s="71" t="s">
        <v>18</v>
      </c>
      <c r="E226" s="32">
        <f>ROUND(27.93*10.764,0)</f>
        <v>301</v>
      </c>
      <c r="F226" s="32">
        <f>ROUND(7.5*10.764,0)</f>
        <v>81</v>
      </c>
    </row>
    <row r="227" spans="2:6">
      <c r="B227" s="142"/>
      <c r="C227" s="70">
        <v>1503</v>
      </c>
      <c r="D227" s="71" t="s">
        <v>18</v>
      </c>
      <c r="E227" s="32">
        <f>ROUND(28.56*10.764,0)</f>
        <v>307</v>
      </c>
      <c r="F227" s="32">
        <f>ROUND(7.5*10.764,0)</f>
        <v>81</v>
      </c>
    </row>
    <row r="228" spans="2:6">
      <c r="B228" s="142"/>
      <c r="C228" s="70">
        <v>1504</v>
      </c>
      <c r="D228" s="71" t="s">
        <v>17</v>
      </c>
      <c r="E228" s="32">
        <f>ROUND(49.27*10.764,0)</f>
        <v>530</v>
      </c>
      <c r="F228" s="32">
        <f>ROUND(3.3*10.764,0)</f>
        <v>36</v>
      </c>
    </row>
    <row r="229" spans="2:6" ht="15" thickBot="1">
      <c r="B229" s="144"/>
      <c r="C229" s="72">
        <v>1506</v>
      </c>
      <c r="D229" s="73" t="s">
        <v>17</v>
      </c>
      <c r="E229" s="41">
        <f>ROUND(49.72*10.764,0)+1</f>
        <v>536</v>
      </c>
      <c r="F229" s="41">
        <f>ROUND(6.23*10.764,0)</f>
        <v>67</v>
      </c>
    </row>
    <row r="230" spans="2:6">
      <c r="B230" s="156" t="s">
        <v>56</v>
      </c>
      <c r="C230" s="76">
        <v>1601</v>
      </c>
      <c r="D230" s="77" t="s">
        <v>17</v>
      </c>
      <c r="E230" s="38">
        <f>ROUND(49.75*10.764,0)</f>
        <v>536</v>
      </c>
      <c r="F230" s="38">
        <f>ROUND(6.23*10.764,0)</f>
        <v>67</v>
      </c>
    </row>
    <row r="231" spans="2:6">
      <c r="B231" s="157"/>
      <c r="C231" s="70">
        <v>1602</v>
      </c>
      <c r="D231" s="71" t="s">
        <v>18</v>
      </c>
      <c r="E231" s="32">
        <f>ROUND(27.93*10.764,0)</f>
        <v>301</v>
      </c>
      <c r="F231" s="32">
        <f>ROUND(7.5*10.764,0)</f>
        <v>81</v>
      </c>
    </row>
    <row r="232" spans="2:6">
      <c r="B232" s="157"/>
      <c r="C232" s="70">
        <v>1603</v>
      </c>
      <c r="D232" s="71" t="s">
        <v>18</v>
      </c>
      <c r="E232" s="32">
        <f>ROUND(28.56*10.764,0)</f>
        <v>307</v>
      </c>
      <c r="F232" s="32">
        <f>ROUND(7.5*10.764,0)</f>
        <v>81</v>
      </c>
    </row>
    <row r="233" spans="2:6" ht="15" thickBot="1">
      <c r="B233" s="157"/>
      <c r="C233" s="70">
        <v>1604</v>
      </c>
      <c r="D233" s="71" t="s">
        <v>17</v>
      </c>
      <c r="E233" s="32">
        <f>ROUND(49.27*10.764,0)</f>
        <v>530</v>
      </c>
      <c r="F233" s="32">
        <f>ROUND(3.3*10.764,0)</f>
        <v>36</v>
      </c>
    </row>
    <row r="234" spans="2:6">
      <c r="B234" s="156" t="s">
        <v>100</v>
      </c>
      <c r="C234" s="68">
        <v>1701</v>
      </c>
      <c r="D234" s="69" t="s">
        <v>17</v>
      </c>
      <c r="E234" s="38">
        <f>ROUND(49.75*10.764,0)</f>
        <v>536</v>
      </c>
      <c r="F234" s="38">
        <f>ROUND(6.23*10.764,0)</f>
        <v>67</v>
      </c>
    </row>
    <row r="235" spans="2:6" ht="15" thickBot="1">
      <c r="B235" s="157"/>
      <c r="C235" s="74">
        <v>1702</v>
      </c>
      <c r="D235" s="75" t="s">
        <v>18</v>
      </c>
      <c r="E235" s="32">
        <f>ROUND(27.93*10.764,0)</f>
        <v>301</v>
      </c>
      <c r="F235" s="32">
        <f>ROUND(7.5*10.764,0)</f>
        <v>81</v>
      </c>
    </row>
    <row r="236" spans="2:6">
      <c r="B236" s="157"/>
      <c r="C236" s="159"/>
      <c r="D236" s="160"/>
      <c r="E236" s="32"/>
      <c r="F236" s="32"/>
    </row>
    <row r="237" spans="2:6" ht="15" thickBot="1">
      <c r="B237" s="157"/>
      <c r="C237" s="161"/>
      <c r="D237" s="162"/>
      <c r="E237" s="32"/>
      <c r="F237" s="32"/>
    </row>
    <row r="238" spans="2:6">
      <c r="B238" s="157"/>
      <c r="C238" s="76">
        <v>1705</v>
      </c>
      <c r="D238" s="77" t="s">
        <v>18</v>
      </c>
      <c r="E238" s="32">
        <f>ROUND(28.56*10.764,0)</f>
        <v>307</v>
      </c>
      <c r="F238" s="32">
        <f>ROUND(7.5*10.764,0)</f>
        <v>81</v>
      </c>
    </row>
    <row r="239" spans="2:6" ht="15" thickBot="1">
      <c r="B239" s="158"/>
      <c r="C239" s="72">
        <v>1706</v>
      </c>
      <c r="D239" s="73" t="s">
        <v>17</v>
      </c>
      <c r="E239" s="41">
        <f>ROUND(49.72*10.764,0)+1</f>
        <v>536</v>
      </c>
      <c r="F239" s="41">
        <f>ROUND(6.23*10.764,0)</f>
        <v>67</v>
      </c>
    </row>
    <row r="240" spans="2:6" ht="15" thickBot="1">
      <c r="B240" s="78"/>
      <c r="C240" s="43" t="s">
        <v>101</v>
      </c>
      <c r="D240" s="79"/>
      <c r="E240" s="10">
        <f t="shared" ref="E240" si="0">SUM(E147:E239)</f>
        <v>38502</v>
      </c>
      <c r="F240" s="10">
        <f>SUM(F147:F239)</f>
        <v>6217</v>
      </c>
    </row>
    <row r="243" spans="5:6">
      <c r="E243" s="81"/>
      <c r="F243" s="81"/>
    </row>
    <row r="244" spans="5:6">
      <c r="E244" s="81"/>
      <c r="F244" s="81"/>
    </row>
    <row r="245" spans="5:6">
      <c r="E245" s="81"/>
      <c r="F245" s="81"/>
    </row>
    <row r="247" spans="5:6">
      <c r="E247" s="81"/>
      <c r="F247" s="81"/>
    </row>
    <row r="285" ht="15.75" customHeight="1"/>
    <row r="305" ht="15.75" customHeight="1"/>
    <row r="378" ht="15.75" customHeight="1"/>
    <row r="413" ht="15.75" customHeight="1"/>
  </sheetData>
  <mergeCells count="50">
    <mergeCell ref="B230:B233"/>
    <mergeCell ref="B234:B239"/>
    <mergeCell ref="C236:D237"/>
    <mergeCell ref="B205:B210"/>
    <mergeCell ref="B211:B214"/>
    <mergeCell ref="B215:B219"/>
    <mergeCell ref="B220:B224"/>
    <mergeCell ref="B225:B229"/>
    <mergeCell ref="B200:B204"/>
    <mergeCell ref="B136:B140"/>
    <mergeCell ref="B147:B152"/>
    <mergeCell ref="B153:B158"/>
    <mergeCell ref="B159:B164"/>
    <mergeCell ref="B165:B170"/>
    <mergeCell ref="B171:B176"/>
    <mergeCell ref="B177:B182"/>
    <mergeCell ref="B183:B187"/>
    <mergeCell ref="B188:B193"/>
    <mergeCell ref="B194:B199"/>
    <mergeCell ref="B130:B135"/>
    <mergeCell ref="B89:B95"/>
    <mergeCell ref="B96:B98"/>
    <mergeCell ref="B99:B104"/>
    <mergeCell ref="B105:B107"/>
    <mergeCell ref="B108:B112"/>
    <mergeCell ref="B113:B117"/>
    <mergeCell ref="B118:B120"/>
    <mergeCell ref="B121:B125"/>
    <mergeCell ref="B126:B129"/>
    <mergeCell ref="B83:B88"/>
    <mergeCell ref="B34:B36"/>
    <mergeCell ref="B37:B38"/>
    <mergeCell ref="C37:D37"/>
    <mergeCell ref="B39:B41"/>
    <mergeCell ref="B43:B46"/>
    <mergeCell ref="B47:B50"/>
    <mergeCell ref="B62:B68"/>
    <mergeCell ref="B69:B72"/>
    <mergeCell ref="B73:B77"/>
    <mergeCell ref="B78:B82"/>
    <mergeCell ref="B25:B27"/>
    <mergeCell ref="B28:B29"/>
    <mergeCell ref="C28:D28"/>
    <mergeCell ref="B30:B31"/>
    <mergeCell ref="B6:B7"/>
    <mergeCell ref="B8:B11"/>
    <mergeCell ref="B12:B15"/>
    <mergeCell ref="B16:B18"/>
    <mergeCell ref="B19:B22"/>
    <mergeCell ref="B23:B24"/>
  </mergeCells>
  <pageMargins left="0" right="0" top="0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M237"/>
  <sheetViews>
    <sheetView topLeftCell="A57" workbookViewId="0">
      <selection activeCell="K66" sqref="K66:K72"/>
    </sheetView>
  </sheetViews>
  <sheetFormatPr baseColWidth="10" defaultColWidth="9.1640625" defaultRowHeight="14"/>
  <cols>
    <col min="1" max="1" width="10" style="1" customWidth="1"/>
    <col min="2" max="2" width="6.5" style="1" customWidth="1"/>
    <col min="3" max="3" width="7" style="1" customWidth="1"/>
    <col min="4" max="5" width="10.5" style="1" customWidth="1"/>
    <col min="6" max="6" width="11.83203125" style="1" customWidth="1"/>
    <col min="7" max="7" width="10.6640625" style="1" customWidth="1"/>
    <col min="8" max="8" width="12.6640625" style="1" bestFit="1" customWidth="1"/>
    <col min="9" max="9" width="32.83203125" style="1" customWidth="1"/>
    <col min="10" max="10" width="12" style="1" customWidth="1"/>
    <col min="11" max="11" width="12.5" style="1" customWidth="1"/>
    <col min="12" max="12" width="9.1640625" style="1"/>
    <col min="13" max="13" width="9.5" style="121" bestFit="1" customWidth="1"/>
    <col min="14" max="16384" width="9.1640625" style="1"/>
  </cols>
  <sheetData>
    <row r="1" spans="2:13" ht="23">
      <c r="B1" s="11" t="s">
        <v>0</v>
      </c>
      <c r="J1" s="115" t="s">
        <v>104</v>
      </c>
    </row>
    <row r="2" spans="2:13" ht="24" thickBot="1">
      <c r="B2" s="12"/>
      <c r="C2" s="12"/>
    </row>
    <row r="3" spans="2:13" ht="24" hidden="1" thickBot="1">
      <c r="B3" s="13"/>
      <c r="C3" s="13"/>
    </row>
    <row r="4" spans="2:13" ht="24" hidden="1" thickBot="1">
      <c r="B4" s="14"/>
      <c r="C4" s="14"/>
    </row>
    <row r="5" spans="2:13" ht="42">
      <c r="B5" s="112" t="s">
        <v>2</v>
      </c>
      <c r="C5" s="113" t="s">
        <v>3</v>
      </c>
      <c r="D5" s="102" t="s">
        <v>4</v>
      </c>
      <c r="E5" s="102" t="s">
        <v>5</v>
      </c>
      <c r="F5" s="102" t="s">
        <v>6</v>
      </c>
      <c r="G5" s="102" t="s">
        <v>7</v>
      </c>
      <c r="H5" s="102" t="s">
        <v>8</v>
      </c>
      <c r="I5" s="102" t="s">
        <v>9</v>
      </c>
      <c r="J5" s="102" t="s">
        <v>10</v>
      </c>
      <c r="K5" s="114" t="s">
        <v>11</v>
      </c>
    </row>
    <row r="6" spans="2:13" ht="15">
      <c r="B6" s="92">
        <v>301</v>
      </c>
      <c r="C6" s="86" t="s">
        <v>17</v>
      </c>
      <c r="D6" s="87">
        <f>ROUND(50*10.764,0)</f>
        <v>538</v>
      </c>
      <c r="E6" s="87">
        <f>ROUND(6.23*10.764,0)</f>
        <v>67</v>
      </c>
      <c r="F6" s="88">
        <v>44905</v>
      </c>
      <c r="G6" s="88"/>
      <c r="H6" s="89">
        <v>6255</v>
      </c>
      <c r="I6" s="90" t="s">
        <v>21</v>
      </c>
      <c r="J6" s="59">
        <v>6248745</v>
      </c>
      <c r="K6" s="93">
        <v>101000</v>
      </c>
      <c r="L6" s="1">
        <f>D6+E6</f>
        <v>605</v>
      </c>
      <c r="M6" s="121">
        <f>J6/L6</f>
        <v>10328.504132231405</v>
      </c>
    </row>
    <row r="7" spans="2:13" ht="15">
      <c r="B7" s="92">
        <v>501</v>
      </c>
      <c r="C7" s="86" t="s">
        <v>17</v>
      </c>
      <c r="D7" s="87">
        <f>ROUND(50*10.764,0)</f>
        <v>538</v>
      </c>
      <c r="E7" s="87">
        <f>ROUND(6.23*10.764,0)</f>
        <v>67</v>
      </c>
      <c r="F7" s="88">
        <v>44905</v>
      </c>
      <c r="G7" s="89"/>
      <c r="H7" s="91" t="s">
        <v>51</v>
      </c>
      <c r="I7" s="90" t="s">
        <v>24</v>
      </c>
      <c r="J7" s="61">
        <v>6467526</v>
      </c>
      <c r="K7" s="93">
        <v>101000</v>
      </c>
      <c r="L7" s="1">
        <f t="shared" ref="L7:L26" si="0">D7+E7</f>
        <v>605</v>
      </c>
      <c r="M7" s="121">
        <f t="shared" ref="M7:M26" si="1">J7/L7</f>
        <v>10690.125619834711</v>
      </c>
    </row>
    <row r="8" spans="2:13" ht="15">
      <c r="B8" s="92">
        <v>503</v>
      </c>
      <c r="C8" s="86" t="s">
        <v>18</v>
      </c>
      <c r="D8" s="87">
        <f>ROUND(28.56*10.764,0)</f>
        <v>307</v>
      </c>
      <c r="E8" s="87">
        <f>ROUND(7.5*10.764,0)</f>
        <v>81</v>
      </c>
      <c r="F8" s="88">
        <v>44914</v>
      </c>
      <c r="G8" s="88">
        <v>44933</v>
      </c>
      <c r="H8" s="89">
        <v>6255</v>
      </c>
      <c r="I8" s="90" t="s">
        <v>25</v>
      </c>
      <c r="J8" s="61">
        <v>4003200</v>
      </c>
      <c r="K8" s="93">
        <v>51000</v>
      </c>
      <c r="L8" s="1">
        <f t="shared" si="0"/>
        <v>388</v>
      </c>
      <c r="M8" s="121">
        <f t="shared" si="1"/>
        <v>10317.525773195875</v>
      </c>
    </row>
    <row r="9" spans="2:13" ht="15">
      <c r="B9" s="92">
        <v>601</v>
      </c>
      <c r="C9" s="86" t="s">
        <v>17</v>
      </c>
      <c r="D9" s="87">
        <f>ROUND(50*10.764,0)</f>
        <v>538</v>
      </c>
      <c r="E9" s="87">
        <f>ROUND(6.23*10.764,0)</f>
        <v>67</v>
      </c>
      <c r="F9" s="88">
        <v>44933</v>
      </c>
      <c r="G9" s="88">
        <v>44933</v>
      </c>
      <c r="H9" s="91" t="s">
        <v>51</v>
      </c>
      <c r="I9" s="90" t="s">
        <v>27</v>
      </c>
      <c r="J9" s="59">
        <v>6482421</v>
      </c>
      <c r="K9" s="94">
        <v>101000</v>
      </c>
      <c r="L9" s="1">
        <f t="shared" si="0"/>
        <v>605</v>
      </c>
      <c r="M9" s="121">
        <f t="shared" si="1"/>
        <v>10714.745454545455</v>
      </c>
    </row>
    <row r="10" spans="2:13" ht="15">
      <c r="B10" s="92">
        <v>701</v>
      </c>
      <c r="C10" s="86" t="s">
        <v>17</v>
      </c>
      <c r="D10" s="87">
        <f>ROUND(50*10.764,0)</f>
        <v>538</v>
      </c>
      <c r="E10" s="87">
        <f>ROUND(6.23*10.764,0)</f>
        <v>67</v>
      </c>
      <c r="F10" s="88">
        <v>44906</v>
      </c>
      <c r="G10" s="88">
        <v>44934</v>
      </c>
      <c r="H10" s="89">
        <v>6255</v>
      </c>
      <c r="I10" s="90" t="s">
        <v>29</v>
      </c>
      <c r="J10" s="59">
        <v>6248745</v>
      </c>
      <c r="K10" s="93">
        <v>101000</v>
      </c>
      <c r="L10" s="1">
        <f t="shared" si="0"/>
        <v>605</v>
      </c>
      <c r="M10" s="121">
        <f t="shared" si="1"/>
        <v>10328.504132231405</v>
      </c>
    </row>
    <row r="11" spans="2:13" ht="15">
      <c r="B11" s="92">
        <v>703</v>
      </c>
      <c r="C11" s="86" t="s">
        <v>18</v>
      </c>
      <c r="D11" s="87">
        <f>ROUND(28.56*10.764,0)</f>
        <v>307</v>
      </c>
      <c r="E11" s="87">
        <f>ROUND(7.5*10.764,0)</f>
        <v>81</v>
      </c>
      <c r="F11" s="88">
        <v>44905</v>
      </c>
      <c r="G11" s="88"/>
      <c r="H11" s="89">
        <v>6255</v>
      </c>
      <c r="I11" s="90" t="s">
        <v>31</v>
      </c>
      <c r="J11" s="59">
        <v>4003200</v>
      </c>
      <c r="K11" s="93">
        <v>51000</v>
      </c>
      <c r="L11" s="1">
        <f t="shared" si="0"/>
        <v>388</v>
      </c>
      <c r="M11" s="121">
        <f t="shared" si="1"/>
        <v>10317.525773195875</v>
      </c>
    </row>
    <row r="12" spans="2:13" ht="15">
      <c r="B12" s="92">
        <v>801</v>
      </c>
      <c r="C12" s="86" t="s">
        <v>17</v>
      </c>
      <c r="D12" s="87">
        <f>ROUND(50*10.764,0)</f>
        <v>538</v>
      </c>
      <c r="E12" s="87">
        <f>ROUND(6.23*10.764,0)</f>
        <v>67</v>
      </c>
      <c r="F12" s="88">
        <v>44931</v>
      </c>
      <c r="G12" s="88">
        <v>44932</v>
      </c>
      <c r="H12" s="91" t="s">
        <v>51</v>
      </c>
      <c r="I12" s="90" t="s">
        <v>33</v>
      </c>
      <c r="J12" s="59">
        <v>6512481</v>
      </c>
      <c r="K12" s="94">
        <v>101000</v>
      </c>
      <c r="L12" s="1">
        <f t="shared" si="0"/>
        <v>605</v>
      </c>
      <c r="M12" s="121">
        <f t="shared" si="1"/>
        <v>10764.431404958677</v>
      </c>
    </row>
    <row r="13" spans="2:13" ht="15">
      <c r="B13" s="92">
        <v>803</v>
      </c>
      <c r="C13" s="86" t="s">
        <v>18</v>
      </c>
      <c r="D13" s="87">
        <f>ROUND(28.56*10.764,0)</f>
        <v>307</v>
      </c>
      <c r="E13" s="87">
        <f>ROUND(7.5*10.764,0)</f>
        <v>81</v>
      </c>
      <c r="F13" s="88">
        <v>44906</v>
      </c>
      <c r="G13" s="88"/>
      <c r="H13" s="89">
        <v>6255</v>
      </c>
      <c r="I13" s="90" t="s">
        <v>34</v>
      </c>
      <c r="J13" s="59">
        <v>4003200</v>
      </c>
      <c r="K13" s="93">
        <v>51000</v>
      </c>
      <c r="L13" s="1">
        <f t="shared" si="0"/>
        <v>388</v>
      </c>
      <c r="M13" s="121">
        <f t="shared" si="1"/>
        <v>10317.525773195875</v>
      </c>
    </row>
    <row r="14" spans="2:13" ht="15">
      <c r="B14" s="92">
        <v>901</v>
      </c>
      <c r="C14" s="86" t="s">
        <v>17</v>
      </c>
      <c r="D14" s="87">
        <f>ROUND(50*10.764,0)</f>
        <v>538</v>
      </c>
      <c r="E14" s="87">
        <f>ROUND(6.23*10.764,0)</f>
        <v>67</v>
      </c>
      <c r="F14" s="88">
        <v>44905</v>
      </c>
      <c r="G14" s="88"/>
      <c r="H14" s="89">
        <v>6255</v>
      </c>
      <c r="I14" s="90" t="s">
        <v>36</v>
      </c>
      <c r="J14" s="59">
        <v>6248745</v>
      </c>
      <c r="K14" s="93">
        <v>101000</v>
      </c>
      <c r="L14" s="1">
        <f t="shared" si="0"/>
        <v>605</v>
      </c>
      <c r="M14" s="121">
        <f t="shared" si="1"/>
        <v>10328.504132231405</v>
      </c>
    </row>
    <row r="15" spans="2:13" ht="15">
      <c r="B15" s="92">
        <v>902</v>
      </c>
      <c r="C15" s="86" t="s">
        <v>17</v>
      </c>
      <c r="D15" s="87">
        <f>ROUND(47.9*10.764,0)</f>
        <v>516</v>
      </c>
      <c r="E15" s="87">
        <f>ROUND(2.75*10.764,0)</f>
        <v>30</v>
      </c>
      <c r="F15" s="88">
        <v>44908</v>
      </c>
      <c r="G15" s="88"/>
      <c r="H15" s="89">
        <v>6255</v>
      </c>
      <c r="I15" s="90" t="s">
        <v>37</v>
      </c>
      <c r="J15" s="59">
        <v>5629500</v>
      </c>
      <c r="K15" s="93">
        <v>101000</v>
      </c>
      <c r="L15" s="1">
        <f t="shared" si="0"/>
        <v>546</v>
      </c>
      <c r="M15" s="121">
        <f t="shared" si="1"/>
        <v>10310.439560439561</v>
      </c>
    </row>
    <row r="16" spans="2:13" ht="15">
      <c r="B16" s="92">
        <v>903</v>
      </c>
      <c r="C16" s="86" t="s">
        <v>18</v>
      </c>
      <c r="D16" s="87">
        <f>ROUND(28.56*10.764,0)</f>
        <v>307</v>
      </c>
      <c r="E16" s="87">
        <f>ROUND(7.5*10.764,0)</f>
        <v>81</v>
      </c>
      <c r="F16" s="88">
        <v>44905</v>
      </c>
      <c r="G16" s="88"/>
      <c r="H16" s="89">
        <v>6255</v>
      </c>
      <c r="I16" s="90" t="s">
        <v>38</v>
      </c>
      <c r="J16" s="59">
        <v>4003200</v>
      </c>
      <c r="K16" s="93">
        <v>51000</v>
      </c>
      <c r="L16" s="1">
        <f t="shared" si="0"/>
        <v>388</v>
      </c>
      <c r="M16" s="121">
        <f t="shared" si="1"/>
        <v>10317.525773195875</v>
      </c>
    </row>
    <row r="17" spans="2:13" ht="15">
      <c r="B17" s="92">
        <v>1001</v>
      </c>
      <c r="C17" s="86" t="s">
        <v>17</v>
      </c>
      <c r="D17" s="87">
        <f>ROUND(50*10.764,0)</f>
        <v>538</v>
      </c>
      <c r="E17" s="87">
        <f>ROUND(6.23*10.764,0)</f>
        <v>67</v>
      </c>
      <c r="F17" s="88">
        <v>44905</v>
      </c>
      <c r="G17" s="88">
        <v>44940</v>
      </c>
      <c r="H17" s="89">
        <v>6255</v>
      </c>
      <c r="I17" s="90" t="s">
        <v>40</v>
      </c>
      <c r="J17" s="59">
        <v>6248745</v>
      </c>
      <c r="K17" s="93">
        <v>101000</v>
      </c>
      <c r="L17" s="1">
        <f t="shared" si="0"/>
        <v>605</v>
      </c>
      <c r="M17" s="121">
        <f t="shared" si="1"/>
        <v>10328.504132231405</v>
      </c>
    </row>
    <row r="18" spans="2:13" ht="15">
      <c r="B18" s="92">
        <v>1002</v>
      </c>
      <c r="C18" s="86" t="s">
        <v>17</v>
      </c>
      <c r="D18" s="87">
        <f>ROUND(47.9*10.764,0)</f>
        <v>516</v>
      </c>
      <c r="E18" s="87">
        <f>ROUND(2.75*10.764,0)</f>
        <v>30</v>
      </c>
      <c r="F18" s="88">
        <v>44905</v>
      </c>
      <c r="G18" s="88"/>
      <c r="H18" s="89">
        <v>6255</v>
      </c>
      <c r="I18" s="90" t="s">
        <v>41</v>
      </c>
      <c r="J18" s="59">
        <v>5629500</v>
      </c>
      <c r="K18" s="93">
        <v>51000</v>
      </c>
      <c r="L18" s="1">
        <f t="shared" si="0"/>
        <v>546</v>
      </c>
      <c r="M18" s="121">
        <f t="shared" si="1"/>
        <v>10310.439560439561</v>
      </c>
    </row>
    <row r="19" spans="2:13" ht="15">
      <c r="B19" s="92">
        <v>1003</v>
      </c>
      <c r="C19" s="86" t="s">
        <v>18</v>
      </c>
      <c r="D19" s="87">
        <f>ROUND(28.56*10.764,0)</f>
        <v>307</v>
      </c>
      <c r="E19" s="87">
        <f>ROUND(7.5*10.764,0)</f>
        <v>81</v>
      </c>
      <c r="F19" s="88">
        <v>44910</v>
      </c>
      <c r="G19" s="88">
        <v>44933</v>
      </c>
      <c r="H19" s="89">
        <v>6255</v>
      </c>
      <c r="I19" s="90" t="s">
        <v>42</v>
      </c>
      <c r="J19" s="59">
        <v>4003200</v>
      </c>
      <c r="K19" s="93">
        <v>51000</v>
      </c>
      <c r="L19" s="1">
        <f t="shared" si="0"/>
        <v>388</v>
      </c>
      <c r="M19" s="121">
        <f t="shared" si="1"/>
        <v>10317.525773195875</v>
      </c>
    </row>
    <row r="20" spans="2:13" ht="15">
      <c r="B20" s="92">
        <v>1101</v>
      </c>
      <c r="C20" s="86" t="s">
        <v>17</v>
      </c>
      <c r="D20" s="87">
        <f>ROUND(50*10.764,0)</f>
        <v>538</v>
      </c>
      <c r="E20" s="87">
        <f>ROUND(6.23*10.764,0)</f>
        <v>67</v>
      </c>
      <c r="F20" s="88">
        <v>44905</v>
      </c>
      <c r="G20" s="88">
        <v>44940</v>
      </c>
      <c r="H20" s="89">
        <v>6255</v>
      </c>
      <c r="I20" s="90" t="s">
        <v>44</v>
      </c>
      <c r="J20" s="59">
        <v>6248745</v>
      </c>
      <c r="K20" s="93">
        <v>101000</v>
      </c>
      <c r="L20" s="1">
        <f t="shared" si="0"/>
        <v>605</v>
      </c>
      <c r="M20" s="121">
        <f t="shared" si="1"/>
        <v>10328.504132231405</v>
      </c>
    </row>
    <row r="21" spans="2:13" ht="15">
      <c r="B21" s="92">
        <v>1201</v>
      </c>
      <c r="C21" s="86" t="s">
        <v>17</v>
      </c>
      <c r="D21" s="87">
        <f>ROUND(50*10.764,0)</f>
        <v>538</v>
      </c>
      <c r="E21" s="87">
        <f>ROUND(6.23*10.764,0)</f>
        <v>67</v>
      </c>
      <c r="F21" s="88">
        <v>44906</v>
      </c>
      <c r="G21" s="88"/>
      <c r="H21" s="89">
        <v>6255</v>
      </c>
      <c r="I21" s="90" t="s">
        <v>46</v>
      </c>
      <c r="J21" s="59">
        <v>6248745</v>
      </c>
      <c r="K21" s="93">
        <v>101000</v>
      </c>
      <c r="L21" s="1">
        <f t="shared" si="0"/>
        <v>605</v>
      </c>
      <c r="M21" s="121">
        <f t="shared" si="1"/>
        <v>10328.504132231405</v>
      </c>
    </row>
    <row r="22" spans="2:13" ht="15">
      <c r="B22" s="92">
        <v>1203</v>
      </c>
      <c r="C22" s="86" t="s">
        <v>18</v>
      </c>
      <c r="D22" s="87">
        <f>ROUND(28.56*10.764,0)</f>
        <v>307</v>
      </c>
      <c r="E22" s="87">
        <f>ROUND(7.5*10.764,0)</f>
        <v>81</v>
      </c>
      <c r="F22" s="88">
        <v>44906</v>
      </c>
      <c r="G22" s="88"/>
      <c r="H22" s="89">
        <v>6255</v>
      </c>
      <c r="I22" s="90" t="s">
        <v>47</v>
      </c>
      <c r="J22" s="59">
        <v>4003200</v>
      </c>
      <c r="K22" s="93">
        <v>51000</v>
      </c>
      <c r="L22" s="1">
        <f t="shared" si="0"/>
        <v>388</v>
      </c>
      <c r="M22" s="121">
        <f t="shared" si="1"/>
        <v>10317.525773195875</v>
      </c>
    </row>
    <row r="23" spans="2:13" ht="15">
      <c r="B23" s="92">
        <v>1303</v>
      </c>
      <c r="C23" s="86" t="s">
        <v>18</v>
      </c>
      <c r="D23" s="87">
        <f>ROUND(28.56*10.764,0)</f>
        <v>307</v>
      </c>
      <c r="E23" s="87">
        <f>ROUND(7.5*10.764,0)</f>
        <v>81</v>
      </c>
      <c r="F23" s="88">
        <v>44906</v>
      </c>
      <c r="G23" s="88"/>
      <c r="H23" s="89">
        <v>6255</v>
      </c>
      <c r="I23" s="90" t="s">
        <v>49</v>
      </c>
      <c r="J23" s="59">
        <v>4003200</v>
      </c>
      <c r="K23" s="93">
        <v>51000</v>
      </c>
      <c r="L23" s="1">
        <f t="shared" si="0"/>
        <v>388</v>
      </c>
      <c r="M23" s="121">
        <f t="shared" si="1"/>
        <v>10317.525773195875</v>
      </c>
    </row>
    <row r="24" spans="2:13" ht="15">
      <c r="B24" s="92">
        <v>1401</v>
      </c>
      <c r="C24" s="86" t="s">
        <v>17</v>
      </c>
      <c r="D24" s="87">
        <f>ROUND(50*10.764,0)</f>
        <v>538</v>
      </c>
      <c r="E24" s="87">
        <f>ROUND(6.23*10.764,0)</f>
        <v>67</v>
      </c>
      <c r="F24" s="88">
        <v>44920</v>
      </c>
      <c r="G24" s="88"/>
      <c r="H24" s="91" t="s">
        <v>51</v>
      </c>
      <c r="I24" s="90" t="s">
        <v>52</v>
      </c>
      <c r="J24" s="61">
        <v>6602391</v>
      </c>
      <c r="K24" s="93">
        <v>101000</v>
      </c>
      <c r="L24" s="1">
        <f t="shared" si="0"/>
        <v>605</v>
      </c>
      <c r="M24" s="121">
        <f t="shared" si="1"/>
        <v>10913.042975206612</v>
      </c>
    </row>
    <row r="25" spans="2:13" ht="15">
      <c r="B25" s="92">
        <v>1402</v>
      </c>
      <c r="C25" s="86" t="s">
        <v>17</v>
      </c>
      <c r="D25" s="87">
        <f>ROUND(47.9*10.764,0)</f>
        <v>516</v>
      </c>
      <c r="E25" s="87">
        <f>ROUND(2.75*10.764,0)</f>
        <v>30</v>
      </c>
      <c r="F25" s="88">
        <v>44914</v>
      </c>
      <c r="G25" s="88">
        <v>44933</v>
      </c>
      <c r="H25" s="89">
        <v>6255</v>
      </c>
      <c r="I25" s="90" t="s">
        <v>53</v>
      </c>
      <c r="J25" s="59">
        <v>5629500</v>
      </c>
      <c r="K25" s="93">
        <v>101000</v>
      </c>
      <c r="L25" s="1">
        <f t="shared" si="0"/>
        <v>546</v>
      </c>
      <c r="M25" s="121">
        <f t="shared" si="1"/>
        <v>10310.439560439561</v>
      </c>
    </row>
    <row r="26" spans="2:13" ht="15">
      <c r="B26" s="92">
        <v>1403</v>
      </c>
      <c r="C26" s="86" t="s">
        <v>18</v>
      </c>
      <c r="D26" s="87">
        <f>ROUND(28.56*10.764,0)</f>
        <v>307</v>
      </c>
      <c r="E26" s="87">
        <f>ROUND(7.5*10.764,0)</f>
        <v>81</v>
      </c>
      <c r="F26" s="88">
        <v>44909</v>
      </c>
      <c r="G26" s="88">
        <v>44934</v>
      </c>
      <c r="H26" s="89">
        <v>6255</v>
      </c>
      <c r="I26" s="90" t="s">
        <v>54</v>
      </c>
      <c r="J26" s="59">
        <v>4003200</v>
      </c>
      <c r="K26" s="93">
        <v>51000</v>
      </c>
      <c r="L26" s="1">
        <f t="shared" si="0"/>
        <v>388</v>
      </c>
      <c r="M26" s="121">
        <f t="shared" si="1"/>
        <v>10317.525773195875</v>
      </c>
    </row>
    <row r="27" spans="2:13">
      <c r="D27" s="6">
        <f>SUM(D6:D26)</f>
        <v>9384</v>
      </c>
      <c r="E27" s="6">
        <f>SUM(E6:E26)</f>
        <v>1408</v>
      </c>
      <c r="F27" s="7"/>
      <c r="G27" s="7"/>
      <c r="H27" s="7"/>
      <c r="I27" s="8"/>
    </row>
    <row r="28" spans="2:13">
      <c r="D28" s="44"/>
      <c r="E28" s="44"/>
      <c r="I28" s="45"/>
    </row>
    <row r="29" spans="2:13" ht="23">
      <c r="B29" s="11" t="s">
        <v>58</v>
      </c>
      <c r="I29" s="45"/>
      <c r="J29" s="115" t="s">
        <v>104</v>
      </c>
    </row>
    <row r="30" spans="2:13" ht="13.5" customHeight="1" thickBot="1">
      <c r="B30" s="12"/>
      <c r="C30" s="12"/>
      <c r="I30" s="45"/>
    </row>
    <row r="31" spans="2:13" ht="42">
      <c r="B31" s="112" t="s">
        <v>2</v>
      </c>
      <c r="C31" s="113" t="s">
        <v>3</v>
      </c>
      <c r="D31" s="102" t="s">
        <v>4</v>
      </c>
      <c r="E31" s="102" t="s">
        <v>5</v>
      </c>
      <c r="F31" s="102" t="s">
        <v>6</v>
      </c>
      <c r="G31" s="102" t="s">
        <v>7</v>
      </c>
      <c r="H31" s="102" t="s">
        <v>8</v>
      </c>
      <c r="I31" s="102" t="s">
        <v>9</v>
      </c>
      <c r="J31" s="102" t="s">
        <v>10</v>
      </c>
      <c r="K31" s="114" t="s">
        <v>11</v>
      </c>
    </row>
    <row r="32" spans="2:13" ht="15">
      <c r="B32" s="100">
        <v>202</v>
      </c>
      <c r="C32" s="82" t="s">
        <v>17</v>
      </c>
      <c r="D32" s="82">
        <f>ROUND(47.4*10.764,0)</f>
        <v>510</v>
      </c>
      <c r="E32" s="82">
        <f>ROUND(2.75*10.764,0)</f>
        <v>30</v>
      </c>
      <c r="F32" s="96">
        <v>44905</v>
      </c>
      <c r="G32" s="96"/>
      <c r="H32" s="97">
        <v>6255</v>
      </c>
      <c r="I32" s="98" t="s">
        <v>59</v>
      </c>
      <c r="J32" s="61">
        <v>5573205</v>
      </c>
      <c r="K32" s="93">
        <v>51000</v>
      </c>
      <c r="L32" s="1">
        <f t="shared" ref="L32:L62" si="2">D32+E32</f>
        <v>540</v>
      </c>
      <c r="M32" s="121">
        <f t="shared" ref="M32:M62" si="3">J32/L32</f>
        <v>10320.75</v>
      </c>
    </row>
    <row r="33" spans="2:13" ht="15">
      <c r="B33" s="100">
        <v>206</v>
      </c>
      <c r="C33" s="82" t="s">
        <v>18</v>
      </c>
      <c r="D33" s="82">
        <f>ROUND(28.56*10.764,0)</f>
        <v>307</v>
      </c>
      <c r="E33" s="82">
        <f>ROUND(7.5*10.764,0)</f>
        <v>81</v>
      </c>
      <c r="F33" s="96">
        <v>44936</v>
      </c>
      <c r="G33" s="96">
        <v>44936</v>
      </c>
      <c r="H33" s="91" t="s">
        <v>51</v>
      </c>
      <c r="I33" s="98" t="s">
        <v>60</v>
      </c>
      <c r="J33" s="61">
        <v>4114560</v>
      </c>
      <c r="K33" s="93">
        <v>51000</v>
      </c>
      <c r="L33" s="1">
        <f t="shared" si="2"/>
        <v>388</v>
      </c>
      <c r="M33" s="121">
        <f t="shared" si="3"/>
        <v>10604.536082474227</v>
      </c>
    </row>
    <row r="34" spans="2:13" ht="15">
      <c r="B34" s="100">
        <v>207</v>
      </c>
      <c r="C34" s="82" t="s">
        <v>18</v>
      </c>
      <c r="D34" s="82">
        <f>ROUND(27.93*10.764,0)</f>
        <v>301</v>
      </c>
      <c r="E34" s="82">
        <f>ROUND(7.5*10.764,0)</f>
        <v>81</v>
      </c>
      <c r="F34" s="96">
        <v>44906</v>
      </c>
      <c r="G34" s="96"/>
      <c r="H34" s="97">
        <v>6255</v>
      </c>
      <c r="I34" s="98" t="s">
        <v>61</v>
      </c>
      <c r="J34" s="61">
        <v>4003200</v>
      </c>
      <c r="K34" s="93">
        <v>51000</v>
      </c>
      <c r="L34" s="1">
        <f t="shared" si="2"/>
        <v>382</v>
      </c>
      <c r="M34" s="121">
        <f t="shared" si="3"/>
        <v>10479.581151832461</v>
      </c>
    </row>
    <row r="35" spans="2:13" ht="15">
      <c r="B35" s="100">
        <v>305</v>
      </c>
      <c r="C35" s="82" t="s">
        <v>18</v>
      </c>
      <c r="D35" s="82">
        <f>ROUND(28.56*10.764,0)</f>
        <v>307</v>
      </c>
      <c r="E35" s="82">
        <f>ROUND(8.45*10.764,0)</f>
        <v>91</v>
      </c>
      <c r="F35" s="96">
        <v>44906</v>
      </c>
      <c r="G35" s="96">
        <v>44933</v>
      </c>
      <c r="H35" s="97">
        <v>6255</v>
      </c>
      <c r="I35" s="98" t="s">
        <v>62</v>
      </c>
      <c r="J35" s="61">
        <v>4109535</v>
      </c>
      <c r="K35" s="93">
        <v>101000</v>
      </c>
      <c r="L35" s="1">
        <f t="shared" si="2"/>
        <v>398</v>
      </c>
      <c r="M35" s="121">
        <f t="shared" si="3"/>
        <v>10325.464824120603</v>
      </c>
    </row>
    <row r="36" spans="2:13" ht="15">
      <c r="B36" s="100">
        <v>306</v>
      </c>
      <c r="C36" s="82" t="s">
        <v>18</v>
      </c>
      <c r="D36" s="82">
        <f>ROUND(28.56*10.764,0)</f>
        <v>307</v>
      </c>
      <c r="E36" s="82">
        <f>ROUND(7.5*10.764,0)</f>
        <v>81</v>
      </c>
      <c r="F36" s="96">
        <v>44912</v>
      </c>
      <c r="G36" s="96"/>
      <c r="H36" s="97">
        <v>6255</v>
      </c>
      <c r="I36" s="98" t="s">
        <v>63</v>
      </c>
      <c r="J36" s="61">
        <v>4003200</v>
      </c>
      <c r="K36" s="93">
        <v>51000</v>
      </c>
      <c r="L36" s="1">
        <f t="shared" si="2"/>
        <v>388</v>
      </c>
      <c r="M36" s="121">
        <f t="shared" si="3"/>
        <v>10317.525773195875</v>
      </c>
    </row>
    <row r="37" spans="2:13" ht="15">
      <c r="B37" s="100">
        <v>406</v>
      </c>
      <c r="C37" s="82" t="s">
        <v>18</v>
      </c>
      <c r="D37" s="82">
        <f>ROUND(28.56*10.764,0)</f>
        <v>307</v>
      </c>
      <c r="E37" s="82">
        <f>ROUND(7.5*10.764,0)</f>
        <v>81</v>
      </c>
      <c r="F37" s="96">
        <v>44905</v>
      </c>
      <c r="G37" s="96"/>
      <c r="H37" s="97">
        <v>6255</v>
      </c>
      <c r="I37" s="98" t="s">
        <v>64</v>
      </c>
      <c r="J37" s="61">
        <v>4003200</v>
      </c>
      <c r="K37" s="93">
        <v>101000</v>
      </c>
      <c r="L37" s="1">
        <f t="shared" si="2"/>
        <v>388</v>
      </c>
      <c r="M37" s="121">
        <f t="shared" si="3"/>
        <v>10317.525773195875</v>
      </c>
    </row>
    <row r="38" spans="2:13" ht="15">
      <c r="B38" s="100">
        <v>407</v>
      </c>
      <c r="C38" s="82" t="s">
        <v>18</v>
      </c>
      <c r="D38" s="82">
        <f>ROUND(27.93*10.764,0)</f>
        <v>301</v>
      </c>
      <c r="E38" s="82">
        <f>ROUND(7.5*10.764,0)</f>
        <v>81</v>
      </c>
      <c r="F38" s="96">
        <v>44905</v>
      </c>
      <c r="G38" s="96"/>
      <c r="H38" s="97">
        <v>6255</v>
      </c>
      <c r="I38" s="98" t="s">
        <v>65</v>
      </c>
      <c r="J38" s="61">
        <v>3934395</v>
      </c>
      <c r="K38" s="93">
        <v>51000</v>
      </c>
      <c r="L38" s="1">
        <f t="shared" si="2"/>
        <v>382</v>
      </c>
      <c r="M38" s="121">
        <f t="shared" si="3"/>
        <v>10299.46335078534</v>
      </c>
    </row>
    <row r="39" spans="2:13" ht="15">
      <c r="B39" s="100">
        <v>505</v>
      </c>
      <c r="C39" s="82" t="s">
        <v>18</v>
      </c>
      <c r="D39" s="82">
        <f>ROUND(28.56*10.764,0)</f>
        <v>307</v>
      </c>
      <c r="E39" s="82">
        <f>ROUND(8.45*10.764,0)</f>
        <v>91</v>
      </c>
      <c r="F39" s="83">
        <v>44924</v>
      </c>
      <c r="G39" s="83">
        <v>44924</v>
      </c>
      <c r="H39" s="60" t="s">
        <v>66</v>
      </c>
      <c r="I39" s="53" t="s">
        <v>67</v>
      </c>
      <c r="J39" s="61">
        <v>4253418</v>
      </c>
      <c r="K39" s="93">
        <v>51000</v>
      </c>
      <c r="L39" s="1">
        <f t="shared" si="2"/>
        <v>398</v>
      </c>
      <c r="M39" s="121">
        <f t="shared" si="3"/>
        <v>10686.979899497488</v>
      </c>
    </row>
    <row r="40" spans="2:13" ht="15">
      <c r="B40" s="100">
        <v>701</v>
      </c>
      <c r="C40" s="82" t="s">
        <v>18</v>
      </c>
      <c r="D40" s="82">
        <f>ROUND(28.56*10.764,0)</f>
        <v>307</v>
      </c>
      <c r="E40" s="82">
        <f>ROUND(7.5*10.764,0)</f>
        <v>81</v>
      </c>
      <c r="F40" s="96">
        <v>44912</v>
      </c>
      <c r="G40" s="96"/>
      <c r="H40" s="97">
        <v>6255</v>
      </c>
      <c r="I40" s="98" t="s">
        <v>68</v>
      </c>
      <c r="J40" s="61">
        <v>4003200</v>
      </c>
      <c r="K40" s="93">
        <v>51000</v>
      </c>
      <c r="L40" s="1">
        <f t="shared" si="2"/>
        <v>388</v>
      </c>
      <c r="M40" s="121">
        <f t="shared" si="3"/>
        <v>10317.525773195875</v>
      </c>
    </row>
    <row r="41" spans="2:13" ht="15">
      <c r="B41" s="100">
        <v>705</v>
      </c>
      <c r="C41" s="82" t="s">
        <v>18</v>
      </c>
      <c r="D41" s="82">
        <f>ROUND(28.56*10.764,0)</f>
        <v>307</v>
      </c>
      <c r="E41" s="82">
        <f>ROUND(8.45*10.764,0)</f>
        <v>91</v>
      </c>
      <c r="F41" s="96">
        <v>44913</v>
      </c>
      <c r="G41" s="96">
        <v>44934</v>
      </c>
      <c r="H41" s="97">
        <v>6255</v>
      </c>
      <c r="I41" s="98" t="s">
        <v>69</v>
      </c>
      <c r="J41" s="61">
        <v>4109535</v>
      </c>
      <c r="K41" s="93">
        <v>51000</v>
      </c>
      <c r="L41" s="1">
        <f t="shared" si="2"/>
        <v>398</v>
      </c>
      <c r="M41" s="121">
        <f t="shared" si="3"/>
        <v>10325.464824120603</v>
      </c>
    </row>
    <row r="42" spans="2:13" ht="15">
      <c r="B42" s="100">
        <v>706</v>
      </c>
      <c r="C42" s="82" t="s">
        <v>18</v>
      </c>
      <c r="D42" s="82">
        <f>ROUND(28.56*10.764,0)</f>
        <v>307</v>
      </c>
      <c r="E42" s="82">
        <f>ROUND(7.5*10.764,0)</f>
        <v>81</v>
      </c>
      <c r="F42" s="96">
        <v>44913</v>
      </c>
      <c r="G42" s="96"/>
      <c r="H42" s="97">
        <v>6255</v>
      </c>
      <c r="I42" s="98" t="s">
        <v>70</v>
      </c>
      <c r="J42" s="61">
        <v>4003200</v>
      </c>
      <c r="K42" s="93">
        <v>51000</v>
      </c>
      <c r="L42" s="1">
        <f t="shared" si="2"/>
        <v>388</v>
      </c>
      <c r="M42" s="121">
        <f t="shared" si="3"/>
        <v>10317.525773195875</v>
      </c>
    </row>
    <row r="43" spans="2:13" ht="15">
      <c r="B43" s="100">
        <v>805</v>
      </c>
      <c r="C43" s="82" t="s">
        <v>18</v>
      </c>
      <c r="D43" s="82">
        <f>ROUND(28.56*10.764,0)</f>
        <v>307</v>
      </c>
      <c r="E43" s="82">
        <f>ROUND(8.45*10.764,0)</f>
        <v>91</v>
      </c>
      <c r="F43" s="96">
        <v>44913</v>
      </c>
      <c r="G43" s="96"/>
      <c r="H43" s="97">
        <v>6255</v>
      </c>
      <c r="I43" s="98" t="s">
        <v>71</v>
      </c>
      <c r="J43" s="61">
        <v>4109535</v>
      </c>
      <c r="K43" s="93">
        <v>51000</v>
      </c>
      <c r="L43" s="1">
        <f t="shared" si="2"/>
        <v>398</v>
      </c>
      <c r="M43" s="121">
        <f t="shared" si="3"/>
        <v>10325.464824120603</v>
      </c>
    </row>
    <row r="44" spans="2:13" ht="15">
      <c r="B44" s="100">
        <v>904</v>
      </c>
      <c r="C44" s="82" t="s">
        <v>17</v>
      </c>
      <c r="D44" s="82">
        <f>ROUND(48.72*10.764,0)</f>
        <v>524</v>
      </c>
      <c r="E44" s="82">
        <f>ROUND(5.65*10.764,0)</f>
        <v>61</v>
      </c>
      <c r="F44" s="96">
        <v>44905</v>
      </c>
      <c r="G44" s="96">
        <v>44936</v>
      </c>
      <c r="H44" s="97">
        <v>6255</v>
      </c>
      <c r="I44" s="98" t="s">
        <v>72</v>
      </c>
      <c r="J44" s="61">
        <v>6042330</v>
      </c>
      <c r="K44" s="93">
        <v>51000</v>
      </c>
      <c r="L44" s="1">
        <f t="shared" si="2"/>
        <v>585</v>
      </c>
      <c r="M44" s="121">
        <f t="shared" si="3"/>
        <v>10328.76923076923</v>
      </c>
    </row>
    <row r="45" spans="2:13" ht="15">
      <c r="B45" s="100">
        <v>905</v>
      </c>
      <c r="C45" s="82" t="s">
        <v>18</v>
      </c>
      <c r="D45" s="82">
        <f>ROUND(28.56*10.764,0)</f>
        <v>307</v>
      </c>
      <c r="E45" s="82">
        <f>ROUND(8.45*10.764,0)</f>
        <v>91</v>
      </c>
      <c r="F45" s="96">
        <v>44905</v>
      </c>
      <c r="G45" s="96"/>
      <c r="H45" s="97">
        <v>6255</v>
      </c>
      <c r="I45" s="98" t="s">
        <v>73</v>
      </c>
      <c r="J45" s="61">
        <v>4109535</v>
      </c>
      <c r="K45" s="93">
        <v>51000</v>
      </c>
      <c r="L45" s="1">
        <f t="shared" si="2"/>
        <v>398</v>
      </c>
      <c r="M45" s="121">
        <f t="shared" si="3"/>
        <v>10325.464824120603</v>
      </c>
    </row>
    <row r="46" spans="2:13" ht="15">
      <c r="B46" s="100">
        <v>906</v>
      </c>
      <c r="C46" s="82" t="s">
        <v>18</v>
      </c>
      <c r="D46" s="82">
        <f>ROUND(28.56*10.764,0)</f>
        <v>307</v>
      </c>
      <c r="E46" s="82">
        <f>ROUND(7.5*10.764,0)</f>
        <v>81</v>
      </c>
      <c r="F46" s="96">
        <v>44905</v>
      </c>
      <c r="G46" s="96"/>
      <c r="H46" s="97">
        <v>6255</v>
      </c>
      <c r="I46" s="98" t="s">
        <v>74</v>
      </c>
      <c r="J46" s="61">
        <v>4003200</v>
      </c>
      <c r="K46" s="93">
        <v>51000</v>
      </c>
      <c r="L46" s="1">
        <f t="shared" si="2"/>
        <v>388</v>
      </c>
      <c r="M46" s="121">
        <f t="shared" si="3"/>
        <v>10317.525773195875</v>
      </c>
    </row>
    <row r="47" spans="2:13" ht="15">
      <c r="B47" s="100">
        <v>907</v>
      </c>
      <c r="C47" s="82" t="s">
        <v>18</v>
      </c>
      <c r="D47" s="82">
        <f>ROUND(27.93*10.764,0)</f>
        <v>301</v>
      </c>
      <c r="E47" s="82">
        <f>ROUND(7.5*10.764,0)</f>
        <v>81</v>
      </c>
      <c r="F47" s="96">
        <v>44905</v>
      </c>
      <c r="G47" s="96"/>
      <c r="H47" s="97">
        <v>6255</v>
      </c>
      <c r="I47" s="98" t="s">
        <v>75</v>
      </c>
      <c r="J47" s="61">
        <v>3934395</v>
      </c>
      <c r="K47" s="93">
        <v>51000</v>
      </c>
      <c r="L47" s="1">
        <f t="shared" si="2"/>
        <v>382</v>
      </c>
      <c r="M47" s="121">
        <f t="shared" si="3"/>
        <v>10299.46335078534</v>
      </c>
    </row>
    <row r="48" spans="2:13" ht="15">
      <c r="B48" s="100">
        <v>1003</v>
      </c>
      <c r="C48" s="82" t="s">
        <v>17</v>
      </c>
      <c r="D48" s="82">
        <f>ROUND(49.78*10.764,0)</f>
        <v>536</v>
      </c>
      <c r="E48" s="82">
        <v>0</v>
      </c>
      <c r="F48" s="99"/>
      <c r="G48" s="96">
        <v>44937</v>
      </c>
      <c r="H48" s="91" t="s">
        <v>51</v>
      </c>
      <c r="I48" s="98" t="s">
        <v>76</v>
      </c>
      <c r="J48" s="84">
        <v>5795865</v>
      </c>
      <c r="K48" s="93">
        <v>101000</v>
      </c>
      <c r="L48" s="1">
        <f t="shared" si="2"/>
        <v>536</v>
      </c>
      <c r="M48" s="121">
        <f t="shared" si="3"/>
        <v>10813.180970149253</v>
      </c>
    </row>
    <row r="49" spans="2:13" ht="15">
      <c r="B49" s="100">
        <v>1005</v>
      </c>
      <c r="C49" s="82" t="s">
        <v>18</v>
      </c>
      <c r="D49" s="82">
        <f>ROUND(28.56*10.764,0)</f>
        <v>307</v>
      </c>
      <c r="E49" s="82">
        <f>ROUND(8.45*10.764,0)</f>
        <v>91</v>
      </c>
      <c r="F49" s="96">
        <v>44905</v>
      </c>
      <c r="G49" s="96"/>
      <c r="H49" s="97">
        <v>6255</v>
      </c>
      <c r="I49" s="98" t="s">
        <v>77</v>
      </c>
      <c r="J49" s="61">
        <v>4109535</v>
      </c>
      <c r="K49" s="93">
        <v>51000</v>
      </c>
      <c r="L49" s="1">
        <f t="shared" si="2"/>
        <v>398</v>
      </c>
      <c r="M49" s="121">
        <f t="shared" si="3"/>
        <v>10325.464824120603</v>
      </c>
    </row>
    <row r="50" spans="2:13" ht="15">
      <c r="B50" s="100">
        <v>1103</v>
      </c>
      <c r="C50" s="82" t="s">
        <v>17</v>
      </c>
      <c r="D50" s="82">
        <f>ROUND(49.78*10.764,0)</f>
        <v>536</v>
      </c>
      <c r="E50" s="82">
        <v>0</v>
      </c>
      <c r="F50" s="96">
        <v>44905</v>
      </c>
      <c r="G50" s="96"/>
      <c r="H50" s="97">
        <v>6255</v>
      </c>
      <c r="I50" s="98" t="s">
        <v>78</v>
      </c>
      <c r="J50" s="61">
        <v>5535675</v>
      </c>
      <c r="K50" s="93">
        <v>101000</v>
      </c>
      <c r="L50" s="1">
        <f t="shared" si="2"/>
        <v>536</v>
      </c>
      <c r="M50" s="121">
        <f t="shared" si="3"/>
        <v>10327.751865671642</v>
      </c>
    </row>
    <row r="51" spans="2:13" ht="15">
      <c r="B51" s="100">
        <v>1105</v>
      </c>
      <c r="C51" s="82" t="s">
        <v>18</v>
      </c>
      <c r="D51" s="82">
        <f>ROUND(28.56*10.764,0)</f>
        <v>307</v>
      </c>
      <c r="E51" s="82">
        <f>ROUND(8.45*10.764,0)</f>
        <v>91</v>
      </c>
      <c r="F51" s="96">
        <v>44906</v>
      </c>
      <c r="G51" s="96"/>
      <c r="H51" s="97">
        <v>6255</v>
      </c>
      <c r="I51" s="98" t="s">
        <v>79</v>
      </c>
      <c r="J51" s="61">
        <v>4109535</v>
      </c>
      <c r="K51" s="93">
        <v>51000</v>
      </c>
      <c r="L51" s="1">
        <f t="shared" si="2"/>
        <v>398</v>
      </c>
      <c r="M51" s="121">
        <f t="shared" si="3"/>
        <v>10325.464824120603</v>
      </c>
    </row>
    <row r="52" spans="2:13" ht="15">
      <c r="B52" s="100">
        <v>1203</v>
      </c>
      <c r="C52" s="82" t="s">
        <v>17</v>
      </c>
      <c r="D52" s="82">
        <f>ROUND(49.78*10.764,0)</f>
        <v>536</v>
      </c>
      <c r="E52" s="82">
        <v>0</v>
      </c>
      <c r="F52" s="96">
        <v>44905</v>
      </c>
      <c r="G52" s="96"/>
      <c r="H52" s="97">
        <v>6255</v>
      </c>
      <c r="I52" s="98" t="s">
        <v>80</v>
      </c>
      <c r="J52" s="61">
        <v>5535675</v>
      </c>
      <c r="K52" s="93">
        <v>101000</v>
      </c>
      <c r="L52" s="1">
        <f t="shared" si="2"/>
        <v>536</v>
      </c>
      <c r="M52" s="121">
        <f t="shared" si="3"/>
        <v>10327.751865671642</v>
      </c>
    </row>
    <row r="53" spans="2:13" ht="15">
      <c r="B53" s="100">
        <v>1205</v>
      </c>
      <c r="C53" s="82" t="s">
        <v>18</v>
      </c>
      <c r="D53" s="82">
        <f>ROUND(28.56*10.764,0)</f>
        <v>307</v>
      </c>
      <c r="E53" s="82">
        <f>ROUND(8.45*10.764,0)</f>
        <v>91</v>
      </c>
      <c r="F53" s="96">
        <v>44905</v>
      </c>
      <c r="G53" s="96"/>
      <c r="H53" s="97">
        <v>6255</v>
      </c>
      <c r="I53" s="98" t="s">
        <v>81</v>
      </c>
      <c r="J53" s="61">
        <v>4109535</v>
      </c>
      <c r="K53" s="93">
        <v>51000</v>
      </c>
      <c r="L53" s="1">
        <f t="shared" si="2"/>
        <v>398</v>
      </c>
      <c r="M53" s="121">
        <f t="shared" si="3"/>
        <v>10325.464824120603</v>
      </c>
    </row>
    <row r="54" spans="2:13" ht="15">
      <c r="B54" s="100">
        <v>1206</v>
      </c>
      <c r="C54" s="82" t="s">
        <v>18</v>
      </c>
      <c r="D54" s="82">
        <f>ROUND(28.56*10.764,0)</f>
        <v>307</v>
      </c>
      <c r="E54" s="82">
        <f>ROUND(7.5*10.764,0)</f>
        <v>81</v>
      </c>
      <c r="F54" s="96">
        <v>44930</v>
      </c>
      <c r="G54" s="96">
        <v>44935</v>
      </c>
      <c r="H54" s="97"/>
      <c r="I54" s="98" t="s">
        <v>82</v>
      </c>
      <c r="J54" s="61">
        <v>4210560</v>
      </c>
      <c r="K54" s="95">
        <v>51000</v>
      </c>
      <c r="L54" s="1">
        <f t="shared" si="2"/>
        <v>388</v>
      </c>
      <c r="M54" s="121">
        <f t="shared" si="3"/>
        <v>10851.958762886597</v>
      </c>
    </row>
    <row r="55" spans="2:13" ht="15">
      <c r="B55" s="100">
        <v>1303</v>
      </c>
      <c r="C55" s="82" t="s">
        <v>17</v>
      </c>
      <c r="D55" s="82">
        <f>ROUND(49.78*10.764,0)</f>
        <v>536</v>
      </c>
      <c r="E55" s="82">
        <v>0</v>
      </c>
      <c r="F55" s="96">
        <v>44905</v>
      </c>
      <c r="G55" s="96"/>
      <c r="H55" s="97">
        <v>6255</v>
      </c>
      <c r="I55" s="98" t="s">
        <v>83</v>
      </c>
      <c r="J55" s="61">
        <v>5529420</v>
      </c>
      <c r="K55" s="93">
        <v>101000</v>
      </c>
      <c r="L55" s="1">
        <f t="shared" si="2"/>
        <v>536</v>
      </c>
      <c r="M55" s="121">
        <f t="shared" si="3"/>
        <v>10316.082089552239</v>
      </c>
    </row>
    <row r="56" spans="2:13" ht="15">
      <c r="B56" s="100">
        <v>1305</v>
      </c>
      <c r="C56" s="82" t="s">
        <v>18</v>
      </c>
      <c r="D56" s="82">
        <f>ROUND(28.56*10.764,0)</f>
        <v>307</v>
      </c>
      <c r="E56" s="82">
        <f>ROUND(8.45*10.764,0)</f>
        <v>91</v>
      </c>
      <c r="F56" s="96">
        <v>44905</v>
      </c>
      <c r="G56" s="96"/>
      <c r="H56" s="97">
        <v>6255</v>
      </c>
      <c r="I56" s="98" t="s">
        <v>84</v>
      </c>
      <c r="J56" s="61">
        <v>4109535</v>
      </c>
      <c r="K56" s="93">
        <v>51000</v>
      </c>
      <c r="L56" s="1">
        <f t="shared" si="2"/>
        <v>398</v>
      </c>
      <c r="M56" s="121">
        <f t="shared" si="3"/>
        <v>10325.464824120603</v>
      </c>
    </row>
    <row r="57" spans="2:13" ht="15">
      <c r="B57" s="100">
        <v>1403</v>
      </c>
      <c r="C57" s="82" t="s">
        <v>17</v>
      </c>
      <c r="D57" s="82">
        <f>ROUND(49.78*10.764,0)</f>
        <v>536</v>
      </c>
      <c r="E57" s="82">
        <v>0</v>
      </c>
      <c r="F57" s="96">
        <v>44905</v>
      </c>
      <c r="G57" s="96"/>
      <c r="H57" s="97">
        <v>6255</v>
      </c>
      <c r="I57" s="98" t="s">
        <v>85</v>
      </c>
      <c r="J57" s="61">
        <v>5529420</v>
      </c>
      <c r="K57" s="93">
        <v>101000</v>
      </c>
      <c r="L57" s="1">
        <f t="shared" si="2"/>
        <v>536</v>
      </c>
      <c r="M57" s="121">
        <f t="shared" si="3"/>
        <v>10316.082089552239</v>
      </c>
    </row>
    <row r="58" spans="2:13" ht="15">
      <c r="B58" s="100">
        <v>1404</v>
      </c>
      <c r="C58" s="82" t="s">
        <v>17</v>
      </c>
      <c r="D58" s="82">
        <f>ROUND(48.72*10.764,0)</f>
        <v>524</v>
      </c>
      <c r="E58" s="82">
        <f>ROUND(5.65*10.764,0)</f>
        <v>61</v>
      </c>
      <c r="F58" s="99"/>
      <c r="G58" s="96">
        <v>44934</v>
      </c>
      <c r="H58" s="91" t="s">
        <v>51</v>
      </c>
      <c r="I58" s="98" t="s">
        <v>86</v>
      </c>
      <c r="J58" s="61">
        <v>6377685</v>
      </c>
      <c r="K58" s="93">
        <v>101000</v>
      </c>
      <c r="L58" s="1">
        <f t="shared" si="2"/>
        <v>585</v>
      </c>
      <c r="M58" s="121">
        <f t="shared" si="3"/>
        <v>10902.025641025641</v>
      </c>
    </row>
    <row r="59" spans="2:13" ht="15">
      <c r="B59" s="100">
        <v>1405</v>
      </c>
      <c r="C59" s="82" t="s">
        <v>18</v>
      </c>
      <c r="D59" s="82">
        <f>ROUND(28.56*10.764,0)</f>
        <v>307</v>
      </c>
      <c r="E59" s="82">
        <f>ROUND(8.45*10.764,0)</f>
        <v>91</v>
      </c>
      <c r="F59" s="96">
        <v>44905</v>
      </c>
      <c r="G59" s="96">
        <v>44934</v>
      </c>
      <c r="H59" s="97">
        <v>6255</v>
      </c>
      <c r="I59" s="98" t="s">
        <v>87</v>
      </c>
      <c r="J59" s="61">
        <v>4109535</v>
      </c>
      <c r="K59" s="93">
        <v>51000</v>
      </c>
      <c r="L59" s="1">
        <f t="shared" si="2"/>
        <v>398</v>
      </c>
      <c r="M59" s="121">
        <f t="shared" si="3"/>
        <v>10325.464824120603</v>
      </c>
    </row>
    <row r="60" spans="2:13" ht="15">
      <c r="B60" s="100">
        <v>1505</v>
      </c>
      <c r="C60" s="82" t="s">
        <v>18</v>
      </c>
      <c r="D60" s="82">
        <f>ROUND(28.56*10.764,0)</f>
        <v>307</v>
      </c>
      <c r="E60" s="82">
        <f>ROUND(8.45*10.764,0)</f>
        <v>91</v>
      </c>
      <c r="F60" s="96">
        <v>44909</v>
      </c>
      <c r="G60" s="96"/>
      <c r="H60" s="97">
        <v>6255</v>
      </c>
      <c r="I60" s="98" t="s">
        <v>88</v>
      </c>
      <c r="J60" s="61">
        <v>4109535</v>
      </c>
      <c r="K60" s="93">
        <v>51000</v>
      </c>
      <c r="L60" s="1">
        <f t="shared" si="2"/>
        <v>398</v>
      </c>
      <c r="M60" s="121">
        <f t="shared" si="3"/>
        <v>10325.464824120603</v>
      </c>
    </row>
    <row r="61" spans="2:13" ht="15">
      <c r="B61" s="100">
        <v>1603</v>
      </c>
      <c r="C61" s="82" t="s">
        <v>17</v>
      </c>
      <c r="D61" s="82">
        <f>ROUND(49.78*10.764,0)</f>
        <v>536</v>
      </c>
      <c r="E61" s="82">
        <v>0</v>
      </c>
      <c r="F61" s="83">
        <v>44924</v>
      </c>
      <c r="G61" s="83"/>
      <c r="H61" s="60" t="s">
        <v>66</v>
      </c>
      <c r="I61" s="53" t="s">
        <v>89</v>
      </c>
      <c r="J61" s="61">
        <v>5875515</v>
      </c>
      <c r="K61" s="93">
        <v>100000</v>
      </c>
      <c r="L61" s="1">
        <f t="shared" si="2"/>
        <v>536</v>
      </c>
      <c r="M61" s="121">
        <f t="shared" si="3"/>
        <v>10961.781716417911</v>
      </c>
    </row>
    <row r="62" spans="2:13" ht="15">
      <c r="B62" s="100">
        <v>1605</v>
      </c>
      <c r="C62" s="82" t="s">
        <v>18</v>
      </c>
      <c r="D62" s="82">
        <f>ROUND(28.56*10.764,0)</f>
        <v>307</v>
      </c>
      <c r="E62" s="82">
        <f>ROUND(8.45*10.764,0)</f>
        <v>91</v>
      </c>
      <c r="F62" s="96">
        <v>44909</v>
      </c>
      <c r="G62" s="96"/>
      <c r="H62" s="97">
        <v>6255</v>
      </c>
      <c r="I62" s="98" t="s">
        <v>90</v>
      </c>
      <c r="J62" s="61">
        <v>4109535</v>
      </c>
      <c r="K62" s="93">
        <v>51000</v>
      </c>
      <c r="L62" s="1">
        <f t="shared" si="2"/>
        <v>398</v>
      </c>
      <c r="M62" s="121">
        <f t="shared" si="3"/>
        <v>10325.464824120603</v>
      </c>
    </row>
    <row r="63" spans="2:13">
      <c r="I63" s="45"/>
    </row>
    <row r="64" spans="2:13" ht="24" thickBot="1">
      <c r="B64" s="11" t="s">
        <v>91</v>
      </c>
      <c r="I64" s="45"/>
      <c r="J64" s="115" t="s">
        <v>104</v>
      </c>
    </row>
    <row r="65" spans="2:13" ht="42">
      <c r="B65" s="112" t="s">
        <v>2</v>
      </c>
      <c r="C65" s="113" t="s">
        <v>3</v>
      </c>
      <c r="D65" s="102" t="s">
        <v>4</v>
      </c>
      <c r="E65" s="102" t="s">
        <v>5</v>
      </c>
      <c r="F65" s="102" t="s">
        <v>6</v>
      </c>
      <c r="G65" s="102" t="s">
        <v>7</v>
      </c>
      <c r="H65" s="102" t="s">
        <v>8</v>
      </c>
      <c r="I65" s="102" t="s">
        <v>9</v>
      </c>
      <c r="J65" s="102" t="s">
        <v>10</v>
      </c>
      <c r="K65" s="114" t="s">
        <v>11</v>
      </c>
    </row>
    <row r="66" spans="2:13" ht="15">
      <c r="B66" s="103">
        <v>1005</v>
      </c>
      <c r="C66" s="23" t="s">
        <v>18</v>
      </c>
      <c r="D66" s="86">
        <f t="shared" ref="D66:D71" si="4">ROUND(28.56*10.764,0)</f>
        <v>307</v>
      </c>
      <c r="E66" s="86">
        <f t="shared" ref="E66:E71" si="5">ROUND(7.5*10.764,0)</f>
        <v>81</v>
      </c>
      <c r="F66" s="83">
        <v>44926</v>
      </c>
      <c r="G66" s="83"/>
      <c r="H66" s="60" t="s">
        <v>66</v>
      </c>
      <c r="I66" s="53" t="s">
        <v>92</v>
      </c>
      <c r="J66" s="85">
        <v>4191360</v>
      </c>
      <c r="K66" s="93">
        <v>51000</v>
      </c>
      <c r="L66" s="1">
        <f t="shared" ref="L66:L72" si="6">D66+E66</f>
        <v>388</v>
      </c>
      <c r="M66" s="121">
        <f t="shared" ref="M66:M72" si="7">J66/L66</f>
        <v>10802.474226804125</v>
      </c>
    </row>
    <row r="67" spans="2:13" ht="15">
      <c r="B67" s="103">
        <v>1205</v>
      </c>
      <c r="C67" s="23" t="s">
        <v>18</v>
      </c>
      <c r="D67" s="86">
        <f t="shared" si="4"/>
        <v>307</v>
      </c>
      <c r="E67" s="86">
        <f t="shared" si="5"/>
        <v>81</v>
      </c>
      <c r="F67" s="101">
        <v>44906</v>
      </c>
      <c r="G67" s="101"/>
      <c r="H67" s="89">
        <v>6255</v>
      </c>
      <c r="I67" s="90" t="s">
        <v>93</v>
      </c>
      <c r="J67" s="85">
        <v>4003200</v>
      </c>
      <c r="K67" s="93">
        <v>51000</v>
      </c>
      <c r="L67" s="1">
        <f t="shared" si="6"/>
        <v>388</v>
      </c>
      <c r="M67" s="121">
        <f t="shared" si="7"/>
        <v>10317.525773195875</v>
      </c>
    </row>
    <row r="68" spans="2:13" ht="15">
      <c r="B68" s="103">
        <v>1305</v>
      </c>
      <c r="C68" s="23" t="s">
        <v>18</v>
      </c>
      <c r="D68" s="86">
        <f t="shared" si="4"/>
        <v>307</v>
      </c>
      <c r="E68" s="86">
        <f t="shared" si="5"/>
        <v>81</v>
      </c>
      <c r="F68" s="101">
        <v>44919</v>
      </c>
      <c r="G68" s="101"/>
      <c r="H68" s="91" t="s">
        <v>94</v>
      </c>
      <c r="I68" s="90" t="s">
        <v>95</v>
      </c>
      <c r="J68" s="85">
        <v>4220160</v>
      </c>
      <c r="K68" s="93">
        <v>51000</v>
      </c>
      <c r="L68" s="1">
        <f t="shared" si="6"/>
        <v>388</v>
      </c>
      <c r="M68" s="121">
        <f t="shared" si="7"/>
        <v>10876.701030927836</v>
      </c>
    </row>
    <row r="69" spans="2:13" ht="15">
      <c r="B69" s="103">
        <v>1405</v>
      </c>
      <c r="C69" s="23" t="s">
        <v>18</v>
      </c>
      <c r="D69" s="86">
        <f t="shared" si="4"/>
        <v>307</v>
      </c>
      <c r="E69" s="86">
        <f t="shared" si="5"/>
        <v>81</v>
      </c>
      <c r="F69" s="101">
        <v>44919</v>
      </c>
      <c r="G69" s="101"/>
      <c r="H69" s="91" t="s">
        <v>94</v>
      </c>
      <c r="I69" s="90" t="s">
        <v>96</v>
      </c>
      <c r="J69" s="85">
        <v>4229760</v>
      </c>
      <c r="K69" s="93">
        <v>51000</v>
      </c>
      <c r="L69" s="1">
        <f t="shared" si="6"/>
        <v>388</v>
      </c>
      <c r="M69" s="121">
        <f t="shared" si="7"/>
        <v>10901.443298969072</v>
      </c>
    </row>
    <row r="70" spans="2:13" ht="15">
      <c r="B70" s="103">
        <v>1505</v>
      </c>
      <c r="C70" s="23" t="s">
        <v>18</v>
      </c>
      <c r="D70" s="86">
        <f t="shared" si="4"/>
        <v>307</v>
      </c>
      <c r="E70" s="86">
        <f t="shared" si="5"/>
        <v>81</v>
      </c>
      <c r="F70" s="101">
        <v>44915</v>
      </c>
      <c r="G70" s="101"/>
      <c r="H70" s="91" t="s">
        <v>94</v>
      </c>
      <c r="I70" s="90" t="s">
        <v>97</v>
      </c>
      <c r="J70" s="85">
        <v>4239360</v>
      </c>
      <c r="K70" s="93">
        <v>51000</v>
      </c>
      <c r="L70" s="1">
        <f t="shared" si="6"/>
        <v>388</v>
      </c>
      <c r="M70" s="121">
        <f t="shared" si="7"/>
        <v>10926.185567010309</v>
      </c>
    </row>
    <row r="71" spans="2:13" ht="15">
      <c r="B71" s="103">
        <v>1605</v>
      </c>
      <c r="C71" s="23" t="s">
        <v>18</v>
      </c>
      <c r="D71" s="86">
        <f t="shared" si="4"/>
        <v>307</v>
      </c>
      <c r="E71" s="86">
        <f t="shared" si="5"/>
        <v>81</v>
      </c>
      <c r="F71" s="101">
        <v>44909</v>
      </c>
      <c r="G71" s="101"/>
      <c r="H71" s="89">
        <v>6255</v>
      </c>
      <c r="I71" s="90" t="s">
        <v>98</v>
      </c>
      <c r="J71" s="85">
        <v>4003200</v>
      </c>
      <c r="K71" s="93">
        <v>51000</v>
      </c>
      <c r="L71" s="1">
        <f t="shared" si="6"/>
        <v>388</v>
      </c>
      <c r="M71" s="121">
        <f t="shared" si="7"/>
        <v>10317.525773195875</v>
      </c>
    </row>
    <row r="72" spans="2:13" ht="16" thickBot="1">
      <c r="B72" s="104">
        <v>1606</v>
      </c>
      <c r="C72" s="105" t="s">
        <v>17</v>
      </c>
      <c r="D72" s="106">
        <f>ROUND(49.72*10.764,0)+1</f>
        <v>536</v>
      </c>
      <c r="E72" s="106">
        <f>ROUND(6.23*10.764,0)</f>
        <v>67</v>
      </c>
      <c r="F72" s="107">
        <v>44919</v>
      </c>
      <c r="G72" s="107"/>
      <c r="H72" s="108" t="s">
        <v>94</v>
      </c>
      <c r="I72" s="109" t="s">
        <v>99</v>
      </c>
      <c r="J72" s="110">
        <v>6599166</v>
      </c>
      <c r="K72" s="111">
        <v>101000</v>
      </c>
      <c r="L72" s="1">
        <f t="shared" si="6"/>
        <v>603</v>
      </c>
      <c r="M72" s="121">
        <f t="shared" si="7"/>
        <v>10943.890547263682</v>
      </c>
    </row>
    <row r="73" spans="2:13">
      <c r="I73" s="80"/>
    </row>
    <row r="74" spans="2:13">
      <c r="I74" s="80"/>
    </row>
    <row r="109" ht="15.75" customHeight="1"/>
    <row r="129" ht="15.75" customHeight="1"/>
    <row r="202" ht="15.75" customHeight="1"/>
    <row r="237" ht="15.75" customHeight="1"/>
  </sheetData>
  <pageMargins left="0" right="0" top="0" bottom="0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3"/>
  <sheetViews>
    <sheetView workbookViewId="0">
      <selection activeCell="F13" sqref="F13"/>
    </sheetView>
  </sheetViews>
  <sheetFormatPr baseColWidth="10" defaultColWidth="8.83203125" defaultRowHeight="15"/>
  <cols>
    <col min="1" max="1" width="12.1640625" bestFit="1" customWidth="1"/>
    <col min="2" max="2" width="14.5" bestFit="1" customWidth="1"/>
    <col min="3" max="3" width="18.6640625" bestFit="1" customWidth="1"/>
    <col min="4" max="4" width="13.33203125" bestFit="1" customWidth="1"/>
    <col min="5" max="5" width="20.6640625" bestFit="1" customWidth="1"/>
    <col min="6" max="6" width="24.83203125" bestFit="1" customWidth="1"/>
  </cols>
  <sheetData>
    <row r="3" spans="1:6">
      <c r="B3" s="117" t="s">
        <v>117</v>
      </c>
    </row>
    <row r="4" spans="1:6">
      <c r="A4" s="117" t="s">
        <v>114</v>
      </c>
      <c r="B4" t="s">
        <v>116</v>
      </c>
      <c r="C4" t="s">
        <v>118</v>
      </c>
      <c r="D4" t="s">
        <v>119</v>
      </c>
      <c r="E4" t="s">
        <v>126</v>
      </c>
      <c r="F4" t="s">
        <v>127</v>
      </c>
    </row>
    <row r="5" spans="1:6">
      <c r="A5" s="118" t="s">
        <v>18</v>
      </c>
      <c r="B5" s="119">
        <v>50402</v>
      </c>
      <c r="C5" s="120">
        <v>387.7076923076923</v>
      </c>
      <c r="D5" s="119">
        <v>130</v>
      </c>
      <c r="E5" s="119">
        <v>0.19359999999999986</v>
      </c>
      <c r="F5" s="119">
        <v>50.79680529999996</v>
      </c>
    </row>
    <row r="6" spans="1:6">
      <c r="A6" s="163" t="s">
        <v>122</v>
      </c>
      <c r="B6" s="119">
        <v>14070</v>
      </c>
      <c r="C6" s="119">
        <v>390.83333333333331</v>
      </c>
      <c r="D6" s="119">
        <v>36</v>
      </c>
      <c r="E6" s="119">
        <v>0.19359999999999986</v>
      </c>
      <c r="F6" s="119">
        <v>14.464805299999997</v>
      </c>
    </row>
    <row r="7" spans="1:6">
      <c r="A7" s="163" t="s">
        <v>121</v>
      </c>
      <c r="B7" s="119">
        <v>36332</v>
      </c>
      <c r="C7" s="119">
        <v>386.51063829787233</v>
      </c>
      <c r="D7" s="119">
        <v>94</v>
      </c>
      <c r="E7" s="119"/>
      <c r="F7" s="119">
        <v>36.332000000000036</v>
      </c>
    </row>
    <row r="8" spans="1:6">
      <c r="A8" s="118" t="s">
        <v>17</v>
      </c>
      <c r="B8" s="119">
        <v>80820</v>
      </c>
      <c r="C8" s="120">
        <v>577.28571428571433</v>
      </c>
      <c r="D8" s="119">
        <v>140</v>
      </c>
      <c r="E8" s="119">
        <v>0.21719999999999998</v>
      </c>
      <c r="F8" s="119">
        <v>81.269774499999983</v>
      </c>
    </row>
    <row r="9" spans="1:6">
      <c r="A9" s="163" t="s">
        <v>122</v>
      </c>
      <c r="B9" s="119">
        <v>13217</v>
      </c>
      <c r="C9" s="119">
        <v>574.6521739130435</v>
      </c>
      <c r="D9" s="119">
        <v>23</v>
      </c>
      <c r="E9" s="119">
        <v>0.21719999999999998</v>
      </c>
      <c r="F9" s="119">
        <v>13.666774500000002</v>
      </c>
    </row>
    <row r="10" spans="1:6">
      <c r="A10" s="163" t="s">
        <v>121</v>
      </c>
      <c r="B10" s="119">
        <v>67603</v>
      </c>
      <c r="C10" s="119">
        <v>577.80341880341882</v>
      </c>
      <c r="D10" s="119">
        <v>117</v>
      </c>
      <c r="E10" s="119"/>
      <c r="F10" s="119">
        <v>67.603000000000065</v>
      </c>
    </row>
    <row r="11" spans="1:6">
      <c r="A11" s="118" t="s">
        <v>14</v>
      </c>
      <c r="B11" s="119">
        <v>2738</v>
      </c>
      <c r="C11" s="120">
        <v>1369</v>
      </c>
      <c r="D11" s="119">
        <v>2</v>
      </c>
      <c r="E11" s="119"/>
      <c r="F11" s="119">
        <v>4.1070000000000002</v>
      </c>
    </row>
    <row r="12" spans="1:6">
      <c r="A12" s="163" t="s">
        <v>121</v>
      </c>
      <c r="B12" s="119">
        <v>2738</v>
      </c>
      <c r="C12" s="119">
        <v>1369</v>
      </c>
      <c r="D12" s="119">
        <v>2</v>
      </c>
      <c r="E12" s="119"/>
      <c r="F12" s="119">
        <v>4.1070000000000002</v>
      </c>
    </row>
    <row r="13" spans="1:6">
      <c r="A13" s="118" t="s">
        <v>115</v>
      </c>
      <c r="B13" s="119">
        <v>133960</v>
      </c>
      <c r="C13" s="119">
        <v>492.5</v>
      </c>
      <c r="D13" s="119">
        <v>272</v>
      </c>
      <c r="E13" s="119">
        <v>0.41079999999999983</v>
      </c>
      <c r="F13" s="119">
        <v>136.17357979999991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2:K275"/>
  <sheetViews>
    <sheetView tabSelected="1" workbookViewId="0">
      <selection activeCell="H3" sqref="H3:H215"/>
    </sheetView>
  </sheetViews>
  <sheetFormatPr baseColWidth="10" defaultColWidth="8.83203125" defaultRowHeight="15"/>
  <cols>
    <col min="1" max="1" width="6.33203125" style="64" bestFit="1" customWidth="1"/>
    <col min="2" max="2" width="6" style="64" bestFit="1" customWidth="1"/>
    <col min="3" max="3" width="8" style="64" bestFit="1" customWidth="1"/>
    <col min="4" max="4" width="14.1640625" style="64" bestFit="1" customWidth="1"/>
    <col min="5" max="5" width="5.83203125" style="64" bestFit="1" customWidth="1"/>
    <col min="6" max="6" width="13.5" style="64" bestFit="1" customWidth="1"/>
    <col min="7" max="7" width="10.83203125" style="122" bestFit="1" customWidth="1"/>
    <col min="8" max="8" width="11.33203125" bestFit="1" customWidth="1"/>
    <col min="9" max="9" width="11.83203125" style="123" customWidth="1"/>
    <col min="10" max="10" width="10.5" customWidth="1"/>
    <col min="11" max="11" width="12.83203125" customWidth="1"/>
  </cols>
  <sheetData>
    <row r="2" spans="1:11" s="138" customFormat="1" ht="34">
      <c r="A2" s="136" t="s">
        <v>105</v>
      </c>
      <c r="B2" s="136" t="s">
        <v>106</v>
      </c>
      <c r="C2" s="136" t="s">
        <v>107</v>
      </c>
      <c r="D2" s="136" t="s">
        <v>108</v>
      </c>
      <c r="E2" s="136" t="s">
        <v>109</v>
      </c>
      <c r="F2" s="136" t="s">
        <v>110</v>
      </c>
      <c r="G2" s="137" t="s">
        <v>57</v>
      </c>
      <c r="H2" s="136" t="s">
        <v>120</v>
      </c>
      <c r="I2" s="139" t="s">
        <v>123</v>
      </c>
      <c r="J2" s="137" t="s">
        <v>124</v>
      </c>
      <c r="K2" s="137" t="s">
        <v>125</v>
      </c>
    </row>
    <row r="3" spans="1:11" ht="16" hidden="1">
      <c r="A3" s="129">
        <v>1</v>
      </c>
      <c r="B3" s="129"/>
      <c r="C3" s="126" t="s">
        <v>13</v>
      </c>
      <c r="D3" s="126" t="s">
        <v>14</v>
      </c>
      <c r="E3" s="127">
        <f>ROUND(143.86*10.764,0)</f>
        <v>1549</v>
      </c>
      <c r="F3" s="128">
        <v>0</v>
      </c>
      <c r="G3" s="132">
        <f>E3+F3</f>
        <v>1549</v>
      </c>
      <c r="H3" s="129" t="s">
        <v>121</v>
      </c>
      <c r="I3" s="133">
        <f>G3*15000/10^7</f>
        <v>2.3235000000000001</v>
      </c>
      <c r="J3" s="131"/>
      <c r="K3" s="134">
        <f>I3-J3</f>
        <v>2.3235000000000001</v>
      </c>
    </row>
    <row r="4" spans="1:11" ht="16" hidden="1">
      <c r="A4" s="129">
        <v>2</v>
      </c>
      <c r="B4" s="129"/>
      <c r="C4" s="126" t="s">
        <v>15</v>
      </c>
      <c r="D4" s="126" t="s">
        <v>14</v>
      </c>
      <c r="E4" s="127">
        <f>ROUND(110.46*10.764,0)</f>
        <v>1189</v>
      </c>
      <c r="F4" s="128">
        <v>0</v>
      </c>
      <c r="G4" s="132">
        <f t="shared" ref="G4:G67" si="0">E4+F4</f>
        <v>1189</v>
      </c>
      <c r="H4" s="129" t="s">
        <v>121</v>
      </c>
      <c r="I4" s="133">
        <f>G4*15000/10^7</f>
        <v>1.7835000000000001</v>
      </c>
      <c r="J4" s="131"/>
      <c r="K4" s="134">
        <f t="shared" ref="K4:K67" si="1">I4-J4</f>
        <v>1.7835000000000001</v>
      </c>
    </row>
    <row r="5" spans="1:11" ht="16">
      <c r="A5" s="129">
        <v>3</v>
      </c>
      <c r="B5" s="129" t="s">
        <v>111</v>
      </c>
      <c r="C5" s="129">
        <v>101</v>
      </c>
      <c r="D5" s="129" t="s">
        <v>17</v>
      </c>
      <c r="E5" s="130">
        <f>ROUND(50*10.764,0)</f>
        <v>538</v>
      </c>
      <c r="F5" s="130">
        <f>ROUND(6.23*10.764,0)</f>
        <v>67</v>
      </c>
      <c r="G5" s="132">
        <f t="shared" si="0"/>
        <v>605</v>
      </c>
      <c r="H5" s="129" t="s">
        <v>121</v>
      </c>
      <c r="I5" s="133">
        <f>G5*10000/10^7</f>
        <v>0.60499999999999998</v>
      </c>
      <c r="J5" s="131"/>
      <c r="K5" s="134">
        <f t="shared" si="1"/>
        <v>0.60499999999999998</v>
      </c>
    </row>
    <row r="6" spans="1:11" ht="16">
      <c r="A6" s="129">
        <v>4</v>
      </c>
      <c r="B6" s="129" t="s">
        <v>111</v>
      </c>
      <c r="C6" s="129">
        <v>102</v>
      </c>
      <c r="D6" s="129" t="s">
        <v>17</v>
      </c>
      <c r="E6" s="130">
        <f>ROUND(47.9*10.764,0)</f>
        <v>516</v>
      </c>
      <c r="F6" s="130">
        <f>ROUND(2.75*10.764,0)</f>
        <v>30</v>
      </c>
      <c r="G6" s="132">
        <f t="shared" si="0"/>
        <v>546</v>
      </c>
      <c r="H6" s="129" t="s">
        <v>121</v>
      </c>
      <c r="I6" s="133">
        <f t="shared" ref="I6:I69" si="2">G6*10000/10^7</f>
        <v>0.54600000000000004</v>
      </c>
      <c r="J6" s="131"/>
      <c r="K6" s="134">
        <f t="shared" si="1"/>
        <v>0.54600000000000004</v>
      </c>
    </row>
    <row r="7" spans="1:11" ht="16" hidden="1">
      <c r="A7" s="129">
        <v>5</v>
      </c>
      <c r="B7" s="129" t="s">
        <v>111</v>
      </c>
      <c r="C7" s="129">
        <v>103</v>
      </c>
      <c r="D7" s="129" t="s">
        <v>18</v>
      </c>
      <c r="E7" s="130">
        <f>ROUND(28.56*10.764,0)</f>
        <v>307</v>
      </c>
      <c r="F7" s="130">
        <f>ROUND(7.5*10.764,0)</f>
        <v>81</v>
      </c>
      <c r="G7" s="132">
        <f t="shared" si="0"/>
        <v>388</v>
      </c>
      <c r="H7" s="129" t="s">
        <v>121</v>
      </c>
      <c r="I7" s="133">
        <f t="shared" si="2"/>
        <v>0.38800000000000001</v>
      </c>
      <c r="J7" s="131"/>
      <c r="K7" s="134">
        <f t="shared" si="1"/>
        <v>0.38800000000000001</v>
      </c>
    </row>
    <row r="8" spans="1:11" ht="16">
      <c r="A8" s="129">
        <v>6</v>
      </c>
      <c r="B8" s="129" t="s">
        <v>111</v>
      </c>
      <c r="C8" s="129">
        <v>104</v>
      </c>
      <c r="D8" s="129" t="s">
        <v>17</v>
      </c>
      <c r="E8" s="130">
        <f>ROUND(49.48*10.764,0)</f>
        <v>533</v>
      </c>
      <c r="F8" s="130">
        <f>ROUND(6.5*10.764,0)</f>
        <v>70</v>
      </c>
      <c r="G8" s="132">
        <f t="shared" si="0"/>
        <v>603</v>
      </c>
      <c r="H8" s="129" t="s">
        <v>121</v>
      </c>
      <c r="I8" s="133">
        <f t="shared" si="2"/>
        <v>0.60299999999999998</v>
      </c>
      <c r="J8" s="131"/>
      <c r="K8" s="134">
        <f t="shared" si="1"/>
        <v>0.60299999999999998</v>
      </c>
    </row>
    <row r="9" spans="1:11" ht="16">
      <c r="A9" s="129">
        <v>7</v>
      </c>
      <c r="B9" s="129" t="s">
        <v>111</v>
      </c>
      <c r="C9" s="129">
        <v>201</v>
      </c>
      <c r="D9" s="129" t="s">
        <v>17</v>
      </c>
      <c r="E9" s="130">
        <f>ROUND(50*10.764,0)</f>
        <v>538</v>
      </c>
      <c r="F9" s="130">
        <f>ROUND(6.23*10.764,0)</f>
        <v>67</v>
      </c>
      <c r="G9" s="132">
        <f t="shared" si="0"/>
        <v>605</v>
      </c>
      <c r="H9" s="129" t="s">
        <v>121</v>
      </c>
      <c r="I9" s="133">
        <f t="shared" si="2"/>
        <v>0.60499999999999998</v>
      </c>
      <c r="J9" s="131"/>
      <c r="K9" s="134">
        <f t="shared" si="1"/>
        <v>0.60499999999999998</v>
      </c>
    </row>
    <row r="10" spans="1:11" ht="16">
      <c r="A10" s="129">
        <v>8</v>
      </c>
      <c r="B10" s="129" t="s">
        <v>111</v>
      </c>
      <c r="C10" s="129">
        <v>202</v>
      </c>
      <c r="D10" s="129" t="s">
        <v>17</v>
      </c>
      <c r="E10" s="130">
        <f>ROUND(47.9*10.764,0)</f>
        <v>516</v>
      </c>
      <c r="F10" s="130">
        <f>ROUND(2.75*10.764,0)</f>
        <v>30</v>
      </c>
      <c r="G10" s="132">
        <f t="shared" si="0"/>
        <v>546</v>
      </c>
      <c r="H10" s="129" t="s">
        <v>121</v>
      </c>
      <c r="I10" s="133">
        <f t="shared" si="2"/>
        <v>0.54600000000000004</v>
      </c>
      <c r="J10" s="131"/>
      <c r="K10" s="134">
        <f t="shared" si="1"/>
        <v>0.54600000000000004</v>
      </c>
    </row>
    <row r="11" spans="1:11" ht="16" hidden="1">
      <c r="A11" s="129">
        <v>9</v>
      </c>
      <c r="B11" s="129" t="s">
        <v>111</v>
      </c>
      <c r="C11" s="129">
        <v>203</v>
      </c>
      <c r="D11" s="129" t="s">
        <v>18</v>
      </c>
      <c r="E11" s="130">
        <f>ROUND(28.56*10.764,0)</f>
        <v>307</v>
      </c>
      <c r="F11" s="130">
        <f>ROUND(7.5*10.764,0)</f>
        <v>81</v>
      </c>
      <c r="G11" s="132">
        <f t="shared" si="0"/>
        <v>388</v>
      </c>
      <c r="H11" s="129" t="s">
        <v>121</v>
      </c>
      <c r="I11" s="133">
        <f t="shared" si="2"/>
        <v>0.38800000000000001</v>
      </c>
      <c r="J11" s="131"/>
      <c r="K11" s="134">
        <f t="shared" si="1"/>
        <v>0.38800000000000001</v>
      </c>
    </row>
    <row r="12" spans="1:11" ht="16">
      <c r="A12" s="129">
        <v>10</v>
      </c>
      <c r="B12" s="129" t="s">
        <v>111</v>
      </c>
      <c r="C12" s="129">
        <v>204</v>
      </c>
      <c r="D12" s="129" t="s">
        <v>17</v>
      </c>
      <c r="E12" s="130">
        <f>ROUND(49.48*10.764,0)</f>
        <v>533</v>
      </c>
      <c r="F12" s="130">
        <f>ROUND(6.5*10.764,0)</f>
        <v>70</v>
      </c>
      <c r="G12" s="132">
        <f t="shared" si="0"/>
        <v>603</v>
      </c>
      <c r="H12" s="129" t="s">
        <v>121</v>
      </c>
      <c r="I12" s="133">
        <f t="shared" si="2"/>
        <v>0.60299999999999998</v>
      </c>
      <c r="J12" s="131"/>
      <c r="K12" s="134">
        <f t="shared" si="1"/>
        <v>0.60299999999999998</v>
      </c>
    </row>
    <row r="13" spans="1:11" ht="16">
      <c r="A13" s="129">
        <v>11</v>
      </c>
      <c r="B13" s="129" t="s">
        <v>111</v>
      </c>
      <c r="C13" s="129">
        <v>302</v>
      </c>
      <c r="D13" s="129" t="s">
        <v>17</v>
      </c>
      <c r="E13" s="130">
        <f>ROUND(47.9*10.764,0)</f>
        <v>516</v>
      </c>
      <c r="F13" s="130">
        <f>ROUND(2.75*10.764,0)</f>
        <v>30</v>
      </c>
      <c r="G13" s="132">
        <f t="shared" si="0"/>
        <v>546</v>
      </c>
      <c r="H13" s="129" t="s">
        <v>121</v>
      </c>
      <c r="I13" s="133">
        <f t="shared" si="2"/>
        <v>0.54600000000000004</v>
      </c>
      <c r="J13" s="131"/>
      <c r="K13" s="134">
        <f t="shared" si="1"/>
        <v>0.54600000000000004</v>
      </c>
    </row>
    <row r="14" spans="1:11" ht="16" hidden="1">
      <c r="A14" s="129">
        <v>12</v>
      </c>
      <c r="B14" s="129" t="s">
        <v>111</v>
      </c>
      <c r="C14" s="129">
        <v>303</v>
      </c>
      <c r="D14" s="129" t="s">
        <v>18</v>
      </c>
      <c r="E14" s="130">
        <f>ROUND(28.56*10.764,0)</f>
        <v>307</v>
      </c>
      <c r="F14" s="130">
        <f>ROUND(7.5*10.764,0)</f>
        <v>81</v>
      </c>
      <c r="G14" s="132">
        <f t="shared" si="0"/>
        <v>388</v>
      </c>
      <c r="H14" s="129" t="s">
        <v>121</v>
      </c>
      <c r="I14" s="133">
        <f t="shared" si="2"/>
        <v>0.38800000000000001</v>
      </c>
      <c r="J14" s="131"/>
      <c r="K14" s="134">
        <f t="shared" si="1"/>
        <v>0.38800000000000001</v>
      </c>
    </row>
    <row r="15" spans="1:11" ht="16">
      <c r="A15" s="129">
        <v>13</v>
      </c>
      <c r="B15" s="129" t="s">
        <v>111</v>
      </c>
      <c r="C15" s="129">
        <v>304</v>
      </c>
      <c r="D15" s="129" t="s">
        <v>17</v>
      </c>
      <c r="E15" s="130">
        <f>ROUND(49.48*10.764,0)</f>
        <v>533</v>
      </c>
      <c r="F15" s="130">
        <f>ROUND(6.5*10.764,0)</f>
        <v>70</v>
      </c>
      <c r="G15" s="132">
        <f t="shared" si="0"/>
        <v>603</v>
      </c>
      <c r="H15" s="129" t="s">
        <v>121</v>
      </c>
      <c r="I15" s="133">
        <f t="shared" si="2"/>
        <v>0.60299999999999998</v>
      </c>
      <c r="J15" s="131"/>
      <c r="K15" s="134">
        <f t="shared" si="1"/>
        <v>0.60299999999999998</v>
      </c>
    </row>
    <row r="16" spans="1:11" ht="16">
      <c r="A16" s="129">
        <v>14</v>
      </c>
      <c r="B16" s="129" t="s">
        <v>111</v>
      </c>
      <c r="C16" s="129">
        <v>401</v>
      </c>
      <c r="D16" s="129" t="s">
        <v>17</v>
      </c>
      <c r="E16" s="130">
        <f>ROUND(50*10.764,0)</f>
        <v>538</v>
      </c>
      <c r="F16" s="130">
        <f>ROUND(6.23*10.764,0)</f>
        <v>67</v>
      </c>
      <c r="G16" s="132">
        <f t="shared" si="0"/>
        <v>605</v>
      </c>
      <c r="H16" s="129" t="s">
        <v>121</v>
      </c>
      <c r="I16" s="133">
        <f t="shared" si="2"/>
        <v>0.60499999999999998</v>
      </c>
      <c r="J16" s="131"/>
      <c r="K16" s="134">
        <f t="shared" si="1"/>
        <v>0.60499999999999998</v>
      </c>
    </row>
    <row r="17" spans="1:11" ht="16">
      <c r="A17" s="129">
        <v>15</v>
      </c>
      <c r="B17" s="129" t="s">
        <v>111</v>
      </c>
      <c r="C17" s="129">
        <v>402</v>
      </c>
      <c r="D17" s="129" t="s">
        <v>17</v>
      </c>
      <c r="E17" s="130">
        <f>ROUND(47.9*10.764,0)</f>
        <v>516</v>
      </c>
      <c r="F17" s="130">
        <f>ROUND(2.75*10.764,0)</f>
        <v>30</v>
      </c>
      <c r="G17" s="132">
        <f t="shared" si="0"/>
        <v>546</v>
      </c>
      <c r="H17" s="129" t="s">
        <v>121</v>
      </c>
      <c r="I17" s="133">
        <f t="shared" si="2"/>
        <v>0.54600000000000004</v>
      </c>
      <c r="J17" s="131"/>
      <c r="K17" s="134">
        <f t="shared" si="1"/>
        <v>0.54600000000000004</v>
      </c>
    </row>
    <row r="18" spans="1:11" ht="16" hidden="1">
      <c r="A18" s="129">
        <v>16</v>
      </c>
      <c r="B18" s="129" t="s">
        <v>111</v>
      </c>
      <c r="C18" s="129">
        <v>403</v>
      </c>
      <c r="D18" s="129" t="s">
        <v>18</v>
      </c>
      <c r="E18" s="130">
        <f>ROUND(28.56*10.764,0)</f>
        <v>307</v>
      </c>
      <c r="F18" s="130">
        <f>ROUND(7.5*10.764,0)</f>
        <v>81</v>
      </c>
      <c r="G18" s="132">
        <f t="shared" si="0"/>
        <v>388</v>
      </c>
      <c r="H18" s="129" t="s">
        <v>121</v>
      </c>
      <c r="I18" s="133">
        <f t="shared" si="2"/>
        <v>0.38800000000000001</v>
      </c>
      <c r="J18" s="131"/>
      <c r="K18" s="134">
        <f t="shared" si="1"/>
        <v>0.38800000000000001</v>
      </c>
    </row>
    <row r="19" spans="1:11" ht="16">
      <c r="A19" s="129">
        <v>17</v>
      </c>
      <c r="B19" s="129" t="s">
        <v>111</v>
      </c>
      <c r="C19" s="129">
        <v>404</v>
      </c>
      <c r="D19" s="129" t="s">
        <v>17</v>
      </c>
      <c r="E19" s="130">
        <f>ROUND(49.48*10.764,0)</f>
        <v>533</v>
      </c>
      <c r="F19" s="130">
        <f>ROUND(6.5*10.764,0)</f>
        <v>70</v>
      </c>
      <c r="G19" s="132">
        <f t="shared" si="0"/>
        <v>603</v>
      </c>
      <c r="H19" s="129" t="s">
        <v>121</v>
      </c>
      <c r="I19" s="133">
        <f t="shared" si="2"/>
        <v>0.60299999999999998</v>
      </c>
      <c r="J19" s="131"/>
      <c r="K19" s="134">
        <f t="shared" si="1"/>
        <v>0.60299999999999998</v>
      </c>
    </row>
    <row r="20" spans="1:11" ht="16">
      <c r="A20" s="129">
        <v>18</v>
      </c>
      <c r="B20" s="129" t="s">
        <v>111</v>
      </c>
      <c r="C20" s="129">
        <v>502</v>
      </c>
      <c r="D20" s="129" t="s">
        <v>17</v>
      </c>
      <c r="E20" s="130">
        <f>ROUND(47.9*10.764,0)</f>
        <v>516</v>
      </c>
      <c r="F20" s="130">
        <f>ROUND(2.75*10.764,0)</f>
        <v>30</v>
      </c>
      <c r="G20" s="132">
        <f t="shared" si="0"/>
        <v>546</v>
      </c>
      <c r="H20" s="129" t="s">
        <v>121</v>
      </c>
      <c r="I20" s="133">
        <f t="shared" si="2"/>
        <v>0.54600000000000004</v>
      </c>
      <c r="J20" s="131"/>
      <c r="K20" s="134">
        <f t="shared" si="1"/>
        <v>0.54600000000000004</v>
      </c>
    </row>
    <row r="21" spans="1:11" ht="16">
      <c r="A21" s="129">
        <v>19</v>
      </c>
      <c r="B21" s="129" t="s">
        <v>111</v>
      </c>
      <c r="C21" s="129">
        <v>504</v>
      </c>
      <c r="D21" s="129" t="s">
        <v>17</v>
      </c>
      <c r="E21" s="130">
        <f>ROUND(49.48*10.764,0)</f>
        <v>533</v>
      </c>
      <c r="F21" s="130">
        <f>ROUND(6.5*10.764,0)</f>
        <v>70</v>
      </c>
      <c r="G21" s="132">
        <f t="shared" si="0"/>
        <v>603</v>
      </c>
      <c r="H21" s="129" t="s">
        <v>121</v>
      </c>
      <c r="I21" s="133">
        <f t="shared" si="2"/>
        <v>0.60299999999999998</v>
      </c>
      <c r="J21" s="131"/>
      <c r="K21" s="134">
        <f t="shared" si="1"/>
        <v>0.60299999999999998</v>
      </c>
    </row>
    <row r="22" spans="1:11" ht="16">
      <c r="A22" s="129">
        <v>20</v>
      </c>
      <c r="B22" s="129" t="s">
        <v>111</v>
      </c>
      <c r="C22" s="129">
        <v>602</v>
      </c>
      <c r="D22" s="129" t="s">
        <v>17</v>
      </c>
      <c r="E22" s="130">
        <f>ROUND(47.9*10.764,0)</f>
        <v>516</v>
      </c>
      <c r="F22" s="130">
        <f>ROUND(2.75*10.764,0)</f>
        <v>30</v>
      </c>
      <c r="G22" s="132">
        <f t="shared" si="0"/>
        <v>546</v>
      </c>
      <c r="H22" s="129" t="s">
        <v>121</v>
      </c>
      <c r="I22" s="133">
        <f t="shared" si="2"/>
        <v>0.54600000000000004</v>
      </c>
      <c r="J22" s="131"/>
      <c r="K22" s="134">
        <f t="shared" si="1"/>
        <v>0.54600000000000004</v>
      </c>
    </row>
    <row r="23" spans="1:11" ht="15" hidden="1" customHeight="1">
      <c r="A23" s="129">
        <v>21</v>
      </c>
      <c r="B23" s="129" t="s">
        <v>111</v>
      </c>
      <c r="C23" s="129">
        <v>603</v>
      </c>
      <c r="D23" s="129" t="s">
        <v>18</v>
      </c>
      <c r="E23" s="130">
        <f>ROUND(28.56*10.764,0)</f>
        <v>307</v>
      </c>
      <c r="F23" s="130">
        <f>ROUND(7.5*10.764,0)</f>
        <v>81</v>
      </c>
      <c r="G23" s="132">
        <f t="shared" si="0"/>
        <v>388</v>
      </c>
      <c r="H23" s="129" t="s">
        <v>121</v>
      </c>
      <c r="I23" s="133">
        <f t="shared" si="2"/>
        <v>0.38800000000000001</v>
      </c>
      <c r="J23" s="131"/>
      <c r="K23" s="134">
        <f t="shared" si="1"/>
        <v>0.38800000000000001</v>
      </c>
    </row>
    <row r="24" spans="1:11" ht="16">
      <c r="A24" s="129">
        <v>22</v>
      </c>
      <c r="B24" s="129" t="s">
        <v>111</v>
      </c>
      <c r="C24" s="129">
        <v>604</v>
      </c>
      <c r="D24" s="129" t="s">
        <v>17</v>
      </c>
      <c r="E24" s="130">
        <f>ROUND(49.48*10.764,0)</f>
        <v>533</v>
      </c>
      <c r="F24" s="130">
        <f>ROUND(6.5*10.764,0)</f>
        <v>70</v>
      </c>
      <c r="G24" s="132">
        <f t="shared" si="0"/>
        <v>603</v>
      </c>
      <c r="H24" s="129" t="s">
        <v>121</v>
      </c>
      <c r="I24" s="133">
        <f t="shared" si="2"/>
        <v>0.60299999999999998</v>
      </c>
      <c r="J24" s="131"/>
      <c r="K24" s="134">
        <f t="shared" si="1"/>
        <v>0.60299999999999998</v>
      </c>
    </row>
    <row r="25" spans="1:11" ht="16">
      <c r="A25" s="129">
        <v>23</v>
      </c>
      <c r="B25" s="129" t="s">
        <v>111</v>
      </c>
      <c r="C25" s="129">
        <v>704</v>
      </c>
      <c r="D25" s="129" t="s">
        <v>17</v>
      </c>
      <c r="E25" s="130">
        <f>ROUND(49.48*10.764,0)</f>
        <v>533</v>
      </c>
      <c r="F25" s="130">
        <f>ROUND(6.5*10.764,0)</f>
        <v>70</v>
      </c>
      <c r="G25" s="132">
        <f t="shared" si="0"/>
        <v>603</v>
      </c>
      <c r="H25" s="129" t="s">
        <v>121</v>
      </c>
      <c r="I25" s="133">
        <f t="shared" si="2"/>
        <v>0.60299999999999998</v>
      </c>
      <c r="J25" s="131"/>
      <c r="K25" s="134">
        <f t="shared" si="1"/>
        <v>0.60299999999999998</v>
      </c>
    </row>
    <row r="26" spans="1:11" ht="16">
      <c r="A26" s="129">
        <v>24</v>
      </c>
      <c r="B26" s="129" t="s">
        <v>111</v>
      </c>
      <c r="C26" s="129">
        <v>802</v>
      </c>
      <c r="D26" s="129" t="s">
        <v>17</v>
      </c>
      <c r="E26" s="130">
        <f>ROUND(47.9*10.764,0)</f>
        <v>516</v>
      </c>
      <c r="F26" s="130">
        <f>ROUND(2.75*10.764,0)</f>
        <v>30</v>
      </c>
      <c r="G26" s="132">
        <f t="shared" si="0"/>
        <v>546</v>
      </c>
      <c r="H26" s="129" t="s">
        <v>121</v>
      </c>
      <c r="I26" s="133">
        <f t="shared" si="2"/>
        <v>0.54600000000000004</v>
      </c>
      <c r="J26" s="131"/>
      <c r="K26" s="134">
        <f t="shared" si="1"/>
        <v>0.54600000000000004</v>
      </c>
    </row>
    <row r="27" spans="1:11" ht="16">
      <c r="A27" s="129">
        <v>25</v>
      </c>
      <c r="B27" s="129" t="s">
        <v>111</v>
      </c>
      <c r="C27" s="129">
        <v>804</v>
      </c>
      <c r="D27" s="129" t="s">
        <v>17</v>
      </c>
      <c r="E27" s="130">
        <f>ROUND(49.48*10.764,0)</f>
        <v>533</v>
      </c>
      <c r="F27" s="130">
        <f>ROUND(6.5*10.764,0)</f>
        <v>70</v>
      </c>
      <c r="G27" s="132">
        <f t="shared" si="0"/>
        <v>603</v>
      </c>
      <c r="H27" s="129" t="s">
        <v>121</v>
      </c>
      <c r="I27" s="133">
        <f t="shared" si="2"/>
        <v>0.60299999999999998</v>
      </c>
      <c r="J27" s="131"/>
      <c r="K27" s="134">
        <f t="shared" si="1"/>
        <v>0.60299999999999998</v>
      </c>
    </row>
    <row r="28" spans="1:11" ht="16">
      <c r="A28" s="129">
        <v>26</v>
      </c>
      <c r="B28" s="129" t="s">
        <v>111</v>
      </c>
      <c r="C28" s="129">
        <v>904</v>
      </c>
      <c r="D28" s="129" t="s">
        <v>17</v>
      </c>
      <c r="E28" s="130">
        <f>ROUND(49.48*10.764,0)</f>
        <v>533</v>
      </c>
      <c r="F28" s="130">
        <f>ROUND(6.5*10.764,0)</f>
        <v>70</v>
      </c>
      <c r="G28" s="132">
        <f t="shared" si="0"/>
        <v>603</v>
      </c>
      <c r="H28" s="129" t="s">
        <v>121</v>
      </c>
      <c r="I28" s="133">
        <f t="shared" si="2"/>
        <v>0.60299999999999998</v>
      </c>
      <c r="J28" s="131"/>
      <c r="K28" s="134">
        <f t="shared" si="1"/>
        <v>0.60299999999999998</v>
      </c>
    </row>
    <row r="29" spans="1:11" ht="16">
      <c r="A29" s="129">
        <v>27</v>
      </c>
      <c r="B29" s="129" t="s">
        <v>111</v>
      </c>
      <c r="C29" s="129">
        <v>1004</v>
      </c>
      <c r="D29" s="129" t="s">
        <v>17</v>
      </c>
      <c r="E29" s="130">
        <f>ROUND(49.48*10.764,0)</f>
        <v>533</v>
      </c>
      <c r="F29" s="130">
        <f>ROUND(6.5*10.764,0)</f>
        <v>70</v>
      </c>
      <c r="G29" s="132">
        <f t="shared" si="0"/>
        <v>603</v>
      </c>
      <c r="H29" s="129" t="s">
        <v>121</v>
      </c>
      <c r="I29" s="133">
        <f t="shared" si="2"/>
        <v>0.60299999999999998</v>
      </c>
      <c r="J29" s="131"/>
      <c r="K29" s="134">
        <f t="shared" si="1"/>
        <v>0.60299999999999998</v>
      </c>
    </row>
    <row r="30" spans="1:11" ht="16">
      <c r="A30" s="129">
        <v>28</v>
      </c>
      <c r="B30" s="129" t="s">
        <v>111</v>
      </c>
      <c r="C30" s="129">
        <v>1102</v>
      </c>
      <c r="D30" s="129" t="s">
        <v>17</v>
      </c>
      <c r="E30" s="130">
        <f>ROUND(47.9*10.764,0)</f>
        <v>516</v>
      </c>
      <c r="F30" s="130">
        <f>ROUND(2.75*10.764,0)</f>
        <v>30</v>
      </c>
      <c r="G30" s="132">
        <f t="shared" si="0"/>
        <v>546</v>
      </c>
      <c r="H30" s="129" t="s">
        <v>121</v>
      </c>
      <c r="I30" s="133">
        <f t="shared" si="2"/>
        <v>0.54600000000000004</v>
      </c>
      <c r="J30" s="131"/>
      <c r="K30" s="134">
        <f t="shared" si="1"/>
        <v>0.54600000000000004</v>
      </c>
    </row>
    <row r="31" spans="1:11" ht="15" hidden="1" customHeight="1">
      <c r="A31" s="129">
        <v>29</v>
      </c>
      <c r="B31" s="129" t="s">
        <v>111</v>
      </c>
      <c r="C31" s="129">
        <v>1103</v>
      </c>
      <c r="D31" s="129" t="s">
        <v>18</v>
      </c>
      <c r="E31" s="130">
        <f>ROUND(28.56*10.764,0)</f>
        <v>307</v>
      </c>
      <c r="F31" s="130">
        <f>ROUND(7.5*10.764,0)</f>
        <v>81</v>
      </c>
      <c r="G31" s="132">
        <f t="shared" si="0"/>
        <v>388</v>
      </c>
      <c r="H31" s="129" t="s">
        <v>121</v>
      </c>
      <c r="I31" s="133">
        <f t="shared" si="2"/>
        <v>0.38800000000000001</v>
      </c>
      <c r="J31" s="131"/>
      <c r="K31" s="134">
        <f t="shared" si="1"/>
        <v>0.38800000000000001</v>
      </c>
    </row>
    <row r="32" spans="1:11" ht="16">
      <c r="A32" s="129">
        <v>30</v>
      </c>
      <c r="B32" s="129" t="s">
        <v>111</v>
      </c>
      <c r="C32" s="129">
        <v>1104</v>
      </c>
      <c r="D32" s="129" t="s">
        <v>17</v>
      </c>
      <c r="E32" s="130">
        <f>ROUND(49.48*10.764,0)</f>
        <v>533</v>
      </c>
      <c r="F32" s="130">
        <f>ROUND(6.5*10.764,0)</f>
        <v>70</v>
      </c>
      <c r="G32" s="132">
        <f t="shared" si="0"/>
        <v>603</v>
      </c>
      <c r="H32" s="129" t="s">
        <v>121</v>
      </c>
      <c r="I32" s="133">
        <f t="shared" si="2"/>
        <v>0.60299999999999998</v>
      </c>
      <c r="J32" s="131"/>
      <c r="K32" s="134">
        <f t="shared" si="1"/>
        <v>0.60299999999999998</v>
      </c>
    </row>
    <row r="33" spans="1:11" ht="16">
      <c r="A33" s="129">
        <v>31</v>
      </c>
      <c r="B33" s="129" t="s">
        <v>111</v>
      </c>
      <c r="C33" s="129">
        <v>1204</v>
      </c>
      <c r="D33" s="129" t="s">
        <v>17</v>
      </c>
      <c r="E33" s="130">
        <f>ROUND(49.48*10.764,0)</f>
        <v>533</v>
      </c>
      <c r="F33" s="130">
        <f>ROUND(6.5*10.764,0)</f>
        <v>70</v>
      </c>
      <c r="G33" s="132">
        <f t="shared" si="0"/>
        <v>603</v>
      </c>
      <c r="H33" s="129" t="s">
        <v>121</v>
      </c>
      <c r="I33" s="133">
        <f t="shared" si="2"/>
        <v>0.60299999999999998</v>
      </c>
      <c r="J33" s="131"/>
      <c r="K33" s="134">
        <f t="shared" si="1"/>
        <v>0.60299999999999998</v>
      </c>
    </row>
    <row r="34" spans="1:11" ht="16">
      <c r="A34" s="129">
        <v>32</v>
      </c>
      <c r="B34" s="129" t="s">
        <v>111</v>
      </c>
      <c r="C34" s="129">
        <v>1301</v>
      </c>
      <c r="D34" s="129" t="s">
        <v>17</v>
      </c>
      <c r="E34" s="130">
        <f>ROUND(50*10.764,0)</f>
        <v>538</v>
      </c>
      <c r="F34" s="130">
        <f>ROUND(6.23*10.764,0)</f>
        <v>67</v>
      </c>
      <c r="G34" s="132">
        <f t="shared" si="0"/>
        <v>605</v>
      </c>
      <c r="H34" s="129" t="s">
        <v>121</v>
      </c>
      <c r="I34" s="133">
        <f t="shared" si="2"/>
        <v>0.60499999999999998</v>
      </c>
      <c r="J34" s="131"/>
      <c r="K34" s="134">
        <f t="shared" si="1"/>
        <v>0.60499999999999998</v>
      </c>
    </row>
    <row r="35" spans="1:11" ht="16">
      <c r="A35" s="129">
        <v>33</v>
      </c>
      <c r="B35" s="129" t="s">
        <v>111</v>
      </c>
      <c r="C35" s="129">
        <v>1302</v>
      </c>
      <c r="D35" s="129" t="s">
        <v>17</v>
      </c>
      <c r="E35" s="130">
        <f>ROUND(47.9*10.764,0)</f>
        <v>516</v>
      </c>
      <c r="F35" s="130">
        <f>ROUND(2.75*10.764,0)</f>
        <v>30</v>
      </c>
      <c r="G35" s="132">
        <f t="shared" si="0"/>
        <v>546</v>
      </c>
      <c r="H35" s="129" t="s">
        <v>121</v>
      </c>
      <c r="I35" s="133">
        <f t="shared" si="2"/>
        <v>0.54600000000000004</v>
      </c>
      <c r="J35" s="131"/>
      <c r="K35" s="134">
        <f t="shared" si="1"/>
        <v>0.54600000000000004</v>
      </c>
    </row>
    <row r="36" spans="1:11" ht="16">
      <c r="A36" s="129">
        <v>34</v>
      </c>
      <c r="B36" s="129" t="s">
        <v>111</v>
      </c>
      <c r="C36" s="129">
        <v>1304</v>
      </c>
      <c r="D36" s="129" t="s">
        <v>17</v>
      </c>
      <c r="E36" s="130">
        <f>ROUND(49.48*10.764,0)</f>
        <v>533</v>
      </c>
      <c r="F36" s="130">
        <f>ROUND(6.5*10.764,0)</f>
        <v>70</v>
      </c>
      <c r="G36" s="132">
        <f t="shared" si="0"/>
        <v>603</v>
      </c>
      <c r="H36" s="129" t="s">
        <v>121</v>
      </c>
      <c r="I36" s="133">
        <f t="shared" si="2"/>
        <v>0.60299999999999998</v>
      </c>
      <c r="J36" s="131"/>
      <c r="K36" s="134">
        <f t="shared" si="1"/>
        <v>0.60299999999999998</v>
      </c>
    </row>
    <row r="37" spans="1:11" ht="16">
      <c r="A37" s="129">
        <v>35</v>
      </c>
      <c r="B37" s="129" t="s">
        <v>111</v>
      </c>
      <c r="C37" s="129">
        <v>1404</v>
      </c>
      <c r="D37" s="129" t="s">
        <v>17</v>
      </c>
      <c r="E37" s="130">
        <f>ROUND(49.48*10.764,0)</f>
        <v>533</v>
      </c>
      <c r="F37" s="130">
        <f>ROUND(6.5*10.764,0)</f>
        <v>70</v>
      </c>
      <c r="G37" s="132">
        <f t="shared" si="0"/>
        <v>603</v>
      </c>
      <c r="H37" s="129" t="s">
        <v>121</v>
      </c>
      <c r="I37" s="133">
        <f t="shared" si="2"/>
        <v>0.60299999999999998</v>
      </c>
      <c r="J37" s="131"/>
      <c r="K37" s="134">
        <f t="shared" si="1"/>
        <v>0.60299999999999998</v>
      </c>
    </row>
    <row r="38" spans="1:11" ht="16">
      <c r="A38" s="129">
        <v>36</v>
      </c>
      <c r="B38" s="129" t="s">
        <v>111</v>
      </c>
      <c r="C38" s="129">
        <v>1501</v>
      </c>
      <c r="D38" s="129" t="s">
        <v>17</v>
      </c>
      <c r="E38" s="130">
        <f>ROUND(50*10.764,0)</f>
        <v>538</v>
      </c>
      <c r="F38" s="130">
        <f>ROUND(6.23*10.764,0)</f>
        <v>67</v>
      </c>
      <c r="G38" s="132">
        <f t="shared" si="0"/>
        <v>605</v>
      </c>
      <c r="H38" s="129" t="s">
        <v>121</v>
      </c>
      <c r="I38" s="133">
        <f t="shared" si="2"/>
        <v>0.60499999999999998</v>
      </c>
      <c r="J38" s="131"/>
      <c r="K38" s="134">
        <f t="shared" si="1"/>
        <v>0.60499999999999998</v>
      </c>
    </row>
    <row r="39" spans="1:11" ht="16">
      <c r="A39" s="129">
        <v>37</v>
      </c>
      <c r="B39" s="129" t="s">
        <v>111</v>
      </c>
      <c r="C39" s="129">
        <v>1502</v>
      </c>
      <c r="D39" s="129" t="s">
        <v>17</v>
      </c>
      <c r="E39" s="130">
        <f>ROUND(47.9*10.764,0)</f>
        <v>516</v>
      </c>
      <c r="F39" s="130">
        <f>ROUND(2.75*10.764,0)</f>
        <v>30</v>
      </c>
      <c r="G39" s="132">
        <f t="shared" si="0"/>
        <v>546</v>
      </c>
      <c r="H39" s="129" t="s">
        <v>121</v>
      </c>
      <c r="I39" s="133">
        <f t="shared" si="2"/>
        <v>0.54600000000000004</v>
      </c>
      <c r="J39" s="131"/>
      <c r="K39" s="134">
        <f t="shared" si="1"/>
        <v>0.54600000000000004</v>
      </c>
    </row>
    <row r="40" spans="1:11" ht="16" hidden="1">
      <c r="A40" s="129">
        <v>38</v>
      </c>
      <c r="B40" s="129" t="s">
        <v>111</v>
      </c>
      <c r="C40" s="129">
        <v>1503</v>
      </c>
      <c r="D40" s="129" t="s">
        <v>18</v>
      </c>
      <c r="E40" s="130">
        <f>ROUND(28.56*10.764,0)</f>
        <v>307</v>
      </c>
      <c r="F40" s="130">
        <f>ROUND(7.5*10.764,0)</f>
        <v>81</v>
      </c>
      <c r="G40" s="132">
        <f t="shared" si="0"/>
        <v>388</v>
      </c>
      <c r="H40" s="129" t="s">
        <v>121</v>
      </c>
      <c r="I40" s="133">
        <f t="shared" si="2"/>
        <v>0.38800000000000001</v>
      </c>
      <c r="J40" s="131"/>
      <c r="K40" s="134">
        <f t="shared" si="1"/>
        <v>0.38800000000000001</v>
      </c>
    </row>
    <row r="41" spans="1:11" ht="16">
      <c r="A41" s="129">
        <v>39</v>
      </c>
      <c r="B41" s="129" t="s">
        <v>111</v>
      </c>
      <c r="C41" s="129">
        <v>1504</v>
      </c>
      <c r="D41" s="129" t="s">
        <v>17</v>
      </c>
      <c r="E41" s="130">
        <f>ROUND(49.48*10.764,0)</f>
        <v>533</v>
      </c>
      <c r="F41" s="130">
        <f>ROUND(6.5*10.764,0)</f>
        <v>70</v>
      </c>
      <c r="G41" s="132">
        <f t="shared" si="0"/>
        <v>603</v>
      </c>
      <c r="H41" s="129" t="s">
        <v>121</v>
      </c>
      <c r="I41" s="133">
        <f t="shared" si="2"/>
        <v>0.60299999999999998</v>
      </c>
      <c r="J41" s="131"/>
      <c r="K41" s="134">
        <f t="shared" si="1"/>
        <v>0.60299999999999998</v>
      </c>
    </row>
    <row r="42" spans="1:11" ht="16">
      <c r="A42" s="129">
        <v>40</v>
      </c>
      <c r="B42" s="129" t="s">
        <v>111</v>
      </c>
      <c r="C42" s="129">
        <v>1601</v>
      </c>
      <c r="D42" s="129" t="s">
        <v>17</v>
      </c>
      <c r="E42" s="130">
        <f>ROUND(50*10.764,0)</f>
        <v>538</v>
      </c>
      <c r="F42" s="130">
        <f>ROUND(6.23*10.764,0)</f>
        <v>67</v>
      </c>
      <c r="G42" s="132">
        <f t="shared" si="0"/>
        <v>605</v>
      </c>
      <c r="H42" s="129" t="s">
        <v>121</v>
      </c>
      <c r="I42" s="133">
        <f t="shared" si="2"/>
        <v>0.60499999999999998</v>
      </c>
      <c r="J42" s="131"/>
      <c r="K42" s="134">
        <f t="shared" si="1"/>
        <v>0.60499999999999998</v>
      </c>
    </row>
    <row r="43" spans="1:11" ht="16">
      <c r="A43" s="129">
        <v>41</v>
      </c>
      <c r="B43" s="129" t="s">
        <v>111</v>
      </c>
      <c r="C43" s="129">
        <v>1602</v>
      </c>
      <c r="D43" s="129" t="s">
        <v>17</v>
      </c>
      <c r="E43" s="130">
        <f>ROUND(47.9*10.764,0)</f>
        <v>516</v>
      </c>
      <c r="F43" s="130">
        <f>ROUND(2.75*10.764,0)</f>
        <v>30</v>
      </c>
      <c r="G43" s="132">
        <f t="shared" si="0"/>
        <v>546</v>
      </c>
      <c r="H43" s="129" t="s">
        <v>121</v>
      </c>
      <c r="I43" s="133">
        <f t="shared" si="2"/>
        <v>0.54600000000000004</v>
      </c>
      <c r="J43" s="131"/>
      <c r="K43" s="134">
        <f t="shared" si="1"/>
        <v>0.54600000000000004</v>
      </c>
    </row>
    <row r="44" spans="1:11" ht="16" hidden="1">
      <c r="A44" s="129">
        <v>42</v>
      </c>
      <c r="B44" s="129" t="s">
        <v>111</v>
      </c>
      <c r="C44" s="129">
        <v>1603</v>
      </c>
      <c r="D44" s="129" t="s">
        <v>18</v>
      </c>
      <c r="E44" s="130">
        <f>ROUND(28.56*10.764,0)</f>
        <v>307</v>
      </c>
      <c r="F44" s="130">
        <f>ROUND(7.5*10.764,0)</f>
        <v>81</v>
      </c>
      <c r="G44" s="132">
        <f t="shared" si="0"/>
        <v>388</v>
      </c>
      <c r="H44" s="129" t="s">
        <v>121</v>
      </c>
      <c r="I44" s="133">
        <f t="shared" si="2"/>
        <v>0.38800000000000001</v>
      </c>
      <c r="J44" s="131"/>
      <c r="K44" s="134">
        <f t="shared" si="1"/>
        <v>0.38800000000000001</v>
      </c>
    </row>
    <row r="45" spans="1:11" ht="16">
      <c r="A45" s="129">
        <v>43</v>
      </c>
      <c r="B45" s="129" t="s">
        <v>111</v>
      </c>
      <c r="C45" s="129">
        <v>1604</v>
      </c>
      <c r="D45" s="129" t="s">
        <v>17</v>
      </c>
      <c r="E45" s="130">
        <f>ROUND(49.48*10.764,0)</f>
        <v>533</v>
      </c>
      <c r="F45" s="130">
        <f>ROUND(6.5*10.764,0)</f>
        <v>70</v>
      </c>
      <c r="G45" s="132">
        <f t="shared" si="0"/>
        <v>603</v>
      </c>
      <c r="H45" s="129" t="s">
        <v>121</v>
      </c>
      <c r="I45" s="133">
        <f t="shared" si="2"/>
        <v>0.60299999999999998</v>
      </c>
      <c r="J45" s="131"/>
      <c r="K45" s="134">
        <f t="shared" si="1"/>
        <v>0.60299999999999998</v>
      </c>
    </row>
    <row r="46" spans="1:11" ht="16" hidden="1">
      <c r="A46" s="129">
        <v>44</v>
      </c>
      <c r="B46" s="129" t="s">
        <v>112</v>
      </c>
      <c r="C46" s="129">
        <v>101</v>
      </c>
      <c r="D46" s="129" t="s">
        <v>18</v>
      </c>
      <c r="E46" s="129">
        <f>ROUND(28.56*10.764,0)</f>
        <v>307</v>
      </c>
      <c r="F46" s="129">
        <f>ROUND(7.5*10.764,0)</f>
        <v>81</v>
      </c>
      <c r="G46" s="132">
        <f t="shared" si="0"/>
        <v>388</v>
      </c>
      <c r="H46" s="129" t="s">
        <v>121</v>
      </c>
      <c r="I46" s="133">
        <f t="shared" si="2"/>
        <v>0.38800000000000001</v>
      </c>
      <c r="J46" s="131"/>
      <c r="K46" s="134">
        <f t="shared" si="1"/>
        <v>0.38800000000000001</v>
      </c>
    </row>
    <row r="47" spans="1:11" ht="16">
      <c r="A47" s="129">
        <v>45</v>
      </c>
      <c r="B47" s="129" t="s">
        <v>112</v>
      </c>
      <c r="C47" s="129">
        <v>102</v>
      </c>
      <c r="D47" s="129" t="s">
        <v>17</v>
      </c>
      <c r="E47" s="129">
        <f>ROUND(47.4*10.764,0)</f>
        <v>510</v>
      </c>
      <c r="F47" s="129">
        <f>ROUND(2.75*10.764,0)</f>
        <v>30</v>
      </c>
      <c r="G47" s="132">
        <f t="shared" si="0"/>
        <v>540</v>
      </c>
      <c r="H47" s="129" t="s">
        <v>121</v>
      </c>
      <c r="I47" s="133">
        <f t="shared" si="2"/>
        <v>0.54</v>
      </c>
      <c r="J47" s="131"/>
      <c r="K47" s="134">
        <f t="shared" si="1"/>
        <v>0.54</v>
      </c>
    </row>
    <row r="48" spans="1:11" ht="16">
      <c r="A48" s="129">
        <v>46</v>
      </c>
      <c r="B48" s="129" t="s">
        <v>112</v>
      </c>
      <c r="C48" s="129">
        <v>103</v>
      </c>
      <c r="D48" s="129" t="s">
        <v>17</v>
      </c>
      <c r="E48" s="129">
        <f>ROUND(49.78*10.764,0)</f>
        <v>536</v>
      </c>
      <c r="F48" s="129">
        <v>0</v>
      </c>
      <c r="G48" s="132">
        <f t="shared" si="0"/>
        <v>536</v>
      </c>
      <c r="H48" s="129" t="s">
        <v>121</v>
      </c>
      <c r="I48" s="133">
        <f t="shared" si="2"/>
        <v>0.53600000000000003</v>
      </c>
      <c r="J48" s="131"/>
      <c r="K48" s="134">
        <f t="shared" si="1"/>
        <v>0.53600000000000003</v>
      </c>
    </row>
    <row r="49" spans="1:11" ht="16">
      <c r="A49" s="129">
        <v>47</v>
      </c>
      <c r="B49" s="129" t="s">
        <v>112</v>
      </c>
      <c r="C49" s="129">
        <v>104</v>
      </c>
      <c r="D49" s="129" t="s">
        <v>17</v>
      </c>
      <c r="E49" s="129">
        <f>ROUND(48.72*10.764,0)</f>
        <v>524</v>
      </c>
      <c r="F49" s="129">
        <f>ROUND(5.65*10.764,0)</f>
        <v>61</v>
      </c>
      <c r="G49" s="132">
        <f t="shared" si="0"/>
        <v>585</v>
      </c>
      <c r="H49" s="129" t="s">
        <v>121</v>
      </c>
      <c r="I49" s="133">
        <f t="shared" si="2"/>
        <v>0.58499999999999996</v>
      </c>
      <c r="J49" s="131"/>
      <c r="K49" s="134">
        <f t="shared" si="1"/>
        <v>0.58499999999999996</v>
      </c>
    </row>
    <row r="50" spans="1:11" ht="16" hidden="1">
      <c r="A50" s="129">
        <v>48</v>
      </c>
      <c r="B50" s="129" t="s">
        <v>112</v>
      </c>
      <c r="C50" s="129">
        <v>105</v>
      </c>
      <c r="D50" s="129" t="s">
        <v>18</v>
      </c>
      <c r="E50" s="129">
        <f>ROUND(28.56*10.764,0)</f>
        <v>307</v>
      </c>
      <c r="F50" s="129">
        <f>ROUND(8.45*10.764,0)</f>
        <v>91</v>
      </c>
      <c r="G50" s="132">
        <f t="shared" si="0"/>
        <v>398</v>
      </c>
      <c r="H50" s="129" t="s">
        <v>121</v>
      </c>
      <c r="I50" s="133">
        <f t="shared" si="2"/>
        <v>0.39800000000000002</v>
      </c>
      <c r="J50" s="131"/>
      <c r="K50" s="134">
        <f t="shared" si="1"/>
        <v>0.39800000000000002</v>
      </c>
    </row>
    <row r="51" spans="1:11" ht="16" hidden="1">
      <c r="A51" s="129">
        <v>49</v>
      </c>
      <c r="B51" s="129" t="s">
        <v>112</v>
      </c>
      <c r="C51" s="129">
        <v>106</v>
      </c>
      <c r="D51" s="129" t="s">
        <v>18</v>
      </c>
      <c r="E51" s="129">
        <f>ROUND(28.56*10.764,0)</f>
        <v>307</v>
      </c>
      <c r="F51" s="129">
        <f>ROUND(7.5*10.764,0)</f>
        <v>81</v>
      </c>
      <c r="G51" s="132">
        <f t="shared" si="0"/>
        <v>388</v>
      </c>
      <c r="H51" s="129" t="s">
        <v>121</v>
      </c>
      <c r="I51" s="133">
        <f t="shared" si="2"/>
        <v>0.38800000000000001</v>
      </c>
      <c r="J51" s="131"/>
      <c r="K51" s="134">
        <f t="shared" si="1"/>
        <v>0.38800000000000001</v>
      </c>
    </row>
    <row r="52" spans="1:11" ht="16" hidden="1">
      <c r="A52" s="129">
        <v>50</v>
      </c>
      <c r="B52" s="129" t="s">
        <v>112</v>
      </c>
      <c r="C52" s="129">
        <v>107</v>
      </c>
      <c r="D52" s="129" t="s">
        <v>18</v>
      </c>
      <c r="E52" s="129">
        <f>ROUND(27.93*10.764,0)</f>
        <v>301</v>
      </c>
      <c r="F52" s="129">
        <f>ROUND(7.5*10.764,0)</f>
        <v>81</v>
      </c>
      <c r="G52" s="132">
        <f t="shared" si="0"/>
        <v>382</v>
      </c>
      <c r="H52" s="129" t="s">
        <v>121</v>
      </c>
      <c r="I52" s="133">
        <f t="shared" si="2"/>
        <v>0.38200000000000001</v>
      </c>
      <c r="J52" s="131"/>
      <c r="K52" s="134">
        <f t="shared" si="1"/>
        <v>0.38200000000000001</v>
      </c>
    </row>
    <row r="53" spans="1:11" ht="16" hidden="1">
      <c r="A53" s="129">
        <v>51</v>
      </c>
      <c r="B53" s="129" t="s">
        <v>112</v>
      </c>
      <c r="C53" s="129">
        <v>201</v>
      </c>
      <c r="D53" s="129" t="s">
        <v>18</v>
      </c>
      <c r="E53" s="129">
        <f>ROUND(28.56*10.764,0)</f>
        <v>307</v>
      </c>
      <c r="F53" s="129">
        <f>ROUND(7.5*10.764,0)</f>
        <v>81</v>
      </c>
      <c r="G53" s="132">
        <f t="shared" si="0"/>
        <v>388</v>
      </c>
      <c r="H53" s="129" t="s">
        <v>121</v>
      </c>
      <c r="I53" s="133">
        <f t="shared" si="2"/>
        <v>0.38800000000000001</v>
      </c>
      <c r="J53" s="131"/>
      <c r="K53" s="134">
        <f t="shared" si="1"/>
        <v>0.38800000000000001</v>
      </c>
    </row>
    <row r="54" spans="1:11" ht="16">
      <c r="A54" s="129">
        <v>52</v>
      </c>
      <c r="B54" s="129" t="s">
        <v>112</v>
      </c>
      <c r="C54" s="129">
        <v>203</v>
      </c>
      <c r="D54" s="129" t="s">
        <v>17</v>
      </c>
      <c r="E54" s="129">
        <f>ROUND(49.78*10.764,0)</f>
        <v>536</v>
      </c>
      <c r="F54" s="129">
        <v>0</v>
      </c>
      <c r="G54" s="132">
        <f t="shared" si="0"/>
        <v>536</v>
      </c>
      <c r="H54" s="129" t="s">
        <v>121</v>
      </c>
      <c r="I54" s="133">
        <f t="shared" si="2"/>
        <v>0.53600000000000003</v>
      </c>
      <c r="J54" s="131"/>
      <c r="K54" s="134">
        <f t="shared" si="1"/>
        <v>0.53600000000000003</v>
      </c>
    </row>
    <row r="55" spans="1:11" ht="16">
      <c r="A55" s="129">
        <v>53</v>
      </c>
      <c r="B55" s="129" t="s">
        <v>112</v>
      </c>
      <c r="C55" s="129">
        <v>204</v>
      </c>
      <c r="D55" s="129" t="s">
        <v>17</v>
      </c>
      <c r="E55" s="129">
        <f>ROUND(48.72*10.764,0)</f>
        <v>524</v>
      </c>
      <c r="F55" s="129">
        <f>ROUND(5.65*10.764,0)</f>
        <v>61</v>
      </c>
      <c r="G55" s="132">
        <f t="shared" si="0"/>
        <v>585</v>
      </c>
      <c r="H55" s="129" t="s">
        <v>121</v>
      </c>
      <c r="I55" s="133">
        <f t="shared" si="2"/>
        <v>0.58499999999999996</v>
      </c>
      <c r="J55" s="131"/>
      <c r="K55" s="134">
        <f t="shared" si="1"/>
        <v>0.58499999999999996</v>
      </c>
    </row>
    <row r="56" spans="1:11" ht="16" hidden="1">
      <c r="A56" s="129">
        <v>54</v>
      </c>
      <c r="B56" s="129" t="s">
        <v>112</v>
      </c>
      <c r="C56" s="129">
        <v>205</v>
      </c>
      <c r="D56" s="129" t="s">
        <v>18</v>
      </c>
      <c r="E56" s="129">
        <f>ROUND(28.56*10.764,0)</f>
        <v>307</v>
      </c>
      <c r="F56" s="129">
        <f>ROUND(8.45*10.764,0)</f>
        <v>91</v>
      </c>
      <c r="G56" s="132">
        <f t="shared" si="0"/>
        <v>398</v>
      </c>
      <c r="H56" s="129" t="s">
        <v>121</v>
      </c>
      <c r="I56" s="133">
        <f t="shared" si="2"/>
        <v>0.39800000000000002</v>
      </c>
      <c r="J56" s="131"/>
      <c r="K56" s="134">
        <f t="shared" si="1"/>
        <v>0.39800000000000002</v>
      </c>
    </row>
    <row r="57" spans="1:11" ht="16" hidden="1">
      <c r="A57" s="129">
        <v>55</v>
      </c>
      <c r="B57" s="129" t="s">
        <v>112</v>
      </c>
      <c r="C57" s="129">
        <v>301</v>
      </c>
      <c r="D57" s="129" t="s">
        <v>18</v>
      </c>
      <c r="E57" s="129">
        <f>ROUND(28.56*10.764,0)</f>
        <v>307</v>
      </c>
      <c r="F57" s="129">
        <f>ROUND(7.5*10.764,0)</f>
        <v>81</v>
      </c>
      <c r="G57" s="132">
        <f t="shared" si="0"/>
        <v>388</v>
      </c>
      <c r="H57" s="129" t="s">
        <v>121</v>
      </c>
      <c r="I57" s="133">
        <f t="shared" si="2"/>
        <v>0.38800000000000001</v>
      </c>
      <c r="J57" s="131"/>
      <c r="K57" s="134">
        <f t="shared" si="1"/>
        <v>0.38800000000000001</v>
      </c>
    </row>
    <row r="58" spans="1:11" ht="16">
      <c r="A58" s="129">
        <v>56</v>
      </c>
      <c r="B58" s="129" t="s">
        <v>112</v>
      </c>
      <c r="C58" s="129">
        <v>302</v>
      </c>
      <c r="D58" s="129" t="s">
        <v>17</v>
      </c>
      <c r="E58" s="129">
        <f>ROUND(47.4*10.764,0)</f>
        <v>510</v>
      </c>
      <c r="F58" s="129">
        <f>ROUND(2.75*10.764,0)</f>
        <v>30</v>
      </c>
      <c r="G58" s="132">
        <f t="shared" si="0"/>
        <v>540</v>
      </c>
      <c r="H58" s="129" t="s">
        <v>121</v>
      </c>
      <c r="I58" s="133">
        <f t="shared" si="2"/>
        <v>0.54</v>
      </c>
      <c r="J58" s="131"/>
      <c r="K58" s="134">
        <f t="shared" si="1"/>
        <v>0.54</v>
      </c>
    </row>
    <row r="59" spans="1:11" ht="16">
      <c r="A59" s="129">
        <v>57</v>
      </c>
      <c r="B59" s="129" t="s">
        <v>112</v>
      </c>
      <c r="C59" s="129">
        <v>303</v>
      </c>
      <c r="D59" s="129" t="s">
        <v>17</v>
      </c>
      <c r="E59" s="129">
        <f>ROUND(49.78*10.764,0)</f>
        <v>536</v>
      </c>
      <c r="F59" s="129">
        <v>0</v>
      </c>
      <c r="G59" s="132">
        <f t="shared" si="0"/>
        <v>536</v>
      </c>
      <c r="H59" s="129" t="s">
        <v>121</v>
      </c>
      <c r="I59" s="133">
        <f t="shared" si="2"/>
        <v>0.53600000000000003</v>
      </c>
      <c r="J59" s="131"/>
      <c r="K59" s="134">
        <f t="shared" si="1"/>
        <v>0.53600000000000003</v>
      </c>
    </row>
    <row r="60" spans="1:11" ht="16">
      <c r="A60" s="129">
        <v>58</v>
      </c>
      <c r="B60" s="129" t="s">
        <v>112</v>
      </c>
      <c r="C60" s="129">
        <v>304</v>
      </c>
      <c r="D60" s="129" t="s">
        <v>17</v>
      </c>
      <c r="E60" s="129">
        <f>ROUND(48.72*10.764,0)</f>
        <v>524</v>
      </c>
      <c r="F60" s="129">
        <f>ROUND(5.65*10.764,0)</f>
        <v>61</v>
      </c>
      <c r="G60" s="132">
        <f t="shared" si="0"/>
        <v>585</v>
      </c>
      <c r="H60" s="129" t="s">
        <v>121</v>
      </c>
      <c r="I60" s="133">
        <f t="shared" si="2"/>
        <v>0.58499999999999996</v>
      </c>
      <c r="J60" s="131"/>
      <c r="K60" s="134">
        <f t="shared" si="1"/>
        <v>0.58499999999999996</v>
      </c>
    </row>
    <row r="61" spans="1:11" ht="16" hidden="1">
      <c r="A61" s="129">
        <v>59</v>
      </c>
      <c r="B61" s="129" t="s">
        <v>112</v>
      </c>
      <c r="C61" s="129">
        <v>307</v>
      </c>
      <c r="D61" s="129" t="s">
        <v>18</v>
      </c>
      <c r="E61" s="129">
        <f>ROUND(27.93*10.764,0)</f>
        <v>301</v>
      </c>
      <c r="F61" s="129">
        <f>ROUND(7.5*10.764,0)</f>
        <v>81</v>
      </c>
      <c r="G61" s="132">
        <f t="shared" si="0"/>
        <v>382</v>
      </c>
      <c r="H61" s="129" t="s">
        <v>121</v>
      </c>
      <c r="I61" s="133">
        <f t="shared" si="2"/>
        <v>0.38200000000000001</v>
      </c>
      <c r="J61" s="131"/>
      <c r="K61" s="134">
        <f t="shared" si="1"/>
        <v>0.38200000000000001</v>
      </c>
    </row>
    <row r="62" spans="1:11" ht="16" hidden="1">
      <c r="A62" s="129">
        <v>60</v>
      </c>
      <c r="B62" s="129" t="s">
        <v>112</v>
      </c>
      <c r="C62" s="129">
        <v>401</v>
      </c>
      <c r="D62" s="129" t="s">
        <v>18</v>
      </c>
      <c r="E62" s="129">
        <f>ROUND(28.56*10.764,0)</f>
        <v>307</v>
      </c>
      <c r="F62" s="129">
        <f>ROUND(7.5*10.764,0)</f>
        <v>81</v>
      </c>
      <c r="G62" s="132">
        <f t="shared" si="0"/>
        <v>388</v>
      </c>
      <c r="H62" s="129" t="s">
        <v>121</v>
      </c>
      <c r="I62" s="133">
        <f t="shared" si="2"/>
        <v>0.38800000000000001</v>
      </c>
      <c r="J62" s="131"/>
      <c r="K62" s="134">
        <f t="shared" si="1"/>
        <v>0.38800000000000001</v>
      </c>
    </row>
    <row r="63" spans="1:11" ht="16">
      <c r="A63" s="129">
        <v>61</v>
      </c>
      <c r="B63" s="129" t="s">
        <v>112</v>
      </c>
      <c r="C63" s="129">
        <v>402</v>
      </c>
      <c r="D63" s="129" t="s">
        <v>17</v>
      </c>
      <c r="E63" s="129">
        <f>ROUND(47.4*10.764,0)</f>
        <v>510</v>
      </c>
      <c r="F63" s="129">
        <f>ROUND(2.75*10.764,0)</f>
        <v>30</v>
      </c>
      <c r="G63" s="132">
        <f t="shared" si="0"/>
        <v>540</v>
      </c>
      <c r="H63" s="129" t="s">
        <v>121</v>
      </c>
      <c r="I63" s="133">
        <f t="shared" si="2"/>
        <v>0.54</v>
      </c>
      <c r="J63" s="131"/>
      <c r="K63" s="134">
        <f t="shared" si="1"/>
        <v>0.54</v>
      </c>
    </row>
    <row r="64" spans="1:11" ht="16">
      <c r="A64" s="129">
        <v>62</v>
      </c>
      <c r="B64" s="129" t="s">
        <v>112</v>
      </c>
      <c r="C64" s="129">
        <v>403</v>
      </c>
      <c r="D64" s="129" t="s">
        <v>17</v>
      </c>
      <c r="E64" s="129">
        <f>ROUND(49.78*10.764,0)</f>
        <v>536</v>
      </c>
      <c r="F64" s="129">
        <v>0</v>
      </c>
      <c r="G64" s="132">
        <f t="shared" si="0"/>
        <v>536</v>
      </c>
      <c r="H64" s="129" t="s">
        <v>121</v>
      </c>
      <c r="I64" s="133">
        <f t="shared" si="2"/>
        <v>0.53600000000000003</v>
      </c>
      <c r="J64" s="131"/>
      <c r="K64" s="134">
        <f t="shared" si="1"/>
        <v>0.53600000000000003</v>
      </c>
    </row>
    <row r="65" spans="1:11" ht="16">
      <c r="A65" s="129">
        <v>63</v>
      </c>
      <c r="B65" s="129" t="s">
        <v>112</v>
      </c>
      <c r="C65" s="129">
        <v>404</v>
      </c>
      <c r="D65" s="129" t="s">
        <v>17</v>
      </c>
      <c r="E65" s="129">
        <f>ROUND(48.72*10.764,0)</f>
        <v>524</v>
      </c>
      <c r="F65" s="129">
        <f>ROUND(5.65*10.764,0)</f>
        <v>61</v>
      </c>
      <c r="G65" s="132">
        <f t="shared" si="0"/>
        <v>585</v>
      </c>
      <c r="H65" s="129" t="s">
        <v>121</v>
      </c>
      <c r="I65" s="133">
        <f t="shared" si="2"/>
        <v>0.58499999999999996</v>
      </c>
      <c r="J65" s="131"/>
      <c r="K65" s="134">
        <f t="shared" si="1"/>
        <v>0.58499999999999996</v>
      </c>
    </row>
    <row r="66" spans="1:11" ht="16" hidden="1">
      <c r="A66" s="129">
        <v>64</v>
      </c>
      <c r="B66" s="129" t="s">
        <v>112</v>
      </c>
      <c r="C66" s="129">
        <v>405</v>
      </c>
      <c r="D66" s="129" t="s">
        <v>18</v>
      </c>
      <c r="E66" s="129">
        <f>ROUND(28.56*10.764,0)</f>
        <v>307</v>
      </c>
      <c r="F66" s="129">
        <f>ROUND(8.45*10.764,0)</f>
        <v>91</v>
      </c>
      <c r="G66" s="132">
        <f t="shared" si="0"/>
        <v>398</v>
      </c>
      <c r="H66" s="129" t="s">
        <v>121</v>
      </c>
      <c r="I66" s="133">
        <f t="shared" si="2"/>
        <v>0.39800000000000002</v>
      </c>
      <c r="J66" s="131"/>
      <c r="K66" s="134">
        <f t="shared" si="1"/>
        <v>0.39800000000000002</v>
      </c>
    </row>
    <row r="67" spans="1:11" ht="16" hidden="1">
      <c r="A67" s="129">
        <v>65</v>
      </c>
      <c r="B67" s="129" t="s">
        <v>112</v>
      </c>
      <c r="C67" s="129">
        <v>501</v>
      </c>
      <c r="D67" s="129" t="s">
        <v>18</v>
      </c>
      <c r="E67" s="129">
        <f>ROUND(28.56*10.764,0)</f>
        <v>307</v>
      </c>
      <c r="F67" s="129">
        <f>ROUND(7.5*10.764,0)</f>
        <v>81</v>
      </c>
      <c r="G67" s="132">
        <f t="shared" si="0"/>
        <v>388</v>
      </c>
      <c r="H67" s="129" t="s">
        <v>121</v>
      </c>
      <c r="I67" s="133">
        <f t="shared" si="2"/>
        <v>0.38800000000000001</v>
      </c>
      <c r="J67" s="131"/>
      <c r="K67" s="134">
        <f t="shared" si="1"/>
        <v>0.38800000000000001</v>
      </c>
    </row>
    <row r="68" spans="1:11" ht="16">
      <c r="A68" s="129">
        <v>66</v>
      </c>
      <c r="B68" s="129" t="s">
        <v>112</v>
      </c>
      <c r="C68" s="129">
        <v>502</v>
      </c>
      <c r="D68" s="129" t="s">
        <v>17</v>
      </c>
      <c r="E68" s="129">
        <f>ROUND(47.4*10.764,0)</f>
        <v>510</v>
      </c>
      <c r="F68" s="129">
        <f>ROUND(2.75*10.764,0)</f>
        <v>30</v>
      </c>
      <c r="G68" s="132">
        <f t="shared" ref="G68:G131" si="3">E68+F68</f>
        <v>540</v>
      </c>
      <c r="H68" s="129" t="s">
        <v>121</v>
      </c>
      <c r="I68" s="133">
        <f t="shared" si="2"/>
        <v>0.54</v>
      </c>
      <c r="J68" s="131"/>
      <c r="K68" s="134">
        <f t="shared" ref="K68:K131" si="4">I68-J68</f>
        <v>0.54</v>
      </c>
    </row>
    <row r="69" spans="1:11" ht="16">
      <c r="A69" s="129">
        <v>67</v>
      </c>
      <c r="B69" s="129" t="s">
        <v>112</v>
      </c>
      <c r="C69" s="129">
        <v>503</v>
      </c>
      <c r="D69" s="129" t="s">
        <v>17</v>
      </c>
      <c r="E69" s="129">
        <f>ROUND(49.78*10.764,0)</f>
        <v>536</v>
      </c>
      <c r="F69" s="129">
        <v>0</v>
      </c>
      <c r="G69" s="132">
        <f t="shared" si="3"/>
        <v>536</v>
      </c>
      <c r="H69" s="129" t="s">
        <v>121</v>
      </c>
      <c r="I69" s="133">
        <f t="shared" si="2"/>
        <v>0.53600000000000003</v>
      </c>
      <c r="J69" s="131"/>
      <c r="K69" s="134">
        <f t="shared" si="4"/>
        <v>0.53600000000000003</v>
      </c>
    </row>
    <row r="70" spans="1:11" ht="16">
      <c r="A70" s="129">
        <v>68</v>
      </c>
      <c r="B70" s="129" t="s">
        <v>112</v>
      </c>
      <c r="C70" s="129">
        <v>504</v>
      </c>
      <c r="D70" s="129" t="s">
        <v>17</v>
      </c>
      <c r="E70" s="129">
        <f>ROUND(48.72*10.764,0)</f>
        <v>524</v>
      </c>
      <c r="F70" s="129">
        <f>ROUND(5.65*10.764,0)</f>
        <v>61</v>
      </c>
      <c r="G70" s="132">
        <f t="shared" si="3"/>
        <v>585</v>
      </c>
      <c r="H70" s="129" t="s">
        <v>121</v>
      </c>
      <c r="I70" s="133">
        <f t="shared" ref="I70:I133" si="5">G70*10000/10^7</f>
        <v>0.58499999999999996</v>
      </c>
      <c r="J70" s="131"/>
      <c r="K70" s="134">
        <f t="shared" si="4"/>
        <v>0.58499999999999996</v>
      </c>
    </row>
    <row r="71" spans="1:11" ht="16" hidden="1">
      <c r="A71" s="129">
        <v>69</v>
      </c>
      <c r="B71" s="129" t="s">
        <v>112</v>
      </c>
      <c r="C71" s="129">
        <v>506</v>
      </c>
      <c r="D71" s="129" t="s">
        <v>18</v>
      </c>
      <c r="E71" s="129">
        <f>ROUND(28.56*10.764,0)</f>
        <v>307</v>
      </c>
      <c r="F71" s="129">
        <f>ROUND(7.5*10.764,0)</f>
        <v>81</v>
      </c>
      <c r="G71" s="132">
        <f t="shared" si="3"/>
        <v>388</v>
      </c>
      <c r="H71" s="129" t="s">
        <v>121</v>
      </c>
      <c r="I71" s="133">
        <f t="shared" si="5"/>
        <v>0.38800000000000001</v>
      </c>
      <c r="J71" s="131"/>
      <c r="K71" s="134">
        <f t="shared" si="4"/>
        <v>0.38800000000000001</v>
      </c>
    </row>
    <row r="72" spans="1:11" ht="16" hidden="1">
      <c r="A72" s="129">
        <v>70</v>
      </c>
      <c r="B72" s="129" t="s">
        <v>112</v>
      </c>
      <c r="C72" s="129">
        <v>507</v>
      </c>
      <c r="D72" s="129" t="s">
        <v>18</v>
      </c>
      <c r="E72" s="129">
        <f>ROUND(27.93*10.764,0)</f>
        <v>301</v>
      </c>
      <c r="F72" s="129">
        <f>ROUND(7.5*10.764,0)</f>
        <v>81</v>
      </c>
      <c r="G72" s="132">
        <f t="shared" si="3"/>
        <v>382</v>
      </c>
      <c r="H72" s="129" t="s">
        <v>121</v>
      </c>
      <c r="I72" s="133">
        <f t="shared" si="5"/>
        <v>0.38200000000000001</v>
      </c>
      <c r="J72" s="131"/>
      <c r="K72" s="134">
        <f t="shared" si="4"/>
        <v>0.38200000000000001</v>
      </c>
    </row>
    <row r="73" spans="1:11" ht="16" hidden="1">
      <c r="A73" s="129">
        <v>71</v>
      </c>
      <c r="B73" s="129" t="s">
        <v>112</v>
      </c>
      <c r="C73" s="129">
        <v>601</v>
      </c>
      <c r="D73" s="129" t="s">
        <v>18</v>
      </c>
      <c r="E73" s="129">
        <f>ROUND(28.56*10.764,0)</f>
        <v>307</v>
      </c>
      <c r="F73" s="129">
        <f>ROUND(7.5*10.764,0)</f>
        <v>81</v>
      </c>
      <c r="G73" s="132">
        <f t="shared" si="3"/>
        <v>388</v>
      </c>
      <c r="H73" s="129" t="s">
        <v>121</v>
      </c>
      <c r="I73" s="133">
        <f t="shared" si="5"/>
        <v>0.38800000000000001</v>
      </c>
      <c r="J73" s="131"/>
      <c r="K73" s="134">
        <f t="shared" si="4"/>
        <v>0.38800000000000001</v>
      </c>
    </row>
    <row r="74" spans="1:11" ht="16">
      <c r="A74" s="129">
        <v>72</v>
      </c>
      <c r="B74" s="129" t="s">
        <v>112</v>
      </c>
      <c r="C74" s="129">
        <v>602</v>
      </c>
      <c r="D74" s="129" t="s">
        <v>17</v>
      </c>
      <c r="E74" s="129">
        <f>ROUND(47.4*10.764,0)</f>
        <v>510</v>
      </c>
      <c r="F74" s="129">
        <f>ROUND(2.75*10.764,0)</f>
        <v>30</v>
      </c>
      <c r="G74" s="132">
        <f t="shared" si="3"/>
        <v>540</v>
      </c>
      <c r="H74" s="129" t="s">
        <v>121</v>
      </c>
      <c r="I74" s="133">
        <f t="shared" si="5"/>
        <v>0.54</v>
      </c>
      <c r="J74" s="131"/>
      <c r="K74" s="134">
        <f t="shared" si="4"/>
        <v>0.54</v>
      </c>
    </row>
    <row r="75" spans="1:11" ht="16">
      <c r="A75" s="129">
        <v>73</v>
      </c>
      <c r="B75" s="129" t="s">
        <v>112</v>
      </c>
      <c r="C75" s="129">
        <v>603</v>
      </c>
      <c r="D75" s="129" t="s">
        <v>17</v>
      </c>
      <c r="E75" s="129">
        <f>ROUND(49.78*10.764,0)</f>
        <v>536</v>
      </c>
      <c r="F75" s="129">
        <v>0</v>
      </c>
      <c r="G75" s="132">
        <f t="shared" si="3"/>
        <v>536</v>
      </c>
      <c r="H75" s="129" t="s">
        <v>121</v>
      </c>
      <c r="I75" s="133">
        <f t="shared" si="5"/>
        <v>0.53600000000000003</v>
      </c>
      <c r="J75" s="131"/>
      <c r="K75" s="134">
        <f t="shared" si="4"/>
        <v>0.53600000000000003</v>
      </c>
    </row>
    <row r="76" spans="1:11" ht="16">
      <c r="A76" s="129">
        <v>74</v>
      </c>
      <c r="B76" s="129" t="s">
        <v>112</v>
      </c>
      <c r="C76" s="129">
        <v>604</v>
      </c>
      <c r="D76" s="129" t="s">
        <v>17</v>
      </c>
      <c r="E76" s="129">
        <f>ROUND(48.72*10.764,0)</f>
        <v>524</v>
      </c>
      <c r="F76" s="129">
        <f>ROUND(5.65*10.764,0)</f>
        <v>61</v>
      </c>
      <c r="G76" s="132">
        <f t="shared" si="3"/>
        <v>585</v>
      </c>
      <c r="H76" s="129" t="s">
        <v>121</v>
      </c>
      <c r="I76" s="133">
        <f t="shared" si="5"/>
        <v>0.58499999999999996</v>
      </c>
      <c r="J76" s="131"/>
      <c r="K76" s="134">
        <f t="shared" si="4"/>
        <v>0.58499999999999996</v>
      </c>
    </row>
    <row r="77" spans="1:11" ht="16" hidden="1">
      <c r="A77" s="129">
        <v>75</v>
      </c>
      <c r="B77" s="129" t="s">
        <v>112</v>
      </c>
      <c r="C77" s="129">
        <v>605</v>
      </c>
      <c r="D77" s="129" t="s">
        <v>18</v>
      </c>
      <c r="E77" s="129">
        <f>ROUND(28.56*10.764,0)</f>
        <v>307</v>
      </c>
      <c r="F77" s="129">
        <f>ROUND(8.45*10.764,0)</f>
        <v>91</v>
      </c>
      <c r="G77" s="132">
        <f t="shared" si="3"/>
        <v>398</v>
      </c>
      <c r="H77" s="129" t="s">
        <v>121</v>
      </c>
      <c r="I77" s="133">
        <f t="shared" si="5"/>
        <v>0.39800000000000002</v>
      </c>
      <c r="J77" s="131"/>
      <c r="K77" s="134">
        <f t="shared" si="4"/>
        <v>0.39800000000000002</v>
      </c>
    </row>
    <row r="78" spans="1:11" ht="16" hidden="1">
      <c r="A78" s="129">
        <v>76</v>
      </c>
      <c r="B78" s="129" t="s">
        <v>112</v>
      </c>
      <c r="C78" s="129">
        <v>606</v>
      </c>
      <c r="D78" s="129" t="s">
        <v>18</v>
      </c>
      <c r="E78" s="129">
        <f>ROUND(28.56*10.764,0)</f>
        <v>307</v>
      </c>
      <c r="F78" s="129">
        <f>ROUND(7.5*10.764,0)</f>
        <v>81</v>
      </c>
      <c r="G78" s="132">
        <f t="shared" si="3"/>
        <v>388</v>
      </c>
      <c r="H78" s="129" t="s">
        <v>121</v>
      </c>
      <c r="I78" s="133">
        <f t="shared" si="5"/>
        <v>0.38800000000000001</v>
      </c>
      <c r="J78" s="131"/>
      <c r="K78" s="134">
        <f t="shared" si="4"/>
        <v>0.38800000000000001</v>
      </c>
    </row>
    <row r="79" spans="1:11" ht="16" hidden="1">
      <c r="A79" s="129">
        <v>77</v>
      </c>
      <c r="B79" s="129" t="s">
        <v>112</v>
      </c>
      <c r="C79" s="129">
        <v>607</v>
      </c>
      <c r="D79" s="129" t="s">
        <v>18</v>
      </c>
      <c r="E79" s="129">
        <f>ROUND(27.93*10.764,0)</f>
        <v>301</v>
      </c>
      <c r="F79" s="129">
        <f>ROUND(7.5*10.764,0)</f>
        <v>81</v>
      </c>
      <c r="G79" s="132">
        <f t="shared" si="3"/>
        <v>382</v>
      </c>
      <c r="H79" s="129" t="s">
        <v>121</v>
      </c>
      <c r="I79" s="133">
        <f t="shared" si="5"/>
        <v>0.38200000000000001</v>
      </c>
      <c r="J79" s="131"/>
      <c r="K79" s="134">
        <f t="shared" si="4"/>
        <v>0.38200000000000001</v>
      </c>
    </row>
    <row r="80" spans="1:11" ht="16">
      <c r="A80" s="129">
        <v>78</v>
      </c>
      <c r="B80" s="129" t="s">
        <v>112</v>
      </c>
      <c r="C80" s="129">
        <v>703</v>
      </c>
      <c r="D80" s="129" t="s">
        <v>17</v>
      </c>
      <c r="E80" s="129">
        <f>ROUND(49.78*10.764,0)</f>
        <v>536</v>
      </c>
      <c r="F80" s="129">
        <v>0</v>
      </c>
      <c r="G80" s="132">
        <f t="shared" si="3"/>
        <v>536</v>
      </c>
      <c r="H80" s="129" t="s">
        <v>121</v>
      </c>
      <c r="I80" s="133">
        <f t="shared" si="5"/>
        <v>0.53600000000000003</v>
      </c>
      <c r="J80" s="131"/>
      <c r="K80" s="134">
        <f t="shared" si="4"/>
        <v>0.53600000000000003</v>
      </c>
    </row>
    <row r="81" spans="1:11" ht="16">
      <c r="A81" s="129">
        <v>79</v>
      </c>
      <c r="B81" s="129" t="s">
        <v>112</v>
      </c>
      <c r="C81" s="129">
        <v>704</v>
      </c>
      <c r="D81" s="129" t="s">
        <v>17</v>
      </c>
      <c r="E81" s="129">
        <f>ROUND(48.72*10.764,0)</f>
        <v>524</v>
      </c>
      <c r="F81" s="129">
        <f>ROUND(5.65*10.764,0)</f>
        <v>61</v>
      </c>
      <c r="G81" s="132">
        <f t="shared" si="3"/>
        <v>585</v>
      </c>
      <c r="H81" s="129" t="s">
        <v>121</v>
      </c>
      <c r="I81" s="133">
        <f t="shared" si="5"/>
        <v>0.58499999999999996</v>
      </c>
      <c r="J81" s="131"/>
      <c r="K81" s="134">
        <f t="shared" si="4"/>
        <v>0.58499999999999996</v>
      </c>
    </row>
    <row r="82" spans="1:11" ht="16" hidden="1">
      <c r="A82" s="129">
        <v>80</v>
      </c>
      <c r="B82" s="129" t="s">
        <v>112</v>
      </c>
      <c r="C82" s="129">
        <v>707</v>
      </c>
      <c r="D82" s="129" t="s">
        <v>18</v>
      </c>
      <c r="E82" s="129">
        <f>ROUND(27.93*10.764,0)</f>
        <v>301</v>
      </c>
      <c r="F82" s="129">
        <f>ROUND(7.5*10.764,0)</f>
        <v>81</v>
      </c>
      <c r="G82" s="132">
        <f t="shared" si="3"/>
        <v>382</v>
      </c>
      <c r="H82" s="129" t="s">
        <v>121</v>
      </c>
      <c r="I82" s="133">
        <f t="shared" si="5"/>
        <v>0.38200000000000001</v>
      </c>
      <c r="J82" s="131"/>
      <c r="K82" s="134">
        <f t="shared" si="4"/>
        <v>0.38200000000000001</v>
      </c>
    </row>
    <row r="83" spans="1:11" ht="16" hidden="1">
      <c r="A83" s="129">
        <v>81</v>
      </c>
      <c r="B83" s="129" t="s">
        <v>112</v>
      </c>
      <c r="C83" s="129">
        <v>801</v>
      </c>
      <c r="D83" s="129" t="s">
        <v>18</v>
      </c>
      <c r="E83" s="129">
        <f>ROUND(28.56*10.764,0)</f>
        <v>307</v>
      </c>
      <c r="F83" s="129">
        <f>ROUND(7.5*10.764,0)</f>
        <v>81</v>
      </c>
      <c r="G83" s="132">
        <f t="shared" si="3"/>
        <v>388</v>
      </c>
      <c r="H83" s="129" t="s">
        <v>121</v>
      </c>
      <c r="I83" s="133">
        <f t="shared" si="5"/>
        <v>0.38800000000000001</v>
      </c>
      <c r="J83" s="131"/>
      <c r="K83" s="134">
        <f t="shared" si="4"/>
        <v>0.38800000000000001</v>
      </c>
    </row>
    <row r="84" spans="1:11" ht="16">
      <c r="A84" s="129">
        <v>82</v>
      </c>
      <c r="B84" s="129" t="s">
        <v>112</v>
      </c>
      <c r="C84" s="129">
        <v>802</v>
      </c>
      <c r="D84" s="129" t="s">
        <v>17</v>
      </c>
      <c r="E84" s="129">
        <f>ROUND(47.4*10.764,0)</f>
        <v>510</v>
      </c>
      <c r="F84" s="129">
        <f>ROUND(2.75*10.764,0)</f>
        <v>30</v>
      </c>
      <c r="G84" s="132">
        <f t="shared" si="3"/>
        <v>540</v>
      </c>
      <c r="H84" s="129" t="s">
        <v>121</v>
      </c>
      <c r="I84" s="133">
        <f t="shared" si="5"/>
        <v>0.54</v>
      </c>
      <c r="J84" s="131"/>
      <c r="K84" s="134">
        <f t="shared" si="4"/>
        <v>0.54</v>
      </c>
    </row>
    <row r="85" spans="1:11" ht="16">
      <c r="A85" s="129">
        <v>83</v>
      </c>
      <c r="B85" s="129" t="s">
        <v>112</v>
      </c>
      <c r="C85" s="129">
        <v>803</v>
      </c>
      <c r="D85" s="129" t="s">
        <v>17</v>
      </c>
      <c r="E85" s="129">
        <f>ROUND(49.78*10.764,0)</f>
        <v>536</v>
      </c>
      <c r="F85" s="129">
        <v>0</v>
      </c>
      <c r="G85" s="132">
        <f t="shared" si="3"/>
        <v>536</v>
      </c>
      <c r="H85" s="129" t="s">
        <v>121</v>
      </c>
      <c r="I85" s="133">
        <f t="shared" si="5"/>
        <v>0.53600000000000003</v>
      </c>
      <c r="J85" s="131"/>
      <c r="K85" s="134">
        <f t="shared" si="4"/>
        <v>0.53600000000000003</v>
      </c>
    </row>
    <row r="86" spans="1:11" ht="16">
      <c r="A86" s="129">
        <v>84</v>
      </c>
      <c r="B86" s="129" t="s">
        <v>112</v>
      </c>
      <c r="C86" s="129">
        <v>804</v>
      </c>
      <c r="D86" s="129" t="s">
        <v>17</v>
      </c>
      <c r="E86" s="129">
        <f>ROUND(48.72*10.764,0)</f>
        <v>524</v>
      </c>
      <c r="F86" s="129">
        <f>ROUND(5.65*10.764,0)</f>
        <v>61</v>
      </c>
      <c r="G86" s="132">
        <f t="shared" si="3"/>
        <v>585</v>
      </c>
      <c r="H86" s="129" t="s">
        <v>121</v>
      </c>
      <c r="I86" s="133">
        <f t="shared" si="5"/>
        <v>0.58499999999999996</v>
      </c>
      <c r="J86" s="131"/>
      <c r="K86" s="134">
        <f t="shared" si="4"/>
        <v>0.58499999999999996</v>
      </c>
    </row>
    <row r="87" spans="1:11" ht="16" hidden="1">
      <c r="A87" s="129">
        <v>85</v>
      </c>
      <c r="B87" s="129" t="s">
        <v>112</v>
      </c>
      <c r="C87" s="129">
        <v>806</v>
      </c>
      <c r="D87" s="129" t="s">
        <v>18</v>
      </c>
      <c r="E87" s="129">
        <f>ROUND(28.56*10.764,0)</f>
        <v>307</v>
      </c>
      <c r="F87" s="129">
        <f>ROUND(7.5*10.764,0)</f>
        <v>81</v>
      </c>
      <c r="G87" s="132">
        <f t="shared" si="3"/>
        <v>388</v>
      </c>
      <c r="H87" s="129" t="s">
        <v>121</v>
      </c>
      <c r="I87" s="133">
        <f t="shared" si="5"/>
        <v>0.38800000000000001</v>
      </c>
      <c r="J87" s="131"/>
      <c r="K87" s="134">
        <f t="shared" si="4"/>
        <v>0.38800000000000001</v>
      </c>
    </row>
    <row r="88" spans="1:11" ht="16" hidden="1">
      <c r="A88" s="129">
        <v>86</v>
      </c>
      <c r="B88" s="129" t="s">
        <v>112</v>
      </c>
      <c r="C88" s="129">
        <v>807</v>
      </c>
      <c r="D88" s="129" t="s">
        <v>18</v>
      </c>
      <c r="E88" s="129">
        <f>ROUND(27.93*10.764,0)</f>
        <v>301</v>
      </c>
      <c r="F88" s="129">
        <f>ROUND(7.5*10.764,0)</f>
        <v>81</v>
      </c>
      <c r="G88" s="132">
        <f t="shared" si="3"/>
        <v>382</v>
      </c>
      <c r="H88" s="129" t="s">
        <v>121</v>
      </c>
      <c r="I88" s="133">
        <f t="shared" si="5"/>
        <v>0.38200000000000001</v>
      </c>
      <c r="J88" s="131"/>
      <c r="K88" s="134">
        <f t="shared" si="4"/>
        <v>0.38200000000000001</v>
      </c>
    </row>
    <row r="89" spans="1:11" ht="16" hidden="1">
      <c r="A89" s="129">
        <v>87</v>
      </c>
      <c r="B89" s="129" t="s">
        <v>112</v>
      </c>
      <c r="C89" s="129">
        <v>901</v>
      </c>
      <c r="D89" s="129" t="s">
        <v>18</v>
      </c>
      <c r="E89" s="129">
        <f>ROUND(28.56*10.764,0)</f>
        <v>307</v>
      </c>
      <c r="F89" s="129">
        <f>ROUND(7.5*10.764,0)</f>
        <v>81</v>
      </c>
      <c r="G89" s="132">
        <f t="shared" si="3"/>
        <v>388</v>
      </c>
      <c r="H89" s="129" t="s">
        <v>121</v>
      </c>
      <c r="I89" s="133">
        <f t="shared" si="5"/>
        <v>0.38800000000000001</v>
      </c>
      <c r="J89" s="131"/>
      <c r="K89" s="134">
        <f t="shared" si="4"/>
        <v>0.38800000000000001</v>
      </c>
    </row>
    <row r="90" spans="1:11" ht="16">
      <c r="A90" s="129">
        <v>88</v>
      </c>
      <c r="B90" s="129" t="s">
        <v>112</v>
      </c>
      <c r="C90" s="129">
        <v>902</v>
      </c>
      <c r="D90" s="129" t="s">
        <v>17</v>
      </c>
      <c r="E90" s="129">
        <f>ROUND(47.4*10.764,0)</f>
        <v>510</v>
      </c>
      <c r="F90" s="129">
        <f>ROUND(2.75*10.764,0)</f>
        <v>30</v>
      </c>
      <c r="G90" s="132">
        <f t="shared" si="3"/>
        <v>540</v>
      </c>
      <c r="H90" s="129" t="s">
        <v>121</v>
      </c>
      <c r="I90" s="133">
        <f t="shared" si="5"/>
        <v>0.54</v>
      </c>
      <c r="J90" s="131"/>
      <c r="K90" s="134">
        <f t="shared" si="4"/>
        <v>0.54</v>
      </c>
    </row>
    <row r="91" spans="1:11" ht="16">
      <c r="A91" s="129">
        <v>89</v>
      </c>
      <c r="B91" s="129" t="s">
        <v>112</v>
      </c>
      <c r="C91" s="129">
        <v>903</v>
      </c>
      <c r="D91" s="129" t="s">
        <v>17</v>
      </c>
      <c r="E91" s="129">
        <f>ROUND(49.78*10.764,0)</f>
        <v>536</v>
      </c>
      <c r="F91" s="129">
        <v>0</v>
      </c>
      <c r="G91" s="132">
        <f t="shared" si="3"/>
        <v>536</v>
      </c>
      <c r="H91" s="129" t="s">
        <v>121</v>
      </c>
      <c r="I91" s="133">
        <f t="shared" si="5"/>
        <v>0.53600000000000003</v>
      </c>
      <c r="J91" s="131"/>
      <c r="K91" s="134">
        <f t="shared" si="4"/>
        <v>0.53600000000000003</v>
      </c>
    </row>
    <row r="92" spans="1:11" ht="16" hidden="1">
      <c r="A92" s="129">
        <v>90</v>
      </c>
      <c r="B92" s="129" t="s">
        <v>112</v>
      </c>
      <c r="C92" s="129">
        <v>1001</v>
      </c>
      <c r="D92" s="129" t="s">
        <v>18</v>
      </c>
      <c r="E92" s="129">
        <f>ROUND(28.56*10.764,0)</f>
        <v>307</v>
      </c>
      <c r="F92" s="129">
        <f>ROUND(7.5*10.764,0)</f>
        <v>81</v>
      </c>
      <c r="G92" s="132">
        <f t="shared" si="3"/>
        <v>388</v>
      </c>
      <c r="H92" s="129" t="s">
        <v>121</v>
      </c>
      <c r="I92" s="133">
        <f t="shared" si="5"/>
        <v>0.38800000000000001</v>
      </c>
      <c r="J92" s="131"/>
      <c r="K92" s="134">
        <f t="shared" si="4"/>
        <v>0.38800000000000001</v>
      </c>
    </row>
    <row r="93" spans="1:11" ht="16">
      <c r="A93" s="129">
        <v>91</v>
      </c>
      <c r="B93" s="129" t="s">
        <v>112</v>
      </c>
      <c r="C93" s="129">
        <v>1002</v>
      </c>
      <c r="D93" s="129" t="s">
        <v>17</v>
      </c>
      <c r="E93" s="129">
        <f>ROUND(47.4*10.764,0)</f>
        <v>510</v>
      </c>
      <c r="F93" s="129">
        <f>ROUND(2.75*10.764,0)</f>
        <v>30</v>
      </c>
      <c r="G93" s="132">
        <f t="shared" si="3"/>
        <v>540</v>
      </c>
      <c r="H93" s="129" t="s">
        <v>121</v>
      </c>
      <c r="I93" s="133">
        <f t="shared" si="5"/>
        <v>0.54</v>
      </c>
      <c r="J93" s="131"/>
      <c r="K93" s="134">
        <f t="shared" si="4"/>
        <v>0.54</v>
      </c>
    </row>
    <row r="94" spans="1:11" ht="16">
      <c r="A94" s="129">
        <v>92</v>
      </c>
      <c r="B94" s="129" t="s">
        <v>112</v>
      </c>
      <c r="C94" s="129">
        <v>1004</v>
      </c>
      <c r="D94" s="129" t="s">
        <v>17</v>
      </c>
      <c r="E94" s="129">
        <f>ROUND(48.72*10.764,0)</f>
        <v>524</v>
      </c>
      <c r="F94" s="129">
        <f>ROUND(5.65*10.764,0)</f>
        <v>61</v>
      </c>
      <c r="G94" s="132">
        <f t="shared" si="3"/>
        <v>585</v>
      </c>
      <c r="H94" s="129" t="s">
        <v>121</v>
      </c>
      <c r="I94" s="133">
        <f t="shared" si="5"/>
        <v>0.58499999999999996</v>
      </c>
      <c r="J94" s="131"/>
      <c r="K94" s="134">
        <f t="shared" si="4"/>
        <v>0.58499999999999996</v>
      </c>
    </row>
    <row r="95" spans="1:11" ht="16" hidden="1">
      <c r="A95" s="129">
        <v>93</v>
      </c>
      <c r="B95" s="129" t="s">
        <v>112</v>
      </c>
      <c r="C95" s="129">
        <v>1006</v>
      </c>
      <c r="D95" s="129" t="s">
        <v>18</v>
      </c>
      <c r="E95" s="129">
        <f>ROUND(28.56*10.764,0)</f>
        <v>307</v>
      </c>
      <c r="F95" s="129">
        <f>ROUND(7.5*10.764,0)</f>
        <v>81</v>
      </c>
      <c r="G95" s="132">
        <f t="shared" si="3"/>
        <v>388</v>
      </c>
      <c r="H95" s="129" t="s">
        <v>121</v>
      </c>
      <c r="I95" s="133">
        <f t="shared" si="5"/>
        <v>0.38800000000000001</v>
      </c>
      <c r="J95" s="131"/>
      <c r="K95" s="134">
        <f t="shared" si="4"/>
        <v>0.38800000000000001</v>
      </c>
    </row>
    <row r="96" spans="1:11" ht="16" hidden="1">
      <c r="A96" s="129">
        <v>94</v>
      </c>
      <c r="B96" s="129" t="s">
        <v>112</v>
      </c>
      <c r="C96" s="129">
        <v>1007</v>
      </c>
      <c r="D96" s="129" t="s">
        <v>18</v>
      </c>
      <c r="E96" s="129">
        <f>ROUND(27.93*10.764,0)</f>
        <v>301</v>
      </c>
      <c r="F96" s="129">
        <f>ROUND(7.5*10.764,0)</f>
        <v>81</v>
      </c>
      <c r="G96" s="132">
        <f t="shared" si="3"/>
        <v>382</v>
      </c>
      <c r="H96" s="129" t="s">
        <v>121</v>
      </c>
      <c r="I96" s="133">
        <f t="shared" si="5"/>
        <v>0.38200000000000001</v>
      </c>
      <c r="J96" s="131"/>
      <c r="K96" s="134">
        <f t="shared" si="4"/>
        <v>0.38200000000000001</v>
      </c>
    </row>
    <row r="97" spans="1:11" ht="16" hidden="1">
      <c r="A97" s="129">
        <v>95</v>
      </c>
      <c r="B97" s="129" t="s">
        <v>112</v>
      </c>
      <c r="C97" s="129">
        <v>1101</v>
      </c>
      <c r="D97" s="129" t="s">
        <v>18</v>
      </c>
      <c r="E97" s="129">
        <f>ROUND(28.56*10.764,0)</f>
        <v>307</v>
      </c>
      <c r="F97" s="129">
        <f>ROUND(7.5*10.764,0)</f>
        <v>81</v>
      </c>
      <c r="G97" s="132">
        <f t="shared" si="3"/>
        <v>388</v>
      </c>
      <c r="H97" s="129" t="s">
        <v>121</v>
      </c>
      <c r="I97" s="133">
        <f t="shared" si="5"/>
        <v>0.38800000000000001</v>
      </c>
      <c r="J97" s="131"/>
      <c r="K97" s="134">
        <f t="shared" si="4"/>
        <v>0.38800000000000001</v>
      </c>
    </row>
    <row r="98" spans="1:11" ht="16">
      <c r="A98" s="129">
        <v>96</v>
      </c>
      <c r="B98" s="129" t="s">
        <v>112</v>
      </c>
      <c r="C98" s="129">
        <v>1102</v>
      </c>
      <c r="D98" s="129" t="s">
        <v>17</v>
      </c>
      <c r="E98" s="129">
        <f>ROUND(47.4*10.764,0)</f>
        <v>510</v>
      </c>
      <c r="F98" s="129">
        <f>ROUND(2.75*10.764,0)</f>
        <v>30</v>
      </c>
      <c r="G98" s="132">
        <f t="shared" si="3"/>
        <v>540</v>
      </c>
      <c r="H98" s="129" t="s">
        <v>121</v>
      </c>
      <c r="I98" s="133">
        <f t="shared" si="5"/>
        <v>0.54</v>
      </c>
      <c r="J98" s="131"/>
      <c r="K98" s="134">
        <f t="shared" si="4"/>
        <v>0.54</v>
      </c>
    </row>
    <row r="99" spans="1:11" ht="16">
      <c r="A99" s="129">
        <v>97</v>
      </c>
      <c r="B99" s="129" t="s">
        <v>112</v>
      </c>
      <c r="C99" s="129">
        <v>1104</v>
      </c>
      <c r="D99" s="129" t="s">
        <v>17</v>
      </c>
      <c r="E99" s="129">
        <f>ROUND(48.72*10.764,0)</f>
        <v>524</v>
      </c>
      <c r="F99" s="129">
        <f>ROUND(5.65*10.764,0)</f>
        <v>61</v>
      </c>
      <c r="G99" s="132">
        <f t="shared" si="3"/>
        <v>585</v>
      </c>
      <c r="H99" s="129" t="s">
        <v>121</v>
      </c>
      <c r="I99" s="133">
        <f t="shared" si="5"/>
        <v>0.58499999999999996</v>
      </c>
      <c r="J99" s="131"/>
      <c r="K99" s="134">
        <f t="shared" si="4"/>
        <v>0.58499999999999996</v>
      </c>
    </row>
    <row r="100" spans="1:11" ht="16" hidden="1">
      <c r="A100" s="129">
        <v>98</v>
      </c>
      <c r="B100" s="129" t="s">
        <v>112</v>
      </c>
      <c r="C100" s="129">
        <v>1106</v>
      </c>
      <c r="D100" s="129" t="s">
        <v>18</v>
      </c>
      <c r="E100" s="129">
        <f>ROUND(28.56*10.764,0)</f>
        <v>307</v>
      </c>
      <c r="F100" s="129">
        <f>ROUND(7.5*10.764,0)</f>
        <v>81</v>
      </c>
      <c r="G100" s="132">
        <f t="shared" si="3"/>
        <v>388</v>
      </c>
      <c r="H100" s="129" t="s">
        <v>121</v>
      </c>
      <c r="I100" s="133">
        <f t="shared" si="5"/>
        <v>0.38800000000000001</v>
      </c>
      <c r="J100" s="131"/>
      <c r="K100" s="134">
        <f t="shared" si="4"/>
        <v>0.38800000000000001</v>
      </c>
    </row>
    <row r="101" spans="1:11" ht="16" hidden="1">
      <c r="A101" s="129">
        <v>99</v>
      </c>
      <c r="B101" s="129" t="s">
        <v>112</v>
      </c>
      <c r="C101" s="129">
        <v>1107</v>
      </c>
      <c r="D101" s="129" t="s">
        <v>18</v>
      </c>
      <c r="E101" s="129">
        <f>ROUND(27.93*10.764,0)</f>
        <v>301</v>
      </c>
      <c r="F101" s="129">
        <f>ROUND(7.5*10.764,0)</f>
        <v>81</v>
      </c>
      <c r="G101" s="132">
        <f t="shared" si="3"/>
        <v>382</v>
      </c>
      <c r="H101" s="129" t="s">
        <v>121</v>
      </c>
      <c r="I101" s="133">
        <f t="shared" si="5"/>
        <v>0.38200000000000001</v>
      </c>
      <c r="J101" s="131"/>
      <c r="K101" s="134">
        <f t="shared" si="4"/>
        <v>0.38200000000000001</v>
      </c>
    </row>
    <row r="102" spans="1:11" ht="16" hidden="1">
      <c r="A102" s="129">
        <v>100</v>
      </c>
      <c r="B102" s="129" t="s">
        <v>112</v>
      </c>
      <c r="C102" s="129">
        <v>1201</v>
      </c>
      <c r="D102" s="129" t="s">
        <v>18</v>
      </c>
      <c r="E102" s="129">
        <f>ROUND(28.56*10.764,0)</f>
        <v>307</v>
      </c>
      <c r="F102" s="129">
        <f>ROUND(7.5*10.764,0)</f>
        <v>81</v>
      </c>
      <c r="G102" s="132">
        <f t="shared" si="3"/>
        <v>388</v>
      </c>
      <c r="H102" s="129" t="s">
        <v>121</v>
      </c>
      <c r="I102" s="133">
        <f t="shared" si="5"/>
        <v>0.38800000000000001</v>
      </c>
      <c r="J102" s="131"/>
      <c r="K102" s="134">
        <f t="shared" si="4"/>
        <v>0.38800000000000001</v>
      </c>
    </row>
    <row r="103" spans="1:11" ht="16">
      <c r="A103" s="129">
        <v>101</v>
      </c>
      <c r="B103" s="129" t="s">
        <v>112</v>
      </c>
      <c r="C103" s="129">
        <v>1204</v>
      </c>
      <c r="D103" s="129" t="s">
        <v>17</v>
      </c>
      <c r="E103" s="129">
        <f>ROUND(48.72*10.764,0)</f>
        <v>524</v>
      </c>
      <c r="F103" s="129">
        <f>ROUND(5.65*10.764,0)</f>
        <v>61</v>
      </c>
      <c r="G103" s="132">
        <f t="shared" si="3"/>
        <v>585</v>
      </c>
      <c r="H103" s="129" t="s">
        <v>121</v>
      </c>
      <c r="I103" s="133">
        <f t="shared" si="5"/>
        <v>0.58499999999999996</v>
      </c>
      <c r="J103" s="131"/>
      <c r="K103" s="134">
        <f t="shared" si="4"/>
        <v>0.58499999999999996</v>
      </c>
    </row>
    <row r="104" spans="1:11" ht="16" hidden="1">
      <c r="A104" s="129">
        <v>102</v>
      </c>
      <c r="B104" s="129" t="s">
        <v>112</v>
      </c>
      <c r="C104" s="129">
        <v>1207</v>
      </c>
      <c r="D104" s="129" t="s">
        <v>18</v>
      </c>
      <c r="E104" s="129">
        <f>ROUND(27.93*10.764,0)</f>
        <v>301</v>
      </c>
      <c r="F104" s="129">
        <f>ROUND(7.5*10.764,0)</f>
        <v>81</v>
      </c>
      <c r="G104" s="132">
        <f t="shared" si="3"/>
        <v>382</v>
      </c>
      <c r="H104" s="129" t="s">
        <v>121</v>
      </c>
      <c r="I104" s="133">
        <f t="shared" si="5"/>
        <v>0.38200000000000001</v>
      </c>
      <c r="J104" s="131"/>
      <c r="K104" s="134">
        <f t="shared" si="4"/>
        <v>0.38200000000000001</v>
      </c>
    </row>
    <row r="105" spans="1:11" ht="16" hidden="1">
      <c r="A105" s="129">
        <v>103</v>
      </c>
      <c r="B105" s="129" t="s">
        <v>112</v>
      </c>
      <c r="C105" s="129">
        <v>1301</v>
      </c>
      <c r="D105" s="129" t="s">
        <v>18</v>
      </c>
      <c r="E105" s="129">
        <f>ROUND(28.56*10.764,0)</f>
        <v>307</v>
      </c>
      <c r="F105" s="129">
        <f>ROUND(7.5*10.764,0)</f>
        <v>81</v>
      </c>
      <c r="G105" s="132">
        <f t="shared" si="3"/>
        <v>388</v>
      </c>
      <c r="H105" s="129" t="s">
        <v>121</v>
      </c>
      <c r="I105" s="133">
        <f t="shared" si="5"/>
        <v>0.38800000000000001</v>
      </c>
      <c r="J105" s="131"/>
      <c r="K105" s="134">
        <f t="shared" si="4"/>
        <v>0.38800000000000001</v>
      </c>
    </row>
    <row r="106" spans="1:11" ht="16">
      <c r="A106" s="129">
        <v>104</v>
      </c>
      <c r="B106" s="129" t="s">
        <v>112</v>
      </c>
      <c r="C106" s="129">
        <v>1302</v>
      </c>
      <c r="D106" s="129" t="s">
        <v>17</v>
      </c>
      <c r="E106" s="129">
        <f>ROUND(47.4*10.764,0)</f>
        <v>510</v>
      </c>
      <c r="F106" s="129">
        <f>ROUND(2.75*10.764,0)</f>
        <v>30</v>
      </c>
      <c r="G106" s="132">
        <f t="shared" si="3"/>
        <v>540</v>
      </c>
      <c r="H106" s="129" t="s">
        <v>121</v>
      </c>
      <c r="I106" s="133">
        <f t="shared" si="5"/>
        <v>0.54</v>
      </c>
      <c r="J106" s="131"/>
      <c r="K106" s="134">
        <f t="shared" si="4"/>
        <v>0.54</v>
      </c>
    </row>
    <row r="107" spans="1:11" ht="16">
      <c r="A107" s="129">
        <v>105</v>
      </c>
      <c r="B107" s="129" t="s">
        <v>112</v>
      </c>
      <c r="C107" s="129">
        <v>1304</v>
      </c>
      <c r="D107" s="129" t="s">
        <v>17</v>
      </c>
      <c r="E107" s="129">
        <f>ROUND(48.72*10.764,0)</f>
        <v>524</v>
      </c>
      <c r="F107" s="129">
        <f>ROUND(5.65*10.764,0)</f>
        <v>61</v>
      </c>
      <c r="G107" s="132">
        <f t="shared" si="3"/>
        <v>585</v>
      </c>
      <c r="H107" s="129" t="s">
        <v>121</v>
      </c>
      <c r="I107" s="133">
        <f t="shared" si="5"/>
        <v>0.58499999999999996</v>
      </c>
      <c r="J107" s="131"/>
      <c r="K107" s="134">
        <f t="shared" si="4"/>
        <v>0.58499999999999996</v>
      </c>
    </row>
    <row r="108" spans="1:11" ht="16" hidden="1">
      <c r="A108" s="129">
        <v>106</v>
      </c>
      <c r="B108" s="129" t="s">
        <v>112</v>
      </c>
      <c r="C108" s="129">
        <v>1306</v>
      </c>
      <c r="D108" s="129" t="s">
        <v>18</v>
      </c>
      <c r="E108" s="129">
        <f>ROUND(28.56*10.764,0)</f>
        <v>307</v>
      </c>
      <c r="F108" s="129">
        <f>ROUND(7.5*10.764,0)</f>
        <v>81</v>
      </c>
      <c r="G108" s="132">
        <f t="shared" si="3"/>
        <v>388</v>
      </c>
      <c r="H108" s="129" t="s">
        <v>121</v>
      </c>
      <c r="I108" s="133">
        <f t="shared" si="5"/>
        <v>0.38800000000000001</v>
      </c>
      <c r="J108" s="131"/>
      <c r="K108" s="134">
        <f t="shared" si="4"/>
        <v>0.38800000000000001</v>
      </c>
    </row>
    <row r="109" spans="1:11" ht="16" hidden="1">
      <c r="A109" s="129">
        <v>107</v>
      </c>
      <c r="B109" s="129" t="s">
        <v>112</v>
      </c>
      <c r="C109" s="129">
        <v>1307</v>
      </c>
      <c r="D109" s="129" t="s">
        <v>18</v>
      </c>
      <c r="E109" s="129">
        <f>ROUND(27.93*10.764,0)</f>
        <v>301</v>
      </c>
      <c r="F109" s="129">
        <f>ROUND(7.5*10.764,0)</f>
        <v>81</v>
      </c>
      <c r="G109" s="132">
        <f t="shared" si="3"/>
        <v>382</v>
      </c>
      <c r="H109" s="129" t="s">
        <v>121</v>
      </c>
      <c r="I109" s="133">
        <f t="shared" si="5"/>
        <v>0.38200000000000001</v>
      </c>
      <c r="J109" s="131"/>
      <c r="K109" s="134">
        <f t="shared" si="4"/>
        <v>0.38200000000000001</v>
      </c>
    </row>
    <row r="110" spans="1:11" ht="16" hidden="1">
      <c r="A110" s="129">
        <v>108</v>
      </c>
      <c r="B110" s="129" t="s">
        <v>112</v>
      </c>
      <c r="C110" s="129">
        <v>1401</v>
      </c>
      <c r="D110" s="129" t="s">
        <v>18</v>
      </c>
      <c r="E110" s="129">
        <f>ROUND(28.56*10.764,0)</f>
        <v>307</v>
      </c>
      <c r="F110" s="129">
        <f>ROUND(7.5*10.764,0)</f>
        <v>81</v>
      </c>
      <c r="G110" s="132">
        <f t="shared" si="3"/>
        <v>388</v>
      </c>
      <c r="H110" s="129" t="s">
        <v>121</v>
      </c>
      <c r="I110" s="133">
        <f t="shared" si="5"/>
        <v>0.38800000000000001</v>
      </c>
      <c r="J110" s="131"/>
      <c r="K110" s="134">
        <f t="shared" si="4"/>
        <v>0.38800000000000001</v>
      </c>
    </row>
    <row r="111" spans="1:11" ht="16">
      <c r="A111" s="129">
        <v>109</v>
      </c>
      <c r="B111" s="129" t="s">
        <v>112</v>
      </c>
      <c r="C111" s="129">
        <v>1402</v>
      </c>
      <c r="D111" s="129" t="s">
        <v>17</v>
      </c>
      <c r="E111" s="129">
        <f>ROUND(47.4*10.764,0)</f>
        <v>510</v>
      </c>
      <c r="F111" s="129">
        <f>ROUND(2.75*10.764,0)</f>
        <v>30</v>
      </c>
      <c r="G111" s="132">
        <f t="shared" si="3"/>
        <v>540</v>
      </c>
      <c r="H111" s="129" t="s">
        <v>121</v>
      </c>
      <c r="I111" s="133">
        <f t="shared" si="5"/>
        <v>0.54</v>
      </c>
      <c r="J111" s="131"/>
      <c r="K111" s="134">
        <f t="shared" si="4"/>
        <v>0.54</v>
      </c>
    </row>
    <row r="112" spans="1:11" ht="16" hidden="1">
      <c r="A112" s="129">
        <v>110</v>
      </c>
      <c r="B112" s="129" t="s">
        <v>112</v>
      </c>
      <c r="C112" s="129">
        <v>1406</v>
      </c>
      <c r="D112" s="129" t="s">
        <v>18</v>
      </c>
      <c r="E112" s="129">
        <f>ROUND(28.56*10.764,0)</f>
        <v>307</v>
      </c>
      <c r="F112" s="129">
        <f>ROUND(7.5*10.764,0)</f>
        <v>81</v>
      </c>
      <c r="G112" s="132">
        <f t="shared" si="3"/>
        <v>388</v>
      </c>
      <c r="H112" s="129" t="s">
        <v>121</v>
      </c>
      <c r="I112" s="133">
        <f t="shared" si="5"/>
        <v>0.38800000000000001</v>
      </c>
      <c r="J112" s="131"/>
      <c r="K112" s="134">
        <f t="shared" si="4"/>
        <v>0.38800000000000001</v>
      </c>
    </row>
    <row r="113" spans="1:11" ht="16" hidden="1">
      <c r="A113" s="129">
        <v>111</v>
      </c>
      <c r="B113" s="129" t="s">
        <v>112</v>
      </c>
      <c r="C113" s="129">
        <v>1407</v>
      </c>
      <c r="D113" s="129" t="s">
        <v>18</v>
      </c>
      <c r="E113" s="129">
        <f>ROUND(27.93*10.764,0)</f>
        <v>301</v>
      </c>
      <c r="F113" s="129">
        <f>ROUND(7.5*10.764,0)</f>
        <v>81</v>
      </c>
      <c r="G113" s="132">
        <f t="shared" si="3"/>
        <v>382</v>
      </c>
      <c r="H113" s="129" t="s">
        <v>121</v>
      </c>
      <c r="I113" s="133">
        <f t="shared" si="5"/>
        <v>0.38200000000000001</v>
      </c>
      <c r="J113" s="131"/>
      <c r="K113" s="134">
        <f t="shared" si="4"/>
        <v>0.38200000000000001</v>
      </c>
    </row>
    <row r="114" spans="1:11" ht="16" hidden="1">
      <c r="A114" s="129">
        <v>112</v>
      </c>
      <c r="B114" s="129" t="s">
        <v>112</v>
      </c>
      <c r="C114" s="129">
        <v>1501</v>
      </c>
      <c r="D114" s="129" t="s">
        <v>18</v>
      </c>
      <c r="E114" s="129">
        <f>ROUND(28.56*10.764,0)</f>
        <v>307</v>
      </c>
      <c r="F114" s="129">
        <f>ROUND(7.5*10.764,0)</f>
        <v>81</v>
      </c>
      <c r="G114" s="132">
        <f t="shared" si="3"/>
        <v>388</v>
      </c>
      <c r="H114" s="129" t="s">
        <v>121</v>
      </c>
      <c r="I114" s="133">
        <f t="shared" si="5"/>
        <v>0.38800000000000001</v>
      </c>
      <c r="J114" s="131"/>
      <c r="K114" s="134">
        <f t="shared" si="4"/>
        <v>0.38800000000000001</v>
      </c>
    </row>
    <row r="115" spans="1:11" ht="16">
      <c r="A115" s="129">
        <v>113</v>
      </c>
      <c r="B115" s="129" t="s">
        <v>112</v>
      </c>
      <c r="C115" s="129">
        <v>1502</v>
      </c>
      <c r="D115" s="129" t="s">
        <v>17</v>
      </c>
      <c r="E115" s="129">
        <f>ROUND(47.4*10.764,0)</f>
        <v>510</v>
      </c>
      <c r="F115" s="129">
        <f>ROUND(2.75*10.764,0)</f>
        <v>30</v>
      </c>
      <c r="G115" s="132">
        <f t="shared" si="3"/>
        <v>540</v>
      </c>
      <c r="H115" s="129" t="s">
        <v>121</v>
      </c>
      <c r="I115" s="133">
        <f t="shared" si="5"/>
        <v>0.54</v>
      </c>
      <c r="J115" s="131"/>
      <c r="K115" s="134">
        <f t="shared" si="4"/>
        <v>0.54</v>
      </c>
    </row>
    <row r="116" spans="1:11" ht="16">
      <c r="A116" s="129">
        <v>114</v>
      </c>
      <c r="B116" s="129" t="s">
        <v>112</v>
      </c>
      <c r="C116" s="129">
        <v>1503</v>
      </c>
      <c r="D116" s="129" t="s">
        <v>17</v>
      </c>
      <c r="E116" s="129">
        <f>ROUND(49.78*10.764,0)</f>
        <v>536</v>
      </c>
      <c r="F116" s="129">
        <v>0</v>
      </c>
      <c r="G116" s="132">
        <f t="shared" si="3"/>
        <v>536</v>
      </c>
      <c r="H116" s="129" t="s">
        <v>121</v>
      </c>
      <c r="I116" s="133">
        <f t="shared" si="5"/>
        <v>0.53600000000000003</v>
      </c>
      <c r="J116" s="131"/>
      <c r="K116" s="134">
        <f t="shared" si="4"/>
        <v>0.53600000000000003</v>
      </c>
    </row>
    <row r="117" spans="1:11" ht="16">
      <c r="A117" s="129">
        <v>115</v>
      </c>
      <c r="B117" s="129" t="s">
        <v>112</v>
      </c>
      <c r="C117" s="129">
        <v>1504</v>
      </c>
      <c r="D117" s="129" t="s">
        <v>17</v>
      </c>
      <c r="E117" s="129">
        <f>ROUND(48.72*10.764,0)</f>
        <v>524</v>
      </c>
      <c r="F117" s="129">
        <f>ROUND(5.65*10.764,0)</f>
        <v>61</v>
      </c>
      <c r="G117" s="132">
        <f t="shared" si="3"/>
        <v>585</v>
      </c>
      <c r="H117" s="129" t="s">
        <v>121</v>
      </c>
      <c r="I117" s="133">
        <f t="shared" si="5"/>
        <v>0.58499999999999996</v>
      </c>
      <c r="J117" s="131"/>
      <c r="K117" s="134">
        <f t="shared" si="4"/>
        <v>0.58499999999999996</v>
      </c>
    </row>
    <row r="118" spans="1:11" ht="16" hidden="1">
      <c r="A118" s="129">
        <v>116</v>
      </c>
      <c r="B118" s="129" t="s">
        <v>112</v>
      </c>
      <c r="C118" s="129">
        <v>1506</v>
      </c>
      <c r="D118" s="129" t="s">
        <v>18</v>
      </c>
      <c r="E118" s="129">
        <f>ROUND(28.56*10.764,0)</f>
        <v>307</v>
      </c>
      <c r="F118" s="129">
        <f>ROUND(7.5*10.764,0)</f>
        <v>81</v>
      </c>
      <c r="G118" s="132">
        <f t="shared" si="3"/>
        <v>388</v>
      </c>
      <c r="H118" s="129" t="s">
        <v>121</v>
      </c>
      <c r="I118" s="133">
        <f t="shared" si="5"/>
        <v>0.38800000000000001</v>
      </c>
      <c r="J118" s="131"/>
      <c r="K118" s="134">
        <f t="shared" si="4"/>
        <v>0.38800000000000001</v>
      </c>
    </row>
    <row r="119" spans="1:11" ht="16" hidden="1">
      <c r="A119" s="129">
        <v>117</v>
      </c>
      <c r="B119" s="129" t="s">
        <v>112</v>
      </c>
      <c r="C119" s="129">
        <v>1507</v>
      </c>
      <c r="D119" s="129" t="s">
        <v>18</v>
      </c>
      <c r="E119" s="129">
        <f>ROUND(27.93*10.764,0)</f>
        <v>301</v>
      </c>
      <c r="F119" s="129">
        <f>ROUND(7.5*10.764,0)</f>
        <v>81</v>
      </c>
      <c r="G119" s="132">
        <f t="shared" si="3"/>
        <v>382</v>
      </c>
      <c r="H119" s="129" t="s">
        <v>121</v>
      </c>
      <c r="I119" s="133">
        <f t="shared" si="5"/>
        <v>0.38200000000000001</v>
      </c>
      <c r="J119" s="131"/>
      <c r="K119" s="134">
        <f t="shared" si="4"/>
        <v>0.38200000000000001</v>
      </c>
    </row>
    <row r="120" spans="1:11" ht="16" hidden="1">
      <c r="A120" s="129">
        <v>118</v>
      </c>
      <c r="B120" s="129" t="s">
        <v>112</v>
      </c>
      <c r="C120" s="129">
        <v>1601</v>
      </c>
      <c r="D120" s="129" t="s">
        <v>18</v>
      </c>
      <c r="E120" s="129">
        <f>ROUND(28.56*10.764,0)</f>
        <v>307</v>
      </c>
      <c r="F120" s="129">
        <f>ROUND(7.5*10.764,0)</f>
        <v>81</v>
      </c>
      <c r="G120" s="132">
        <f t="shared" si="3"/>
        <v>388</v>
      </c>
      <c r="H120" s="129" t="s">
        <v>121</v>
      </c>
      <c r="I120" s="133">
        <f t="shared" si="5"/>
        <v>0.38800000000000001</v>
      </c>
      <c r="J120" s="131"/>
      <c r="K120" s="134">
        <f t="shared" si="4"/>
        <v>0.38800000000000001</v>
      </c>
    </row>
    <row r="121" spans="1:11" ht="16">
      <c r="A121" s="129">
        <v>119</v>
      </c>
      <c r="B121" s="129" t="s">
        <v>112</v>
      </c>
      <c r="C121" s="129">
        <v>1602</v>
      </c>
      <c r="D121" s="129" t="s">
        <v>17</v>
      </c>
      <c r="E121" s="129">
        <f>ROUND(47.4*10.764,0)</f>
        <v>510</v>
      </c>
      <c r="F121" s="129">
        <f>ROUND(2.75*10.764,0)</f>
        <v>30</v>
      </c>
      <c r="G121" s="132">
        <f t="shared" si="3"/>
        <v>540</v>
      </c>
      <c r="H121" s="129" t="s">
        <v>121</v>
      </c>
      <c r="I121" s="133">
        <f t="shared" si="5"/>
        <v>0.54</v>
      </c>
      <c r="J121" s="131"/>
      <c r="K121" s="134">
        <f t="shared" si="4"/>
        <v>0.54</v>
      </c>
    </row>
    <row r="122" spans="1:11" ht="16">
      <c r="A122" s="129">
        <v>120</v>
      </c>
      <c r="B122" s="129" t="s">
        <v>112</v>
      </c>
      <c r="C122" s="129">
        <v>1604</v>
      </c>
      <c r="D122" s="129" t="s">
        <v>17</v>
      </c>
      <c r="E122" s="129">
        <f>ROUND(48.72*10.764,0)</f>
        <v>524</v>
      </c>
      <c r="F122" s="129">
        <f>ROUND(5.65*10.764,0)</f>
        <v>61</v>
      </c>
      <c r="G122" s="132">
        <f t="shared" si="3"/>
        <v>585</v>
      </c>
      <c r="H122" s="129" t="s">
        <v>121</v>
      </c>
      <c r="I122" s="133">
        <f t="shared" si="5"/>
        <v>0.58499999999999996</v>
      </c>
      <c r="J122" s="131"/>
      <c r="K122" s="134">
        <f t="shared" si="4"/>
        <v>0.58499999999999996</v>
      </c>
    </row>
    <row r="123" spans="1:11" ht="16" hidden="1">
      <c r="A123" s="129">
        <v>121</v>
      </c>
      <c r="B123" s="129" t="s">
        <v>112</v>
      </c>
      <c r="C123" s="129">
        <v>1606</v>
      </c>
      <c r="D123" s="129" t="s">
        <v>18</v>
      </c>
      <c r="E123" s="129">
        <f>ROUND(28.56*10.764,0)</f>
        <v>307</v>
      </c>
      <c r="F123" s="129">
        <f>ROUND(7.5*10.764,0)</f>
        <v>81</v>
      </c>
      <c r="G123" s="132">
        <f t="shared" si="3"/>
        <v>388</v>
      </c>
      <c r="H123" s="129" t="s">
        <v>121</v>
      </c>
      <c r="I123" s="133">
        <f t="shared" si="5"/>
        <v>0.38800000000000001</v>
      </c>
      <c r="J123" s="131"/>
      <c r="K123" s="134">
        <f t="shared" si="4"/>
        <v>0.38800000000000001</v>
      </c>
    </row>
    <row r="124" spans="1:11" ht="16" hidden="1">
      <c r="A124" s="129">
        <v>122</v>
      </c>
      <c r="B124" s="129" t="s">
        <v>112</v>
      </c>
      <c r="C124" s="129">
        <v>1607</v>
      </c>
      <c r="D124" s="129" t="s">
        <v>18</v>
      </c>
      <c r="E124" s="129">
        <f>ROUND(27.93*10.764,0)</f>
        <v>301</v>
      </c>
      <c r="F124" s="129">
        <f>ROUND(7.5*10.764,0)</f>
        <v>81</v>
      </c>
      <c r="G124" s="132">
        <f t="shared" si="3"/>
        <v>382</v>
      </c>
      <c r="H124" s="129" t="s">
        <v>121</v>
      </c>
      <c r="I124" s="133">
        <f t="shared" si="5"/>
        <v>0.38200000000000001</v>
      </c>
      <c r="J124" s="131"/>
      <c r="K124" s="134">
        <f t="shared" si="4"/>
        <v>0.38200000000000001</v>
      </c>
    </row>
    <row r="125" spans="1:11" ht="16">
      <c r="A125" s="129">
        <v>123</v>
      </c>
      <c r="B125" s="129" t="s">
        <v>113</v>
      </c>
      <c r="C125" s="129">
        <v>101</v>
      </c>
      <c r="D125" s="129" t="s">
        <v>17</v>
      </c>
      <c r="E125" s="129">
        <f>ROUND(49.75*10.764,0)</f>
        <v>536</v>
      </c>
      <c r="F125" s="129">
        <f>ROUND(6.23*10.764,0)</f>
        <v>67</v>
      </c>
      <c r="G125" s="132">
        <f t="shared" si="3"/>
        <v>603</v>
      </c>
      <c r="H125" s="129" t="s">
        <v>121</v>
      </c>
      <c r="I125" s="133">
        <f t="shared" si="5"/>
        <v>0.60299999999999998</v>
      </c>
      <c r="J125" s="131"/>
      <c r="K125" s="134">
        <f t="shared" si="4"/>
        <v>0.60299999999999998</v>
      </c>
    </row>
    <row r="126" spans="1:11" ht="16" hidden="1">
      <c r="A126" s="129">
        <v>124</v>
      </c>
      <c r="B126" s="129" t="s">
        <v>113</v>
      </c>
      <c r="C126" s="129">
        <v>102</v>
      </c>
      <c r="D126" s="129" t="s">
        <v>18</v>
      </c>
      <c r="E126" s="129">
        <f>ROUND(27.93*10.764,0)</f>
        <v>301</v>
      </c>
      <c r="F126" s="129">
        <f>ROUND(7.5*10.764,0)</f>
        <v>81</v>
      </c>
      <c r="G126" s="132">
        <f t="shared" si="3"/>
        <v>382</v>
      </c>
      <c r="H126" s="129" t="s">
        <v>121</v>
      </c>
      <c r="I126" s="133">
        <f t="shared" si="5"/>
        <v>0.38200000000000001</v>
      </c>
      <c r="J126" s="131"/>
      <c r="K126" s="134">
        <f t="shared" si="4"/>
        <v>0.38200000000000001</v>
      </c>
    </row>
    <row r="127" spans="1:11" ht="16" hidden="1">
      <c r="A127" s="129">
        <v>125</v>
      </c>
      <c r="B127" s="129" t="s">
        <v>113</v>
      </c>
      <c r="C127" s="129">
        <v>103</v>
      </c>
      <c r="D127" s="129" t="s">
        <v>18</v>
      </c>
      <c r="E127" s="129">
        <f>ROUND(28.56*10.764,0)</f>
        <v>307</v>
      </c>
      <c r="F127" s="129">
        <f>ROUND(7.5*10.764,0)</f>
        <v>81</v>
      </c>
      <c r="G127" s="132">
        <f t="shared" si="3"/>
        <v>388</v>
      </c>
      <c r="H127" s="129" t="s">
        <v>121</v>
      </c>
      <c r="I127" s="133">
        <f t="shared" si="5"/>
        <v>0.38800000000000001</v>
      </c>
      <c r="J127" s="131"/>
      <c r="K127" s="134">
        <f t="shared" si="4"/>
        <v>0.38800000000000001</v>
      </c>
    </row>
    <row r="128" spans="1:11" ht="16">
      <c r="A128" s="129">
        <v>126</v>
      </c>
      <c r="B128" s="129" t="s">
        <v>113</v>
      </c>
      <c r="C128" s="129">
        <v>104</v>
      </c>
      <c r="D128" s="129" t="s">
        <v>17</v>
      </c>
      <c r="E128" s="129">
        <f>ROUND(49.27*10.764,0)</f>
        <v>530</v>
      </c>
      <c r="F128" s="129">
        <f>ROUND(3.3*10.764,0)</f>
        <v>36</v>
      </c>
      <c r="G128" s="132">
        <f t="shared" si="3"/>
        <v>566</v>
      </c>
      <c r="H128" s="129" t="s">
        <v>121</v>
      </c>
      <c r="I128" s="133">
        <f t="shared" si="5"/>
        <v>0.56599999999999995</v>
      </c>
      <c r="J128" s="131"/>
      <c r="K128" s="134">
        <f t="shared" si="4"/>
        <v>0.56599999999999995</v>
      </c>
    </row>
    <row r="129" spans="1:11" ht="16" hidden="1">
      <c r="A129" s="129">
        <v>127</v>
      </c>
      <c r="B129" s="129" t="s">
        <v>113</v>
      </c>
      <c r="C129" s="129">
        <v>105</v>
      </c>
      <c r="D129" s="129" t="s">
        <v>18</v>
      </c>
      <c r="E129" s="129">
        <f>ROUND(28.56*10.764,0)</f>
        <v>307</v>
      </c>
      <c r="F129" s="129">
        <f>ROUND(7.5*10.764,0)</f>
        <v>81</v>
      </c>
      <c r="G129" s="132">
        <f t="shared" si="3"/>
        <v>388</v>
      </c>
      <c r="H129" s="129" t="s">
        <v>121</v>
      </c>
      <c r="I129" s="133">
        <f t="shared" si="5"/>
        <v>0.38800000000000001</v>
      </c>
      <c r="J129" s="131"/>
      <c r="K129" s="134">
        <f t="shared" si="4"/>
        <v>0.38800000000000001</v>
      </c>
    </row>
    <row r="130" spans="1:11" ht="16">
      <c r="A130" s="129">
        <v>128</v>
      </c>
      <c r="B130" s="129" t="s">
        <v>113</v>
      </c>
      <c r="C130" s="129">
        <v>106</v>
      </c>
      <c r="D130" s="129" t="s">
        <v>17</v>
      </c>
      <c r="E130" s="129">
        <f>ROUND(49.72*10.764,0)+1</f>
        <v>536</v>
      </c>
      <c r="F130" s="129">
        <f>ROUND(6.23*10.764,0)</f>
        <v>67</v>
      </c>
      <c r="G130" s="132">
        <f t="shared" si="3"/>
        <v>603</v>
      </c>
      <c r="H130" s="129" t="s">
        <v>121</v>
      </c>
      <c r="I130" s="133">
        <f t="shared" si="5"/>
        <v>0.60299999999999998</v>
      </c>
      <c r="J130" s="131"/>
      <c r="K130" s="134">
        <f t="shared" si="4"/>
        <v>0.60299999999999998</v>
      </c>
    </row>
    <row r="131" spans="1:11" ht="16">
      <c r="A131" s="129">
        <v>129</v>
      </c>
      <c r="B131" s="129" t="s">
        <v>113</v>
      </c>
      <c r="C131" s="129">
        <v>201</v>
      </c>
      <c r="D131" s="129" t="s">
        <v>17</v>
      </c>
      <c r="E131" s="129">
        <f>ROUND(49.75*10.764,0)</f>
        <v>536</v>
      </c>
      <c r="F131" s="129">
        <f>ROUND(6.23*10.764,0)</f>
        <v>67</v>
      </c>
      <c r="G131" s="132">
        <f t="shared" si="3"/>
        <v>603</v>
      </c>
      <c r="H131" s="129" t="s">
        <v>121</v>
      </c>
      <c r="I131" s="133">
        <f t="shared" si="5"/>
        <v>0.60299999999999998</v>
      </c>
      <c r="J131" s="131"/>
      <c r="K131" s="134">
        <f t="shared" si="4"/>
        <v>0.60299999999999998</v>
      </c>
    </row>
    <row r="132" spans="1:11" ht="16" hidden="1">
      <c r="A132" s="129">
        <v>130</v>
      </c>
      <c r="B132" s="129" t="s">
        <v>113</v>
      </c>
      <c r="C132" s="129">
        <v>202</v>
      </c>
      <c r="D132" s="129" t="s">
        <v>18</v>
      </c>
      <c r="E132" s="129">
        <f>ROUND(27.93*10.764,0)</f>
        <v>301</v>
      </c>
      <c r="F132" s="129">
        <f>ROUND(7.5*10.764,0)</f>
        <v>81</v>
      </c>
      <c r="G132" s="132">
        <f t="shared" ref="G132:G195" si="6">E132+F132</f>
        <v>382</v>
      </c>
      <c r="H132" s="129" t="s">
        <v>121</v>
      </c>
      <c r="I132" s="133">
        <f t="shared" si="5"/>
        <v>0.38200000000000001</v>
      </c>
      <c r="J132" s="131"/>
      <c r="K132" s="134">
        <f t="shared" ref="K132:K195" si="7">I132-J132</f>
        <v>0.38200000000000001</v>
      </c>
    </row>
    <row r="133" spans="1:11" ht="16" hidden="1">
      <c r="A133" s="129">
        <v>131</v>
      </c>
      <c r="B133" s="129" t="s">
        <v>113</v>
      </c>
      <c r="C133" s="129">
        <v>203</v>
      </c>
      <c r="D133" s="129" t="s">
        <v>18</v>
      </c>
      <c r="E133" s="129">
        <f>ROUND(28.56*10.764,0)</f>
        <v>307</v>
      </c>
      <c r="F133" s="129">
        <f>ROUND(7.5*10.764,0)</f>
        <v>81</v>
      </c>
      <c r="G133" s="132">
        <f t="shared" si="6"/>
        <v>388</v>
      </c>
      <c r="H133" s="129" t="s">
        <v>121</v>
      </c>
      <c r="I133" s="133">
        <f t="shared" si="5"/>
        <v>0.38800000000000001</v>
      </c>
      <c r="J133" s="131"/>
      <c r="K133" s="134">
        <f t="shared" si="7"/>
        <v>0.38800000000000001</v>
      </c>
    </row>
    <row r="134" spans="1:11" ht="16">
      <c r="A134" s="129">
        <v>132</v>
      </c>
      <c r="B134" s="129" t="s">
        <v>113</v>
      </c>
      <c r="C134" s="129">
        <v>204</v>
      </c>
      <c r="D134" s="129" t="s">
        <v>17</v>
      </c>
      <c r="E134" s="129">
        <f>ROUND(49.27*10.764,0)</f>
        <v>530</v>
      </c>
      <c r="F134" s="129">
        <f>ROUND(3.3*10.764,0)</f>
        <v>36</v>
      </c>
      <c r="G134" s="132">
        <f t="shared" si="6"/>
        <v>566</v>
      </c>
      <c r="H134" s="129" t="s">
        <v>121</v>
      </c>
      <c r="I134" s="133">
        <f t="shared" ref="I134:I197" si="8">G134*10000/10^7</f>
        <v>0.56599999999999995</v>
      </c>
      <c r="J134" s="131"/>
      <c r="K134" s="134">
        <f t="shared" si="7"/>
        <v>0.56599999999999995</v>
      </c>
    </row>
    <row r="135" spans="1:11" ht="16" hidden="1">
      <c r="A135" s="129">
        <v>133</v>
      </c>
      <c r="B135" s="129" t="s">
        <v>113</v>
      </c>
      <c r="C135" s="129">
        <v>205</v>
      </c>
      <c r="D135" s="129" t="s">
        <v>18</v>
      </c>
      <c r="E135" s="129">
        <f>ROUND(28.56*10.764,0)</f>
        <v>307</v>
      </c>
      <c r="F135" s="129">
        <f>ROUND(7.5*10.764,0)</f>
        <v>81</v>
      </c>
      <c r="G135" s="132">
        <f t="shared" si="6"/>
        <v>388</v>
      </c>
      <c r="H135" s="129" t="s">
        <v>121</v>
      </c>
      <c r="I135" s="133">
        <f t="shared" si="8"/>
        <v>0.38800000000000001</v>
      </c>
      <c r="J135" s="131"/>
      <c r="K135" s="134">
        <f t="shared" si="7"/>
        <v>0.38800000000000001</v>
      </c>
    </row>
    <row r="136" spans="1:11" ht="16">
      <c r="A136" s="129">
        <v>134</v>
      </c>
      <c r="B136" s="129" t="s">
        <v>113</v>
      </c>
      <c r="C136" s="129">
        <v>206</v>
      </c>
      <c r="D136" s="129" t="s">
        <v>17</v>
      </c>
      <c r="E136" s="129">
        <f>ROUND(49.72*10.764,0)+1</f>
        <v>536</v>
      </c>
      <c r="F136" s="129">
        <f>ROUND(6.23*10.764,0)</f>
        <v>67</v>
      </c>
      <c r="G136" s="132">
        <f t="shared" si="6"/>
        <v>603</v>
      </c>
      <c r="H136" s="129" t="s">
        <v>121</v>
      </c>
      <c r="I136" s="133">
        <f t="shared" si="8"/>
        <v>0.60299999999999998</v>
      </c>
      <c r="J136" s="131"/>
      <c r="K136" s="134">
        <f t="shared" si="7"/>
        <v>0.60299999999999998</v>
      </c>
    </row>
    <row r="137" spans="1:11" ht="16">
      <c r="A137" s="129">
        <v>135</v>
      </c>
      <c r="B137" s="129" t="s">
        <v>113</v>
      </c>
      <c r="C137" s="129">
        <v>301</v>
      </c>
      <c r="D137" s="129" t="s">
        <v>17</v>
      </c>
      <c r="E137" s="129">
        <f>ROUND(49.75*10.764,0)</f>
        <v>536</v>
      </c>
      <c r="F137" s="129">
        <f>ROUND(6.23*10.764,0)</f>
        <v>67</v>
      </c>
      <c r="G137" s="132">
        <f t="shared" si="6"/>
        <v>603</v>
      </c>
      <c r="H137" s="129" t="s">
        <v>121</v>
      </c>
      <c r="I137" s="133">
        <f t="shared" si="8"/>
        <v>0.60299999999999998</v>
      </c>
      <c r="J137" s="131"/>
      <c r="K137" s="134">
        <f t="shared" si="7"/>
        <v>0.60299999999999998</v>
      </c>
    </row>
    <row r="138" spans="1:11" ht="16" hidden="1">
      <c r="A138" s="129">
        <v>136</v>
      </c>
      <c r="B138" s="129" t="s">
        <v>113</v>
      </c>
      <c r="C138" s="129">
        <v>302</v>
      </c>
      <c r="D138" s="129" t="s">
        <v>18</v>
      </c>
      <c r="E138" s="129">
        <f>ROUND(27.93*10.764,0)</f>
        <v>301</v>
      </c>
      <c r="F138" s="129">
        <f>ROUND(7.5*10.764,0)</f>
        <v>81</v>
      </c>
      <c r="G138" s="132">
        <f t="shared" si="6"/>
        <v>382</v>
      </c>
      <c r="H138" s="129" t="s">
        <v>121</v>
      </c>
      <c r="I138" s="133">
        <f t="shared" si="8"/>
        <v>0.38200000000000001</v>
      </c>
      <c r="J138" s="131"/>
      <c r="K138" s="134">
        <f t="shared" si="7"/>
        <v>0.38200000000000001</v>
      </c>
    </row>
    <row r="139" spans="1:11" ht="16" hidden="1">
      <c r="A139" s="129">
        <v>137</v>
      </c>
      <c r="B139" s="129" t="s">
        <v>113</v>
      </c>
      <c r="C139" s="129">
        <v>303</v>
      </c>
      <c r="D139" s="129" t="s">
        <v>18</v>
      </c>
      <c r="E139" s="129">
        <f>ROUND(28.56*10.764,0)</f>
        <v>307</v>
      </c>
      <c r="F139" s="129">
        <f>ROUND(7.5*10.764,0)</f>
        <v>81</v>
      </c>
      <c r="G139" s="132">
        <f t="shared" si="6"/>
        <v>388</v>
      </c>
      <c r="H139" s="129" t="s">
        <v>121</v>
      </c>
      <c r="I139" s="133">
        <f t="shared" si="8"/>
        <v>0.38800000000000001</v>
      </c>
      <c r="J139" s="131"/>
      <c r="K139" s="134">
        <f t="shared" si="7"/>
        <v>0.38800000000000001</v>
      </c>
    </row>
    <row r="140" spans="1:11" ht="16">
      <c r="A140" s="129">
        <v>138</v>
      </c>
      <c r="B140" s="129" t="s">
        <v>113</v>
      </c>
      <c r="C140" s="129">
        <v>304</v>
      </c>
      <c r="D140" s="129" t="s">
        <v>17</v>
      </c>
      <c r="E140" s="129">
        <f>ROUND(49.27*10.764,0)</f>
        <v>530</v>
      </c>
      <c r="F140" s="129">
        <f>ROUND(3.3*10.764,0)</f>
        <v>36</v>
      </c>
      <c r="G140" s="132">
        <f t="shared" si="6"/>
        <v>566</v>
      </c>
      <c r="H140" s="129" t="s">
        <v>121</v>
      </c>
      <c r="I140" s="133">
        <f t="shared" si="8"/>
        <v>0.56599999999999995</v>
      </c>
      <c r="J140" s="131"/>
      <c r="K140" s="134">
        <f t="shared" si="7"/>
        <v>0.56599999999999995</v>
      </c>
    </row>
    <row r="141" spans="1:11" ht="16" hidden="1">
      <c r="A141" s="129">
        <v>139</v>
      </c>
      <c r="B141" s="129" t="s">
        <v>113</v>
      </c>
      <c r="C141" s="129">
        <v>305</v>
      </c>
      <c r="D141" s="129" t="s">
        <v>18</v>
      </c>
      <c r="E141" s="129">
        <f>ROUND(28.56*10.764,0)</f>
        <v>307</v>
      </c>
      <c r="F141" s="129">
        <f>ROUND(7.5*10.764,0)</f>
        <v>81</v>
      </c>
      <c r="G141" s="132">
        <f t="shared" si="6"/>
        <v>388</v>
      </c>
      <c r="H141" s="129" t="s">
        <v>121</v>
      </c>
      <c r="I141" s="133">
        <f t="shared" si="8"/>
        <v>0.38800000000000001</v>
      </c>
      <c r="J141" s="131"/>
      <c r="K141" s="134">
        <f t="shared" si="7"/>
        <v>0.38800000000000001</v>
      </c>
    </row>
    <row r="142" spans="1:11" ht="16">
      <c r="A142" s="129">
        <v>140</v>
      </c>
      <c r="B142" s="129" t="s">
        <v>113</v>
      </c>
      <c r="C142" s="129">
        <v>306</v>
      </c>
      <c r="D142" s="129" t="s">
        <v>17</v>
      </c>
      <c r="E142" s="129">
        <f>ROUND(49.72*10.764,0)+1</f>
        <v>536</v>
      </c>
      <c r="F142" s="129">
        <f>ROUND(6.23*10.764,0)</f>
        <v>67</v>
      </c>
      <c r="G142" s="132">
        <f t="shared" si="6"/>
        <v>603</v>
      </c>
      <c r="H142" s="129" t="s">
        <v>121</v>
      </c>
      <c r="I142" s="133">
        <f t="shared" si="8"/>
        <v>0.60299999999999998</v>
      </c>
      <c r="J142" s="131"/>
      <c r="K142" s="134">
        <f t="shared" si="7"/>
        <v>0.60299999999999998</v>
      </c>
    </row>
    <row r="143" spans="1:11" ht="16">
      <c r="A143" s="129">
        <v>141</v>
      </c>
      <c r="B143" s="129" t="s">
        <v>113</v>
      </c>
      <c r="C143" s="129">
        <v>401</v>
      </c>
      <c r="D143" s="129" t="s">
        <v>17</v>
      </c>
      <c r="E143" s="129">
        <f>ROUND(49.75*10.764,0)</f>
        <v>536</v>
      </c>
      <c r="F143" s="129">
        <f>ROUND(6.23*10.764,0)</f>
        <v>67</v>
      </c>
      <c r="G143" s="132">
        <f t="shared" si="6"/>
        <v>603</v>
      </c>
      <c r="H143" s="129" t="s">
        <v>121</v>
      </c>
      <c r="I143" s="133">
        <f t="shared" si="8"/>
        <v>0.60299999999999998</v>
      </c>
      <c r="J143" s="131"/>
      <c r="K143" s="134">
        <f t="shared" si="7"/>
        <v>0.60299999999999998</v>
      </c>
    </row>
    <row r="144" spans="1:11" ht="16" hidden="1">
      <c r="A144" s="129">
        <v>142</v>
      </c>
      <c r="B144" s="129" t="s">
        <v>113</v>
      </c>
      <c r="C144" s="129">
        <v>402</v>
      </c>
      <c r="D144" s="129" t="s">
        <v>18</v>
      </c>
      <c r="E144" s="129">
        <f>ROUND(27.93*10.764,0)</f>
        <v>301</v>
      </c>
      <c r="F144" s="129">
        <f>ROUND(7.5*10.764,0)</f>
        <v>81</v>
      </c>
      <c r="G144" s="132">
        <f t="shared" si="6"/>
        <v>382</v>
      </c>
      <c r="H144" s="129" t="s">
        <v>121</v>
      </c>
      <c r="I144" s="133">
        <f t="shared" si="8"/>
        <v>0.38200000000000001</v>
      </c>
      <c r="J144" s="131"/>
      <c r="K144" s="134">
        <f t="shared" si="7"/>
        <v>0.38200000000000001</v>
      </c>
    </row>
    <row r="145" spans="1:11" ht="16" hidden="1">
      <c r="A145" s="129">
        <v>143</v>
      </c>
      <c r="B145" s="129" t="s">
        <v>113</v>
      </c>
      <c r="C145" s="129">
        <v>403</v>
      </c>
      <c r="D145" s="129" t="s">
        <v>18</v>
      </c>
      <c r="E145" s="129">
        <f>ROUND(28.56*10.764,0)</f>
        <v>307</v>
      </c>
      <c r="F145" s="129">
        <f>ROUND(7.5*10.764,0)</f>
        <v>81</v>
      </c>
      <c r="G145" s="132">
        <f t="shared" si="6"/>
        <v>388</v>
      </c>
      <c r="H145" s="129" t="s">
        <v>121</v>
      </c>
      <c r="I145" s="133">
        <f t="shared" si="8"/>
        <v>0.38800000000000001</v>
      </c>
      <c r="J145" s="131"/>
      <c r="K145" s="134">
        <f t="shared" si="7"/>
        <v>0.38800000000000001</v>
      </c>
    </row>
    <row r="146" spans="1:11" ht="16">
      <c r="A146" s="129">
        <v>144</v>
      </c>
      <c r="B146" s="129" t="s">
        <v>113</v>
      </c>
      <c r="C146" s="129">
        <v>404</v>
      </c>
      <c r="D146" s="129" t="s">
        <v>17</v>
      </c>
      <c r="E146" s="129">
        <f>ROUND(49.27*10.764,0)</f>
        <v>530</v>
      </c>
      <c r="F146" s="129">
        <f>ROUND(3.3*10.764,0)</f>
        <v>36</v>
      </c>
      <c r="G146" s="132">
        <f t="shared" si="6"/>
        <v>566</v>
      </c>
      <c r="H146" s="129" t="s">
        <v>121</v>
      </c>
      <c r="I146" s="133">
        <f t="shared" si="8"/>
        <v>0.56599999999999995</v>
      </c>
      <c r="J146" s="131"/>
      <c r="K146" s="134">
        <f t="shared" si="7"/>
        <v>0.56599999999999995</v>
      </c>
    </row>
    <row r="147" spans="1:11" ht="16" hidden="1">
      <c r="A147" s="129">
        <v>145</v>
      </c>
      <c r="B147" s="129" t="s">
        <v>113</v>
      </c>
      <c r="C147" s="129">
        <v>405</v>
      </c>
      <c r="D147" s="129" t="s">
        <v>18</v>
      </c>
      <c r="E147" s="129">
        <f>ROUND(28.56*10.764,0)</f>
        <v>307</v>
      </c>
      <c r="F147" s="129">
        <f>ROUND(7.5*10.764,0)</f>
        <v>81</v>
      </c>
      <c r="G147" s="132">
        <f t="shared" si="6"/>
        <v>388</v>
      </c>
      <c r="H147" s="129" t="s">
        <v>121</v>
      </c>
      <c r="I147" s="133">
        <f t="shared" si="8"/>
        <v>0.38800000000000001</v>
      </c>
      <c r="J147" s="131"/>
      <c r="K147" s="134">
        <f t="shared" si="7"/>
        <v>0.38800000000000001</v>
      </c>
    </row>
    <row r="148" spans="1:11" ht="16">
      <c r="A148" s="129">
        <v>146</v>
      </c>
      <c r="B148" s="129" t="s">
        <v>113</v>
      </c>
      <c r="C148" s="129">
        <v>406</v>
      </c>
      <c r="D148" s="129" t="s">
        <v>17</v>
      </c>
      <c r="E148" s="129">
        <f>ROUND(49.72*10.764,0)+1</f>
        <v>536</v>
      </c>
      <c r="F148" s="129">
        <f>ROUND(6.23*10.764,0)</f>
        <v>67</v>
      </c>
      <c r="G148" s="132">
        <f t="shared" si="6"/>
        <v>603</v>
      </c>
      <c r="H148" s="129" t="s">
        <v>121</v>
      </c>
      <c r="I148" s="133">
        <f t="shared" si="8"/>
        <v>0.60299999999999998</v>
      </c>
      <c r="J148" s="131"/>
      <c r="K148" s="134">
        <f t="shared" si="7"/>
        <v>0.60299999999999998</v>
      </c>
    </row>
    <row r="149" spans="1:11" ht="16">
      <c r="A149" s="129">
        <v>147</v>
      </c>
      <c r="B149" s="129" t="s">
        <v>113</v>
      </c>
      <c r="C149" s="129">
        <v>501</v>
      </c>
      <c r="D149" s="129" t="s">
        <v>17</v>
      </c>
      <c r="E149" s="129">
        <f>ROUND(49.75*10.764,0)</f>
        <v>536</v>
      </c>
      <c r="F149" s="129">
        <f>ROUND(6.23*10.764,0)</f>
        <v>67</v>
      </c>
      <c r="G149" s="132">
        <f t="shared" si="6"/>
        <v>603</v>
      </c>
      <c r="H149" s="129" t="s">
        <v>121</v>
      </c>
      <c r="I149" s="133">
        <f t="shared" si="8"/>
        <v>0.60299999999999998</v>
      </c>
      <c r="J149" s="131"/>
      <c r="K149" s="134">
        <f t="shared" si="7"/>
        <v>0.60299999999999998</v>
      </c>
    </row>
    <row r="150" spans="1:11" ht="16" hidden="1">
      <c r="A150" s="129">
        <v>148</v>
      </c>
      <c r="B150" s="129" t="s">
        <v>113</v>
      </c>
      <c r="C150" s="129">
        <v>502</v>
      </c>
      <c r="D150" s="129" t="s">
        <v>18</v>
      </c>
      <c r="E150" s="129">
        <f>ROUND(27.93*10.764,0)</f>
        <v>301</v>
      </c>
      <c r="F150" s="129">
        <f>ROUND(7.5*10.764,0)</f>
        <v>81</v>
      </c>
      <c r="G150" s="132">
        <f t="shared" si="6"/>
        <v>382</v>
      </c>
      <c r="H150" s="129" t="s">
        <v>121</v>
      </c>
      <c r="I150" s="133">
        <f t="shared" si="8"/>
        <v>0.38200000000000001</v>
      </c>
      <c r="J150" s="131"/>
      <c r="K150" s="134">
        <f t="shared" si="7"/>
        <v>0.38200000000000001</v>
      </c>
    </row>
    <row r="151" spans="1:11" ht="16" hidden="1">
      <c r="A151" s="129">
        <v>149</v>
      </c>
      <c r="B151" s="129" t="s">
        <v>113</v>
      </c>
      <c r="C151" s="129">
        <v>503</v>
      </c>
      <c r="D151" s="129" t="s">
        <v>18</v>
      </c>
      <c r="E151" s="129">
        <f>ROUND(28.56*10.764,0)</f>
        <v>307</v>
      </c>
      <c r="F151" s="129">
        <f>ROUND(7.5*10.764,0)</f>
        <v>81</v>
      </c>
      <c r="G151" s="132">
        <f t="shared" si="6"/>
        <v>388</v>
      </c>
      <c r="H151" s="129" t="s">
        <v>121</v>
      </c>
      <c r="I151" s="133">
        <f t="shared" si="8"/>
        <v>0.38800000000000001</v>
      </c>
      <c r="J151" s="131"/>
      <c r="K151" s="134">
        <f t="shared" si="7"/>
        <v>0.38800000000000001</v>
      </c>
    </row>
    <row r="152" spans="1:11" ht="16">
      <c r="A152" s="129">
        <v>150</v>
      </c>
      <c r="B152" s="129" t="s">
        <v>113</v>
      </c>
      <c r="C152" s="129">
        <v>504</v>
      </c>
      <c r="D152" s="129" t="s">
        <v>17</v>
      </c>
      <c r="E152" s="129">
        <f>ROUND(49.27*10.764,0)</f>
        <v>530</v>
      </c>
      <c r="F152" s="129">
        <f>ROUND(3.3*10.764,0)</f>
        <v>36</v>
      </c>
      <c r="G152" s="132">
        <f t="shared" si="6"/>
        <v>566</v>
      </c>
      <c r="H152" s="129" t="s">
        <v>121</v>
      </c>
      <c r="I152" s="133">
        <f t="shared" si="8"/>
        <v>0.56599999999999995</v>
      </c>
      <c r="J152" s="131"/>
      <c r="K152" s="134">
        <f t="shared" si="7"/>
        <v>0.56599999999999995</v>
      </c>
    </row>
    <row r="153" spans="1:11" ht="16" hidden="1">
      <c r="A153" s="129">
        <v>151</v>
      </c>
      <c r="B153" s="129" t="s">
        <v>113</v>
      </c>
      <c r="C153" s="129">
        <v>505</v>
      </c>
      <c r="D153" s="129" t="s">
        <v>18</v>
      </c>
      <c r="E153" s="129">
        <f>ROUND(28.56*10.764,0)</f>
        <v>307</v>
      </c>
      <c r="F153" s="129">
        <f>ROUND(7.5*10.764,0)</f>
        <v>81</v>
      </c>
      <c r="G153" s="132">
        <f t="shared" si="6"/>
        <v>388</v>
      </c>
      <c r="H153" s="129" t="s">
        <v>121</v>
      </c>
      <c r="I153" s="133">
        <f t="shared" si="8"/>
        <v>0.38800000000000001</v>
      </c>
      <c r="J153" s="131"/>
      <c r="K153" s="134">
        <f t="shared" si="7"/>
        <v>0.38800000000000001</v>
      </c>
    </row>
    <row r="154" spans="1:11" ht="16">
      <c r="A154" s="129">
        <v>152</v>
      </c>
      <c r="B154" s="129" t="s">
        <v>113</v>
      </c>
      <c r="C154" s="129">
        <v>506</v>
      </c>
      <c r="D154" s="129" t="s">
        <v>17</v>
      </c>
      <c r="E154" s="129">
        <f>ROUND(49.72*10.764,0)+1</f>
        <v>536</v>
      </c>
      <c r="F154" s="129">
        <f>ROUND(6.23*10.764,0)</f>
        <v>67</v>
      </c>
      <c r="G154" s="132">
        <f t="shared" si="6"/>
        <v>603</v>
      </c>
      <c r="H154" s="129" t="s">
        <v>121</v>
      </c>
      <c r="I154" s="133">
        <f t="shared" si="8"/>
        <v>0.60299999999999998</v>
      </c>
      <c r="J154" s="131"/>
      <c r="K154" s="134">
        <f t="shared" si="7"/>
        <v>0.60299999999999998</v>
      </c>
    </row>
    <row r="155" spans="1:11" ht="16">
      <c r="A155" s="129">
        <v>153</v>
      </c>
      <c r="B155" s="129" t="s">
        <v>113</v>
      </c>
      <c r="C155" s="129">
        <v>601</v>
      </c>
      <c r="D155" s="129" t="s">
        <v>17</v>
      </c>
      <c r="E155" s="129">
        <f>ROUND(49.75*10.764,0)</f>
        <v>536</v>
      </c>
      <c r="F155" s="129">
        <f>ROUND(6.23*10.764,0)</f>
        <v>67</v>
      </c>
      <c r="G155" s="132">
        <f t="shared" si="6"/>
        <v>603</v>
      </c>
      <c r="H155" s="129" t="s">
        <v>121</v>
      </c>
      <c r="I155" s="133">
        <f t="shared" si="8"/>
        <v>0.60299999999999998</v>
      </c>
      <c r="J155" s="131"/>
      <c r="K155" s="134">
        <f t="shared" si="7"/>
        <v>0.60299999999999998</v>
      </c>
    </row>
    <row r="156" spans="1:11" ht="16" hidden="1">
      <c r="A156" s="129">
        <v>154</v>
      </c>
      <c r="B156" s="129" t="s">
        <v>113</v>
      </c>
      <c r="C156" s="129">
        <v>602</v>
      </c>
      <c r="D156" s="129" t="s">
        <v>18</v>
      </c>
      <c r="E156" s="129">
        <f>ROUND(27.93*10.764,0)</f>
        <v>301</v>
      </c>
      <c r="F156" s="129">
        <f>ROUND(7.5*10.764,0)</f>
        <v>81</v>
      </c>
      <c r="G156" s="132">
        <f t="shared" si="6"/>
        <v>382</v>
      </c>
      <c r="H156" s="129" t="s">
        <v>121</v>
      </c>
      <c r="I156" s="133">
        <f t="shared" si="8"/>
        <v>0.38200000000000001</v>
      </c>
      <c r="J156" s="131"/>
      <c r="K156" s="134">
        <f t="shared" si="7"/>
        <v>0.38200000000000001</v>
      </c>
    </row>
    <row r="157" spans="1:11" ht="16" hidden="1">
      <c r="A157" s="129">
        <v>155</v>
      </c>
      <c r="B157" s="129" t="s">
        <v>113</v>
      </c>
      <c r="C157" s="129">
        <v>603</v>
      </c>
      <c r="D157" s="129" t="s">
        <v>18</v>
      </c>
      <c r="E157" s="129">
        <f>ROUND(28.56*10.764,0)</f>
        <v>307</v>
      </c>
      <c r="F157" s="129">
        <f>ROUND(7.5*10.764,0)</f>
        <v>81</v>
      </c>
      <c r="G157" s="132">
        <f t="shared" si="6"/>
        <v>388</v>
      </c>
      <c r="H157" s="129" t="s">
        <v>121</v>
      </c>
      <c r="I157" s="133">
        <f t="shared" si="8"/>
        <v>0.38800000000000001</v>
      </c>
      <c r="J157" s="131"/>
      <c r="K157" s="134">
        <f t="shared" si="7"/>
        <v>0.38800000000000001</v>
      </c>
    </row>
    <row r="158" spans="1:11" ht="16">
      <c r="A158" s="129">
        <v>156</v>
      </c>
      <c r="B158" s="129" t="s">
        <v>113</v>
      </c>
      <c r="C158" s="129">
        <v>604</v>
      </c>
      <c r="D158" s="129" t="s">
        <v>17</v>
      </c>
      <c r="E158" s="129">
        <f>ROUND(49.27*10.764,0)</f>
        <v>530</v>
      </c>
      <c r="F158" s="129">
        <f>ROUND(3.3*10.764,0)</f>
        <v>36</v>
      </c>
      <c r="G158" s="132">
        <f t="shared" si="6"/>
        <v>566</v>
      </c>
      <c r="H158" s="129" t="s">
        <v>121</v>
      </c>
      <c r="I158" s="133">
        <f t="shared" si="8"/>
        <v>0.56599999999999995</v>
      </c>
      <c r="J158" s="131"/>
      <c r="K158" s="134">
        <f t="shared" si="7"/>
        <v>0.56599999999999995</v>
      </c>
    </row>
    <row r="159" spans="1:11" ht="16" hidden="1">
      <c r="A159" s="129">
        <v>157</v>
      </c>
      <c r="B159" s="129" t="s">
        <v>113</v>
      </c>
      <c r="C159" s="129">
        <v>605</v>
      </c>
      <c r="D159" s="129" t="s">
        <v>18</v>
      </c>
      <c r="E159" s="129">
        <f>ROUND(28.56*10.764,0)</f>
        <v>307</v>
      </c>
      <c r="F159" s="129">
        <f>ROUND(7.5*10.764,0)</f>
        <v>81</v>
      </c>
      <c r="G159" s="132">
        <f t="shared" si="6"/>
        <v>388</v>
      </c>
      <c r="H159" s="129" t="s">
        <v>121</v>
      </c>
      <c r="I159" s="133">
        <f t="shared" si="8"/>
        <v>0.38800000000000001</v>
      </c>
      <c r="J159" s="131"/>
      <c r="K159" s="134">
        <f t="shared" si="7"/>
        <v>0.38800000000000001</v>
      </c>
    </row>
    <row r="160" spans="1:11" ht="16">
      <c r="A160" s="129">
        <v>158</v>
      </c>
      <c r="B160" s="129" t="s">
        <v>113</v>
      </c>
      <c r="C160" s="129">
        <v>606</v>
      </c>
      <c r="D160" s="129" t="s">
        <v>17</v>
      </c>
      <c r="E160" s="129">
        <f>ROUND(49.72*10.764,0)+1</f>
        <v>536</v>
      </c>
      <c r="F160" s="129">
        <f>ROUND(6.23*10.764,0)</f>
        <v>67</v>
      </c>
      <c r="G160" s="132">
        <f t="shared" si="6"/>
        <v>603</v>
      </c>
      <c r="H160" s="129" t="s">
        <v>121</v>
      </c>
      <c r="I160" s="133">
        <f t="shared" si="8"/>
        <v>0.60299999999999998</v>
      </c>
      <c r="J160" s="131"/>
      <c r="K160" s="134">
        <f t="shared" si="7"/>
        <v>0.60299999999999998</v>
      </c>
    </row>
    <row r="161" spans="1:11" ht="16">
      <c r="A161" s="129">
        <v>159</v>
      </c>
      <c r="B161" s="129" t="s">
        <v>113</v>
      </c>
      <c r="C161" s="129">
        <v>701</v>
      </c>
      <c r="D161" s="129" t="s">
        <v>17</v>
      </c>
      <c r="E161" s="129">
        <f>ROUND(49.75*10.764,0)</f>
        <v>536</v>
      </c>
      <c r="F161" s="129">
        <f>ROUND(6.23*10.764,0)</f>
        <v>67</v>
      </c>
      <c r="G161" s="132">
        <f t="shared" si="6"/>
        <v>603</v>
      </c>
      <c r="H161" s="129" t="s">
        <v>121</v>
      </c>
      <c r="I161" s="133">
        <f t="shared" si="8"/>
        <v>0.60299999999999998</v>
      </c>
      <c r="J161" s="131"/>
      <c r="K161" s="134">
        <f t="shared" si="7"/>
        <v>0.60299999999999998</v>
      </c>
    </row>
    <row r="162" spans="1:11" ht="16" hidden="1">
      <c r="A162" s="129">
        <v>160</v>
      </c>
      <c r="B162" s="129" t="s">
        <v>113</v>
      </c>
      <c r="C162" s="129">
        <v>702</v>
      </c>
      <c r="D162" s="129" t="s">
        <v>18</v>
      </c>
      <c r="E162" s="129">
        <f>ROUND(27.93*10.764,0)</f>
        <v>301</v>
      </c>
      <c r="F162" s="129">
        <f>ROUND(7.5*10.764,0)</f>
        <v>81</v>
      </c>
      <c r="G162" s="132">
        <f t="shared" si="6"/>
        <v>382</v>
      </c>
      <c r="H162" s="129" t="s">
        <v>121</v>
      </c>
      <c r="I162" s="133">
        <f t="shared" si="8"/>
        <v>0.38200000000000001</v>
      </c>
      <c r="J162" s="131"/>
      <c r="K162" s="134">
        <f t="shared" si="7"/>
        <v>0.38200000000000001</v>
      </c>
    </row>
    <row r="163" spans="1:11" ht="16" hidden="1">
      <c r="A163" s="129">
        <v>161</v>
      </c>
      <c r="B163" s="129" t="s">
        <v>113</v>
      </c>
      <c r="C163" s="129">
        <v>703</v>
      </c>
      <c r="D163" s="129" t="s">
        <v>18</v>
      </c>
      <c r="E163" s="129">
        <f>ROUND(28.56*10.764,0)</f>
        <v>307</v>
      </c>
      <c r="F163" s="129">
        <f>ROUND(7.5*10.764,0)</f>
        <v>81</v>
      </c>
      <c r="G163" s="132">
        <f t="shared" si="6"/>
        <v>388</v>
      </c>
      <c r="H163" s="129" t="s">
        <v>121</v>
      </c>
      <c r="I163" s="133">
        <f t="shared" si="8"/>
        <v>0.38800000000000001</v>
      </c>
      <c r="J163" s="131"/>
      <c r="K163" s="134">
        <f t="shared" si="7"/>
        <v>0.38800000000000001</v>
      </c>
    </row>
    <row r="164" spans="1:11" ht="16">
      <c r="A164" s="129">
        <v>162</v>
      </c>
      <c r="B164" s="129" t="s">
        <v>113</v>
      </c>
      <c r="C164" s="129">
        <v>704</v>
      </c>
      <c r="D164" s="129" t="s">
        <v>17</v>
      </c>
      <c r="E164" s="129">
        <f>ROUND(49.27*10.764,0)</f>
        <v>530</v>
      </c>
      <c r="F164" s="129">
        <f>ROUND(3.3*10.764,0)</f>
        <v>36</v>
      </c>
      <c r="G164" s="132">
        <f t="shared" si="6"/>
        <v>566</v>
      </c>
      <c r="H164" s="129" t="s">
        <v>121</v>
      </c>
      <c r="I164" s="133">
        <f t="shared" si="8"/>
        <v>0.56599999999999995</v>
      </c>
      <c r="J164" s="131"/>
      <c r="K164" s="134">
        <f t="shared" si="7"/>
        <v>0.56599999999999995</v>
      </c>
    </row>
    <row r="165" spans="1:11" ht="16" hidden="1">
      <c r="A165" s="129">
        <v>163</v>
      </c>
      <c r="B165" s="129" t="s">
        <v>113</v>
      </c>
      <c r="C165" s="129">
        <v>705</v>
      </c>
      <c r="D165" s="129" t="s">
        <v>18</v>
      </c>
      <c r="E165" s="129">
        <f>ROUND(28.56*10.764,0)</f>
        <v>307</v>
      </c>
      <c r="F165" s="129">
        <f>ROUND(7.5*10.764,0)</f>
        <v>81</v>
      </c>
      <c r="G165" s="132">
        <f t="shared" si="6"/>
        <v>388</v>
      </c>
      <c r="H165" s="129" t="s">
        <v>121</v>
      </c>
      <c r="I165" s="133">
        <f t="shared" si="8"/>
        <v>0.38800000000000001</v>
      </c>
      <c r="J165" s="131"/>
      <c r="K165" s="134">
        <f t="shared" si="7"/>
        <v>0.38800000000000001</v>
      </c>
    </row>
    <row r="166" spans="1:11" ht="16">
      <c r="A166" s="129">
        <v>164</v>
      </c>
      <c r="B166" s="129" t="s">
        <v>113</v>
      </c>
      <c r="C166" s="129">
        <v>801</v>
      </c>
      <c r="D166" s="129" t="s">
        <v>17</v>
      </c>
      <c r="E166" s="129">
        <f>ROUND(49.75*10.764,0)</f>
        <v>536</v>
      </c>
      <c r="F166" s="129">
        <f>ROUND(6.23*10.764,0)</f>
        <v>67</v>
      </c>
      <c r="G166" s="132">
        <f t="shared" si="6"/>
        <v>603</v>
      </c>
      <c r="H166" s="129" t="s">
        <v>121</v>
      </c>
      <c r="I166" s="133">
        <f t="shared" si="8"/>
        <v>0.60299999999999998</v>
      </c>
      <c r="J166" s="131"/>
      <c r="K166" s="134">
        <f t="shared" si="7"/>
        <v>0.60299999999999998</v>
      </c>
    </row>
    <row r="167" spans="1:11" ht="16" hidden="1">
      <c r="A167" s="129">
        <v>165</v>
      </c>
      <c r="B167" s="129" t="s">
        <v>113</v>
      </c>
      <c r="C167" s="129">
        <v>802</v>
      </c>
      <c r="D167" s="129" t="s">
        <v>18</v>
      </c>
      <c r="E167" s="129">
        <f>ROUND(27.93*10.764,0)</f>
        <v>301</v>
      </c>
      <c r="F167" s="129">
        <f>ROUND(7.5*10.764,0)</f>
        <v>81</v>
      </c>
      <c r="G167" s="132">
        <f t="shared" si="6"/>
        <v>382</v>
      </c>
      <c r="H167" s="129" t="s">
        <v>121</v>
      </c>
      <c r="I167" s="133">
        <f t="shared" si="8"/>
        <v>0.38200000000000001</v>
      </c>
      <c r="J167" s="131"/>
      <c r="K167" s="134">
        <f t="shared" si="7"/>
        <v>0.38200000000000001</v>
      </c>
    </row>
    <row r="168" spans="1:11" ht="16" hidden="1">
      <c r="A168" s="129">
        <v>166</v>
      </c>
      <c r="B168" s="129" t="s">
        <v>113</v>
      </c>
      <c r="C168" s="129">
        <v>803</v>
      </c>
      <c r="D168" s="129" t="s">
        <v>18</v>
      </c>
      <c r="E168" s="129">
        <f>ROUND(28.56*10.764,0)</f>
        <v>307</v>
      </c>
      <c r="F168" s="129">
        <f>ROUND(7.5*10.764,0)</f>
        <v>81</v>
      </c>
      <c r="G168" s="132">
        <f t="shared" si="6"/>
        <v>388</v>
      </c>
      <c r="H168" s="129" t="s">
        <v>121</v>
      </c>
      <c r="I168" s="133">
        <f t="shared" si="8"/>
        <v>0.38800000000000001</v>
      </c>
      <c r="J168" s="131"/>
      <c r="K168" s="134">
        <f t="shared" si="7"/>
        <v>0.38800000000000001</v>
      </c>
    </row>
    <row r="169" spans="1:11" ht="16">
      <c r="A169" s="129">
        <v>167</v>
      </c>
      <c r="B169" s="129" t="s">
        <v>113</v>
      </c>
      <c r="C169" s="129">
        <v>804</v>
      </c>
      <c r="D169" s="129" t="s">
        <v>17</v>
      </c>
      <c r="E169" s="129">
        <f>ROUND(49.27*10.764,0)</f>
        <v>530</v>
      </c>
      <c r="F169" s="129">
        <f>ROUND(3.3*10.764,0)</f>
        <v>36</v>
      </c>
      <c r="G169" s="132">
        <f t="shared" si="6"/>
        <v>566</v>
      </c>
      <c r="H169" s="129" t="s">
        <v>121</v>
      </c>
      <c r="I169" s="133">
        <f t="shared" si="8"/>
        <v>0.56599999999999995</v>
      </c>
      <c r="J169" s="131"/>
      <c r="K169" s="134">
        <f t="shared" si="7"/>
        <v>0.56599999999999995</v>
      </c>
    </row>
    <row r="170" spans="1:11" ht="16" hidden="1">
      <c r="A170" s="129">
        <v>168</v>
      </c>
      <c r="B170" s="129" t="s">
        <v>113</v>
      </c>
      <c r="C170" s="129">
        <v>805</v>
      </c>
      <c r="D170" s="129" t="s">
        <v>18</v>
      </c>
      <c r="E170" s="129">
        <f>ROUND(28.56*10.764,0)</f>
        <v>307</v>
      </c>
      <c r="F170" s="129">
        <f>ROUND(7.5*10.764,0)</f>
        <v>81</v>
      </c>
      <c r="G170" s="132">
        <f t="shared" si="6"/>
        <v>388</v>
      </c>
      <c r="H170" s="129" t="s">
        <v>121</v>
      </c>
      <c r="I170" s="133">
        <f t="shared" si="8"/>
        <v>0.38800000000000001</v>
      </c>
      <c r="J170" s="131"/>
      <c r="K170" s="134">
        <f t="shared" si="7"/>
        <v>0.38800000000000001</v>
      </c>
    </row>
    <row r="171" spans="1:11" ht="16">
      <c r="A171" s="129">
        <v>169</v>
      </c>
      <c r="B171" s="129" t="s">
        <v>113</v>
      </c>
      <c r="C171" s="129">
        <v>806</v>
      </c>
      <c r="D171" s="129" t="s">
        <v>17</v>
      </c>
      <c r="E171" s="129">
        <f>ROUND(49.72*10.764,0)+1</f>
        <v>536</v>
      </c>
      <c r="F171" s="129">
        <f>ROUND(6.23*10.764,0)</f>
        <v>67</v>
      </c>
      <c r="G171" s="132">
        <f t="shared" si="6"/>
        <v>603</v>
      </c>
      <c r="H171" s="129" t="s">
        <v>121</v>
      </c>
      <c r="I171" s="133">
        <f t="shared" si="8"/>
        <v>0.60299999999999998</v>
      </c>
      <c r="J171" s="131"/>
      <c r="K171" s="134">
        <f t="shared" si="7"/>
        <v>0.60299999999999998</v>
      </c>
    </row>
    <row r="172" spans="1:11" ht="16">
      <c r="A172" s="129">
        <v>170</v>
      </c>
      <c r="B172" s="129" t="s">
        <v>113</v>
      </c>
      <c r="C172" s="129">
        <v>901</v>
      </c>
      <c r="D172" s="129" t="s">
        <v>17</v>
      </c>
      <c r="E172" s="129">
        <f>ROUND(49.75*10.764,0)</f>
        <v>536</v>
      </c>
      <c r="F172" s="129">
        <f>ROUND(6.23*10.764,0)</f>
        <v>67</v>
      </c>
      <c r="G172" s="132">
        <f t="shared" si="6"/>
        <v>603</v>
      </c>
      <c r="H172" s="129" t="s">
        <v>121</v>
      </c>
      <c r="I172" s="133">
        <f t="shared" si="8"/>
        <v>0.60299999999999998</v>
      </c>
      <c r="J172" s="131"/>
      <c r="K172" s="134">
        <f t="shared" si="7"/>
        <v>0.60299999999999998</v>
      </c>
    </row>
    <row r="173" spans="1:11" ht="16" hidden="1">
      <c r="A173" s="129">
        <v>171</v>
      </c>
      <c r="B173" s="129" t="s">
        <v>113</v>
      </c>
      <c r="C173" s="129">
        <v>902</v>
      </c>
      <c r="D173" s="129" t="s">
        <v>18</v>
      </c>
      <c r="E173" s="129">
        <f>ROUND(27.93*10.764,0)</f>
        <v>301</v>
      </c>
      <c r="F173" s="129">
        <f>ROUND(7.5*10.764,0)</f>
        <v>81</v>
      </c>
      <c r="G173" s="132">
        <f t="shared" si="6"/>
        <v>382</v>
      </c>
      <c r="H173" s="129" t="s">
        <v>121</v>
      </c>
      <c r="I173" s="133">
        <f t="shared" si="8"/>
        <v>0.38200000000000001</v>
      </c>
      <c r="J173" s="131"/>
      <c r="K173" s="134">
        <f t="shared" si="7"/>
        <v>0.38200000000000001</v>
      </c>
    </row>
    <row r="174" spans="1:11" ht="16" hidden="1">
      <c r="A174" s="129">
        <v>172</v>
      </c>
      <c r="B174" s="129" t="s">
        <v>113</v>
      </c>
      <c r="C174" s="129">
        <v>903</v>
      </c>
      <c r="D174" s="129" t="s">
        <v>18</v>
      </c>
      <c r="E174" s="129">
        <f>ROUND(28.56*10.764,0)</f>
        <v>307</v>
      </c>
      <c r="F174" s="129">
        <f>ROUND(7.5*10.764,0)</f>
        <v>81</v>
      </c>
      <c r="G174" s="132">
        <f t="shared" si="6"/>
        <v>388</v>
      </c>
      <c r="H174" s="129" t="s">
        <v>121</v>
      </c>
      <c r="I174" s="133">
        <f t="shared" si="8"/>
        <v>0.38800000000000001</v>
      </c>
      <c r="J174" s="131"/>
      <c r="K174" s="134">
        <f t="shared" si="7"/>
        <v>0.38800000000000001</v>
      </c>
    </row>
    <row r="175" spans="1:11" ht="16">
      <c r="A175" s="129">
        <v>173</v>
      </c>
      <c r="B175" s="129" t="s">
        <v>113</v>
      </c>
      <c r="C175" s="129">
        <v>904</v>
      </c>
      <c r="D175" s="129" t="s">
        <v>17</v>
      </c>
      <c r="E175" s="129">
        <f>ROUND(49.27*10.764,0)</f>
        <v>530</v>
      </c>
      <c r="F175" s="129">
        <f>ROUND(3.3*10.764,0)</f>
        <v>36</v>
      </c>
      <c r="G175" s="132">
        <f t="shared" si="6"/>
        <v>566</v>
      </c>
      <c r="H175" s="129" t="s">
        <v>121</v>
      </c>
      <c r="I175" s="133">
        <f t="shared" si="8"/>
        <v>0.56599999999999995</v>
      </c>
      <c r="J175" s="131"/>
      <c r="K175" s="134">
        <f t="shared" si="7"/>
        <v>0.56599999999999995</v>
      </c>
    </row>
    <row r="176" spans="1:11" ht="16" hidden="1">
      <c r="A176" s="129">
        <v>174</v>
      </c>
      <c r="B176" s="129" t="s">
        <v>113</v>
      </c>
      <c r="C176" s="129">
        <v>905</v>
      </c>
      <c r="D176" s="129" t="s">
        <v>18</v>
      </c>
      <c r="E176" s="129">
        <f>ROUND(28.56*10.764,0)</f>
        <v>307</v>
      </c>
      <c r="F176" s="129">
        <f>ROUND(7.5*10.764,0)</f>
        <v>81</v>
      </c>
      <c r="G176" s="132">
        <f t="shared" si="6"/>
        <v>388</v>
      </c>
      <c r="H176" s="129" t="s">
        <v>121</v>
      </c>
      <c r="I176" s="133">
        <f t="shared" si="8"/>
        <v>0.38800000000000001</v>
      </c>
      <c r="J176" s="131"/>
      <c r="K176" s="134">
        <f t="shared" si="7"/>
        <v>0.38800000000000001</v>
      </c>
    </row>
    <row r="177" spans="1:11" ht="16">
      <c r="A177" s="129">
        <v>175</v>
      </c>
      <c r="B177" s="129" t="s">
        <v>113</v>
      </c>
      <c r="C177" s="129">
        <v>906</v>
      </c>
      <c r="D177" s="129" t="s">
        <v>17</v>
      </c>
      <c r="E177" s="129">
        <f>ROUND(49.72*10.764,0)+1</f>
        <v>536</v>
      </c>
      <c r="F177" s="129">
        <f>ROUND(6.23*10.764,0)</f>
        <v>67</v>
      </c>
      <c r="G177" s="132">
        <f t="shared" si="6"/>
        <v>603</v>
      </c>
      <c r="H177" s="129" t="s">
        <v>121</v>
      </c>
      <c r="I177" s="133">
        <f t="shared" si="8"/>
        <v>0.60299999999999998</v>
      </c>
      <c r="J177" s="131"/>
      <c r="K177" s="134">
        <f t="shared" si="7"/>
        <v>0.60299999999999998</v>
      </c>
    </row>
    <row r="178" spans="1:11" ht="16">
      <c r="A178" s="129">
        <v>176</v>
      </c>
      <c r="B178" s="129" t="s">
        <v>113</v>
      </c>
      <c r="C178" s="129">
        <v>1001</v>
      </c>
      <c r="D178" s="129" t="s">
        <v>17</v>
      </c>
      <c r="E178" s="129">
        <f>ROUND(49.75*10.764,0)</f>
        <v>536</v>
      </c>
      <c r="F178" s="129">
        <f>ROUND(6.23*10.764,0)</f>
        <v>67</v>
      </c>
      <c r="G178" s="132">
        <f t="shared" si="6"/>
        <v>603</v>
      </c>
      <c r="H178" s="129" t="s">
        <v>121</v>
      </c>
      <c r="I178" s="133">
        <f t="shared" si="8"/>
        <v>0.60299999999999998</v>
      </c>
      <c r="J178" s="131"/>
      <c r="K178" s="134">
        <f t="shared" si="7"/>
        <v>0.60299999999999998</v>
      </c>
    </row>
    <row r="179" spans="1:11" ht="16" hidden="1">
      <c r="A179" s="129">
        <v>177</v>
      </c>
      <c r="B179" s="129" t="s">
        <v>113</v>
      </c>
      <c r="C179" s="129">
        <v>1002</v>
      </c>
      <c r="D179" s="129" t="s">
        <v>18</v>
      </c>
      <c r="E179" s="129">
        <f>ROUND(27.93*10.764,0)</f>
        <v>301</v>
      </c>
      <c r="F179" s="129">
        <f>ROUND(7.5*10.764,0)</f>
        <v>81</v>
      </c>
      <c r="G179" s="132">
        <f t="shared" si="6"/>
        <v>382</v>
      </c>
      <c r="H179" s="129" t="s">
        <v>121</v>
      </c>
      <c r="I179" s="133">
        <f t="shared" si="8"/>
        <v>0.38200000000000001</v>
      </c>
      <c r="J179" s="131"/>
      <c r="K179" s="134">
        <f t="shared" si="7"/>
        <v>0.38200000000000001</v>
      </c>
    </row>
    <row r="180" spans="1:11" ht="16" hidden="1">
      <c r="A180" s="129">
        <v>178</v>
      </c>
      <c r="B180" s="129" t="s">
        <v>113</v>
      </c>
      <c r="C180" s="129">
        <v>1003</v>
      </c>
      <c r="D180" s="129" t="s">
        <v>18</v>
      </c>
      <c r="E180" s="129">
        <f>ROUND(28.56*10.764,0)</f>
        <v>307</v>
      </c>
      <c r="F180" s="129">
        <f>ROUND(7.5*10.764,0)</f>
        <v>81</v>
      </c>
      <c r="G180" s="132">
        <f t="shared" si="6"/>
        <v>388</v>
      </c>
      <c r="H180" s="129" t="s">
        <v>121</v>
      </c>
      <c r="I180" s="133">
        <f t="shared" si="8"/>
        <v>0.38800000000000001</v>
      </c>
      <c r="J180" s="131"/>
      <c r="K180" s="134">
        <f t="shared" si="7"/>
        <v>0.38800000000000001</v>
      </c>
    </row>
    <row r="181" spans="1:11" ht="16">
      <c r="A181" s="129">
        <v>179</v>
      </c>
      <c r="B181" s="129" t="s">
        <v>113</v>
      </c>
      <c r="C181" s="129">
        <v>1004</v>
      </c>
      <c r="D181" s="129" t="s">
        <v>17</v>
      </c>
      <c r="E181" s="129">
        <f>ROUND(49.27*10.764,0)</f>
        <v>530</v>
      </c>
      <c r="F181" s="129">
        <f>ROUND(3.3*10.764,0)</f>
        <v>36</v>
      </c>
      <c r="G181" s="132">
        <f t="shared" si="6"/>
        <v>566</v>
      </c>
      <c r="H181" s="129" t="s">
        <v>121</v>
      </c>
      <c r="I181" s="133">
        <f t="shared" si="8"/>
        <v>0.56599999999999995</v>
      </c>
      <c r="J181" s="131"/>
      <c r="K181" s="134">
        <f t="shared" si="7"/>
        <v>0.56599999999999995</v>
      </c>
    </row>
    <row r="182" spans="1:11" ht="16">
      <c r="A182" s="129">
        <v>180</v>
      </c>
      <c r="B182" s="129" t="s">
        <v>113</v>
      </c>
      <c r="C182" s="129">
        <v>1006</v>
      </c>
      <c r="D182" s="129" t="s">
        <v>17</v>
      </c>
      <c r="E182" s="129">
        <f>ROUND(49.72*10.764,0)+1</f>
        <v>536</v>
      </c>
      <c r="F182" s="129">
        <f>ROUND(6.23*10.764,0)</f>
        <v>67</v>
      </c>
      <c r="G182" s="132">
        <f t="shared" si="6"/>
        <v>603</v>
      </c>
      <c r="H182" s="129" t="s">
        <v>121</v>
      </c>
      <c r="I182" s="133">
        <f t="shared" si="8"/>
        <v>0.60299999999999998</v>
      </c>
      <c r="J182" s="131"/>
      <c r="K182" s="134">
        <f t="shared" si="7"/>
        <v>0.60299999999999998</v>
      </c>
    </row>
    <row r="183" spans="1:11" ht="16">
      <c r="A183" s="129">
        <v>181</v>
      </c>
      <c r="B183" s="129" t="s">
        <v>113</v>
      </c>
      <c r="C183" s="129">
        <v>1101</v>
      </c>
      <c r="D183" s="129" t="s">
        <v>17</v>
      </c>
      <c r="E183" s="129">
        <f>ROUND(49.75*10.764,0)</f>
        <v>536</v>
      </c>
      <c r="F183" s="129">
        <f>ROUND(6.23*10.764,0)</f>
        <v>67</v>
      </c>
      <c r="G183" s="132">
        <f t="shared" si="6"/>
        <v>603</v>
      </c>
      <c r="H183" s="129" t="s">
        <v>121</v>
      </c>
      <c r="I183" s="133">
        <f t="shared" si="8"/>
        <v>0.60299999999999998</v>
      </c>
      <c r="J183" s="131"/>
      <c r="K183" s="134">
        <f t="shared" si="7"/>
        <v>0.60299999999999998</v>
      </c>
    </row>
    <row r="184" spans="1:11" ht="16" hidden="1">
      <c r="A184" s="129">
        <v>182</v>
      </c>
      <c r="B184" s="129" t="s">
        <v>113</v>
      </c>
      <c r="C184" s="129">
        <v>1102</v>
      </c>
      <c r="D184" s="129" t="s">
        <v>18</v>
      </c>
      <c r="E184" s="129">
        <f>ROUND(27.93*10.764,0)</f>
        <v>301</v>
      </c>
      <c r="F184" s="129">
        <f>ROUND(7.5*10.764,0)</f>
        <v>81</v>
      </c>
      <c r="G184" s="132">
        <f t="shared" si="6"/>
        <v>382</v>
      </c>
      <c r="H184" s="129" t="s">
        <v>121</v>
      </c>
      <c r="I184" s="133">
        <f t="shared" si="8"/>
        <v>0.38200000000000001</v>
      </c>
      <c r="J184" s="131"/>
      <c r="K184" s="134">
        <f t="shared" si="7"/>
        <v>0.38200000000000001</v>
      </c>
    </row>
    <row r="185" spans="1:11" ht="16" hidden="1">
      <c r="A185" s="129">
        <v>183</v>
      </c>
      <c r="B185" s="129" t="s">
        <v>113</v>
      </c>
      <c r="C185" s="129">
        <v>1103</v>
      </c>
      <c r="D185" s="129" t="s">
        <v>18</v>
      </c>
      <c r="E185" s="129">
        <f>ROUND(28.56*10.764,0)</f>
        <v>307</v>
      </c>
      <c r="F185" s="129">
        <f>ROUND(7.5*10.764,0)</f>
        <v>81</v>
      </c>
      <c r="G185" s="132">
        <f t="shared" si="6"/>
        <v>388</v>
      </c>
      <c r="H185" s="129" t="s">
        <v>121</v>
      </c>
      <c r="I185" s="133">
        <f t="shared" si="8"/>
        <v>0.38800000000000001</v>
      </c>
      <c r="J185" s="131"/>
      <c r="K185" s="134">
        <f t="shared" si="7"/>
        <v>0.38800000000000001</v>
      </c>
    </row>
    <row r="186" spans="1:11" ht="16">
      <c r="A186" s="129">
        <v>184</v>
      </c>
      <c r="B186" s="129" t="s">
        <v>113</v>
      </c>
      <c r="C186" s="129">
        <v>1104</v>
      </c>
      <c r="D186" s="129" t="s">
        <v>17</v>
      </c>
      <c r="E186" s="129">
        <f>ROUND(49.27*10.764,0)</f>
        <v>530</v>
      </c>
      <c r="F186" s="129">
        <f>ROUND(3.3*10.764,0)</f>
        <v>36</v>
      </c>
      <c r="G186" s="132">
        <f t="shared" si="6"/>
        <v>566</v>
      </c>
      <c r="H186" s="129" t="s">
        <v>121</v>
      </c>
      <c r="I186" s="133">
        <f t="shared" si="8"/>
        <v>0.56599999999999995</v>
      </c>
      <c r="J186" s="131"/>
      <c r="K186" s="134">
        <f t="shared" si="7"/>
        <v>0.56599999999999995</v>
      </c>
    </row>
    <row r="187" spans="1:11" ht="16" hidden="1">
      <c r="A187" s="129">
        <v>185</v>
      </c>
      <c r="B187" s="129" t="s">
        <v>113</v>
      </c>
      <c r="C187" s="129">
        <v>1105</v>
      </c>
      <c r="D187" s="129" t="s">
        <v>18</v>
      </c>
      <c r="E187" s="129">
        <f>ROUND(28.56*10.764,0)</f>
        <v>307</v>
      </c>
      <c r="F187" s="129">
        <f>ROUND(7.5*10.764,0)</f>
        <v>81</v>
      </c>
      <c r="G187" s="132">
        <f t="shared" si="6"/>
        <v>388</v>
      </c>
      <c r="H187" s="129" t="s">
        <v>121</v>
      </c>
      <c r="I187" s="133">
        <f t="shared" si="8"/>
        <v>0.38800000000000001</v>
      </c>
      <c r="J187" s="131"/>
      <c r="K187" s="134">
        <f t="shared" si="7"/>
        <v>0.38800000000000001</v>
      </c>
    </row>
    <row r="188" spans="1:11" ht="16">
      <c r="A188" s="129">
        <v>186</v>
      </c>
      <c r="B188" s="129" t="s">
        <v>113</v>
      </c>
      <c r="C188" s="129">
        <v>1106</v>
      </c>
      <c r="D188" s="129" t="s">
        <v>17</v>
      </c>
      <c r="E188" s="129">
        <f>ROUND(49.72*10.764,0)+1</f>
        <v>536</v>
      </c>
      <c r="F188" s="129">
        <f>ROUND(6.23*10.764,0)</f>
        <v>67</v>
      </c>
      <c r="G188" s="132">
        <f t="shared" si="6"/>
        <v>603</v>
      </c>
      <c r="H188" s="129" t="s">
        <v>121</v>
      </c>
      <c r="I188" s="133">
        <f t="shared" si="8"/>
        <v>0.60299999999999998</v>
      </c>
      <c r="J188" s="131"/>
      <c r="K188" s="134">
        <f t="shared" si="7"/>
        <v>0.60299999999999998</v>
      </c>
    </row>
    <row r="189" spans="1:11" ht="16">
      <c r="A189" s="129">
        <v>187</v>
      </c>
      <c r="B189" s="129" t="s">
        <v>113</v>
      </c>
      <c r="C189" s="129">
        <v>1201</v>
      </c>
      <c r="D189" s="129" t="s">
        <v>17</v>
      </c>
      <c r="E189" s="129">
        <f>ROUND(49.75*10.764,0)</f>
        <v>536</v>
      </c>
      <c r="F189" s="129">
        <f>ROUND(6.23*10.764,0)</f>
        <v>67</v>
      </c>
      <c r="G189" s="132">
        <f t="shared" si="6"/>
        <v>603</v>
      </c>
      <c r="H189" s="129" t="s">
        <v>121</v>
      </c>
      <c r="I189" s="133">
        <f t="shared" si="8"/>
        <v>0.60299999999999998</v>
      </c>
      <c r="J189" s="131"/>
      <c r="K189" s="134">
        <f t="shared" si="7"/>
        <v>0.60299999999999998</v>
      </c>
    </row>
    <row r="190" spans="1:11" ht="16" hidden="1">
      <c r="A190" s="129">
        <v>188</v>
      </c>
      <c r="B190" s="129" t="s">
        <v>113</v>
      </c>
      <c r="C190" s="129">
        <v>1202</v>
      </c>
      <c r="D190" s="129" t="s">
        <v>18</v>
      </c>
      <c r="E190" s="129">
        <f>ROUND(27.93*10.764,0)</f>
        <v>301</v>
      </c>
      <c r="F190" s="129">
        <f>ROUND(7.5*10.764,0)</f>
        <v>81</v>
      </c>
      <c r="G190" s="132">
        <f t="shared" si="6"/>
        <v>382</v>
      </c>
      <c r="H190" s="129" t="s">
        <v>121</v>
      </c>
      <c r="I190" s="133">
        <f t="shared" si="8"/>
        <v>0.38200000000000001</v>
      </c>
      <c r="J190" s="131"/>
      <c r="K190" s="134">
        <f t="shared" si="7"/>
        <v>0.38200000000000001</v>
      </c>
    </row>
    <row r="191" spans="1:11" ht="16" hidden="1">
      <c r="A191" s="129">
        <v>189</v>
      </c>
      <c r="B191" s="129" t="s">
        <v>113</v>
      </c>
      <c r="C191" s="129">
        <v>1203</v>
      </c>
      <c r="D191" s="129" t="s">
        <v>18</v>
      </c>
      <c r="E191" s="129">
        <f>ROUND(28.56*10.764,0)</f>
        <v>307</v>
      </c>
      <c r="F191" s="129">
        <f>ROUND(7.5*10.764,0)</f>
        <v>81</v>
      </c>
      <c r="G191" s="132">
        <f t="shared" si="6"/>
        <v>388</v>
      </c>
      <c r="H191" s="129" t="s">
        <v>121</v>
      </c>
      <c r="I191" s="133">
        <f t="shared" si="8"/>
        <v>0.38800000000000001</v>
      </c>
      <c r="J191" s="131"/>
      <c r="K191" s="134">
        <f t="shared" si="7"/>
        <v>0.38800000000000001</v>
      </c>
    </row>
    <row r="192" spans="1:11" ht="16">
      <c r="A192" s="129">
        <v>190</v>
      </c>
      <c r="B192" s="129" t="s">
        <v>113</v>
      </c>
      <c r="C192" s="129">
        <v>1204</v>
      </c>
      <c r="D192" s="129" t="s">
        <v>17</v>
      </c>
      <c r="E192" s="129">
        <f>ROUND(49.27*10.764,0)</f>
        <v>530</v>
      </c>
      <c r="F192" s="129">
        <f>ROUND(3.3*10.764,0)</f>
        <v>36</v>
      </c>
      <c r="G192" s="132">
        <f t="shared" si="6"/>
        <v>566</v>
      </c>
      <c r="H192" s="129" t="s">
        <v>121</v>
      </c>
      <c r="I192" s="133">
        <f t="shared" si="8"/>
        <v>0.56599999999999995</v>
      </c>
      <c r="J192" s="131"/>
      <c r="K192" s="134">
        <f t="shared" si="7"/>
        <v>0.56599999999999995</v>
      </c>
    </row>
    <row r="193" spans="1:11" ht="16">
      <c r="A193" s="129">
        <v>191</v>
      </c>
      <c r="B193" s="129" t="s">
        <v>113</v>
      </c>
      <c r="C193" s="129">
        <v>1301</v>
      </c>
      <c r="D193" s="129" t="s">
        <v>17</v>
      </c>
      <c r="E193" s="129">
        <f>ROUND(49.75*10.764,0)</f>
        <v>536</v>
      </c>
      <c r="F193" s="129">
        <f>ROUND(6.23*10.764,0)</f>
        <v>67</v>
      </c>
      <c r="G193" s="132">
        <f t="shared" si="6"/>
        <v>603</v>
      </c>
      <c r="H193" s="129" t="s">
        <v>121</v>
      </c>
      <c r="I193" s="133">
        <f t="shared" si="8"/>
        <v>0.60299999999999998</v>
      </c>
      <c r="J193" s="131"/>
      <c r="K193" s="134">
        <f t="shared" si="7"/>
        <v>0.60299999999999998</v>
      </c>
    </row>
    <row r="194" spans="1:11" ht="16" hidden="1">
      <c r="A194" s="129">
        <v>192</v>
      </c>
      <c r="B194" s="129" t="s">
        <v>113</v>
      </c>
      <c r="C194" s="129">
        <v>1302</v>
      </c>
      <c r="D194" s="129" t="s">
        <v>18</v>
      </c>
      <c r="E194" s="129">
        <f>ROUND(27.93*10.764,0)</f>
        <v>301</v>
      </c>
      <c r="F194" s="129">
        <f>ROUND(7.5*10.764,0)</f>
        <v>81</v>
      </c>
      <c r="G194" s="132">
        <f t="shared" si="6"/>
        <v>382</v>
      </c>
      <c r="H194" s="129" t="s">
        <v>121</v>
      </c>
      <c r="I194" s="133">
        <f t="shared" si="8"/>
        <v>0.38200000000000001</v>
      </c>
      <c r="J194" s="131"/>
      <c r="K194" s="134">
        <f t="shared" si="7"/>
        <v>0.38200000000000001</v>
      </c>
    </row>
    <row r="195" spans="1:11" ht="16" hidden="1">
      <c r="A195" s="129">
        <v>193</v>
      </c>
      <c r="B195" s="129" t="s">
        <v>113</v>
      </c>
      <c r="C195" s="129">
        <v>1303</v>
      </c>
      <c r="D195" s="129" t="s">
        <v>18</v>
      </c>
      <c r="E195" s="129">
        <f>ROUND(28.56*10.764,0)</f>
        <v>307</v>
      </c>
      <c r="F195" s="129">
        <f>ROUND(7.5*10.764,0)</f>
        <v>81</v>
      </c>
      <c r="G195" s="132">
        <f t="shared" si="6"/>
        <v>388</v>
      </c>
      <c r="H195" s="129" t="s">
        <v>121</v>
      </c>
      <c r="I195" s="133">
        <f t="shared" si="8"/>
        <v>0.38800000000000001</v>
      </c>
      <c r="J195" s="131"/>
      <c r="K195" s="134">
        <f t="shared" si="7"/>
        <v>0.38800000000000001</v>
      </c>
    </row>
    <row r="196" spans="1:11" ht="16">
      <c r="A196" s="129">
        <v>194</v>
      </c>
      <c r="B196" s="129" t="s">
        <v>113</v>
      </c>
      <c r="C196" s="129">
        <v>1304</v>
      </c>
      <c r="D196" s="129" t="s">
        <v>17</v>
      </c>
      <c r="E196" s="129">
        <f>ROUND(49.27*10.764,0)</f>
        <v>530</v>
      </c>
      <c r="F196" s="129">
        <f>ROUND(3.3*10.764,0)</f>
        <v>36</v>
      </c>
      <c r="G196" s="132">
        <f t="shared" ref="G196:G259" si="9">E196+F196</f>
        <v>566</v>
      </c>
      <c r="H196" s="129" t="s">
        <v>121</v>
      </c>
      <c r="I196" s="133">
        <f t="shared" si="8"/>
        <v>0.56599999999999995</v>
      </c>
      <c r="J196" s="131"/>
      <c r="K196" s="134">
        <f t="shared" ref="K196:K259" si="10">I196-J196</f>
        <v>0.56599999999999995</v>
      </c>
    </row>
    <row r="197" spans="1:11" ht="16">
      <c r="A197" s="129">
        <v>195</v>
      </c>
      <c r="B197" s="129" t="s">
        <v>113</v>
      </c>
      <c r="C197" s="129">
        <v>1306</v>
      </c>
      <c r="D197" s="129" t="s">
        <v>17</v>
      </c>
      <c r="E197" s="129">
        <f>ROUND(49.72*10.764,0)+1</f>
        <v>536</v>
      </c>
      <c r="F197" s="129">
        <f>ROUND(6.23*10.764,0)</f>
        <v>67</v>
      </c>
      <c r="G197" s="132">
        <f t="shared" si="9"/>
        <v>603</v>
      </c>
      <c r="H197" s="129" t="s">
        <v>121</v>
      </c>
      <c r="I197" s="133">
        <f t="shared" si="8"/>
        <v>0.60299999999999998</v>
      </c>
      <c r="J197" s="131"/>
      <c r="K197" s="134">
        <f t="shared" si="10"/>
        <v>0.60299999999999998</v>
      </c>
    </row>
    <row r="198" spans="1:11" ht="16">
      <c r="A198" s="129">
        <v>196</v>
      </c>
      <c r="B198" s="129" t="s">
        <v>113</v>
      </c>
      <c r="C198" s="129">
        <v>1401</v>
      </c>
      <c r="D198" s="129" t="s">
        <v>17</v>
      </c>
      <c r="E198" s="129">
        <f>ROUND(49.75*10.764,0)</f>
        <v>536</v>
      </c>
      <c r="F198" s="129">
        <f>ROUND(6.23*10.764,0)</f>
        <v>67</v>
      </c>
      <c r="G198" s="132">
        <f t="shared" si="9"/>
        <v>603</v>
      </c>
      <c r="H198" s="129" t="s">
        <v>121</v>
      </c>
      <c r="I198" s="133">
        <f t="shared" ref="I198:I215" si="11">G198*10000/10^7</f>
        <v>0.60299999999999998</v>
      </c>
      <c r="J198" s="131"/>
      <c r="K198" s="134">
        <f t="shared" si="10"/>
        <v>0.60299999999999998</v>
      </c>
    </row>
    <row r="199" spans="1:11" ht="16" hidden="1">
      <c r="A199" s="129">
        <v>197</v>
      </c>
      <c r="B199" s="129" t="s">
        <v>113</v>
      </c>
      <c r="C199" s="129">
        <v>1402</v>
      </c>
      <c r="D199" s="129" t="s">
        <v>18</v>
      </c>
      <c r="E199" s="129">
        <f>ROUND(27.93*10.764,0)</f>
        <v>301</v>
      </c>
      <c r="F199" s="129">
        <f>ROUND(7.5*10.764,0)</f>
        <v>81</v>
      </c>
      <c r="G199" s="132">
        <f t="shared" si="9"/>
        <v>382</v>
      </c>
      <c r="H199" s="129" t="s">
        <v>121</v>
      </c>
      <c r="I199" s="133">
        <f t="shared" si="11"/>
        <v>0.38200000000000001</v>
      </c>
      <c r="J199" s="131"/>
      <c r="K199" s="134">
        <f t="shared" si="10"/>
        <v>0.38200000000000001</v>
      </c>
    </row>
    <row r="200" spans="1:11" ht="16" hidden="1">
      <c r="A200" s="129">
        <v>198</v>
      </c>
      <c r="B200" s="129" t="s">
        <v>113</v>
      </c>
      <c r="C200" s="129">
        <v>1403</v>
      </c>
      <c r="D200" s="129" t="s">
        <v>18</v>
      </c>
      <c r="E200" s="129">
        <f>ROUND(28.56*10.764,0)</f>
        <v>307</v>
      </c>
      <c r="F200" s="129">
        <f>ROUND(7.5*10.764,0)</f>
        <v>81</v>
      </c>
      <c r="G200" s="132">
        <f t="shared" si="9"/>
        <v>388</v>
      </c>
      <c r="H200" s="129" t="s">
        <v>121</v>
      </c>
      <c r="I200" s="133">
        <f t="shared" si="11"/>
        <v>0.38800000000000001</v>
      </c>
      <c r="J200" s="131"/>
      <c r="K200" s="134">
        <f t="shared" si="10"/>
        <v>0.38800000000000001</v>
      </c>
    </row>
    <row r="201" spans="1:11" ht="16">
      <c r="A201" s="129">
        <v>199</v>
      </c>
      <c r="B201" s="129" t="s">
        <v>113</v>
      </c>
      <c r="C201" s="129">
        <v>1404</v>
      </c>
      <c r="D201" s="129" t="s">
        <v>17</v>
      </c>
      <c r="E201" s="129">
        <f>ROUND(49.27*10.764,0)</f>
        <v>530</v>
      </c>
      <c r="F201" s="129">
        <f>ROUND(3.3*10.764,0)</f>
        <v>36</v>
      </c>
      <c r="G201" s="132">
        <f t="shared" si="9"/>
        <v>566</v>
      </c>
      <c r="H201" s="129" t="s">
        <v>121</v>
      </c>
      <c r="I201" s="133">
        <f t="shared" si="11"/>
        <v>0.56599999999999995</v>
      </c>
      <c r="J201" s="131"/>
      <c r="K201" s="134">
        <f t="shared" si="10"/>
        <v>0.56599999999999995</v>
      </c>
    </row>
    <row r="202" spans="1:11" ht="16">
      <c r="A202" s="129">
        <v>200</v>
      </c>
      <c r="B202" s="129" t="s">
        <v>113</v>
      </c>
      <c r="C202" s="129">
        <v>1406</v>
      </c>
      <c r="D202" s="129" t="s">
        <v>17</v>
      </c>
      <c r="E202" s="129">
        <f>ROUND(49.72*10.764,0)+1</f>
        <v>536</v>
      </c>
      <c r="F202" s="129">
        <f>ROUND(6.23*10.764,0)</f>
        <v>67</v>
      </c>
      <c r="G202" s="132">
        <f t="shared" si="9"/>
        <v>603</v>
      </c>
      <c r="H202" s="129" t="s">
        <v>121</v>
      </c>
      <c r="I202" s="133">
        <f t="shared" si="11"/>
        <v>0.60299999999999998</v>
      </c>
      <c r="J202" s="131"/>
      <c r="K202" s="134">
        <f t="shared" si="10"/>
        <v>0.60299999999999998</v>
      </c>
    </row>
    <row r="203" spans="1:11" ht="16">
      <c r="A203" s="129">
        <v>201</v>
      </c>
      <c r="B203" s="129" t="s">
        <v>113</v>
      </c>
      <c r="C203" s="129">
        <v>1501</v>
      </c>
      <c r="D203" s="129" t="s">
        <v>17</v>
      </c>
      <c r="E203" s="129">
        <f>ROUND(49.75*10.764,0)</f>
        <v>536</v>
      </c>
      <c r="F203" s="129">
        <f>ROUND(6.23*10.764,0)</f>
        <v>67</v>
      </c>
      <c r="G203" s="132">
        <f t="shared" si="9"/>
        <v>603</v>
      </c>
      <c r="H203" s="129" t="s">
        <v>121</v>
      </c>
      <c r="I203" s="133">
        <f t="shared" si="11"/>
        <v>0.60299999999999998</v>
      </c>
      <c r="J203" s="131"/>
      <c r="K203" s="134">
        <f t="shared" si="10"/>
        <v>0.60299999999999998</v>
      </c>
    </row>
    <row r="204" spans="1:11" ht="16" hidden="1">
      <c r="A204" s="129">
        <v>202</v>
      </c>
      <c r="B204" s="129" t="s">
        <v>113</v>
      </c>
      <c r="C204" s="129">
        <v>1502</v>
      </c>
      <c r="D204" s="129" t="s">
        <v>18</v>
      </c>
      <c r="E204" s="129">
        <f>ROUND(27.93*10.764,0)</f>
        <v>301</v>
      </c>
      <c r="F204" s="129">
        <f>ROUND(7.5*10.764,0)</f>
        <v>81</v>
      </c>
      <c r="G204" s="132">
        <f t="shared" si="9"/>
        <v>382</v>
      </c>
      <c r="H204" s="129" t="s">
        <v>121</v>
      </c>
      <c r="I204" s="133">
        <f t="shared" si="11"/>
        <v>0.38200000000000001</v>
      </c>
      <c r="J204" s="131"/>
      <c r="K204" s="134">
        <f t="shared" si="10"/>
        <v>0.38200000000000001</v>
      </c>
    </row>
    <row r="205" spans="1:11" ht="16" hidden="1">
      <c r="A205" s="129">
        <v>203</v>
      </c>
      <c r="B205" s="129" t="s">
        <v>113</v>
      </c>
      <c r="C205" s="129">
        <v>1503</v>
      </c>
      <c r="D205" s="129" t="s">
        <v>18</v>
      </c>
      <c r="E205" s="129">
        <f>ROUND(28.56*10.764,0)</f>
        <v>307</v>
      </c>
      <c r="F205" s="129">
        <f>ROUND(7.5*10.764,0)</f>
        <v>81</v>
      </c>
      <c r="G205" s="132">
        <f t="shared" si="9"/>
        <v>388</v>
      </c>
      <c r="H205" s="129" t="s">
        <v>121</v>
      </c>
      <c r="I205" s="133">
        <f t="shared" si="11"/>
        <v>0.38800000000000001</v>
      </c>
      <c r="J205" s="131"/>
      <c r="K205" s="134">
        <f t="shared" si="10"/>
        <v>0.38800000000000001</v>
      </c>
    </row>
    <row r="206" spans="1:11" ht="16">
      <c r="A206" s="129">
        <v>204</v>
      </c>
      <c r="B206" s="129" t="s">
        <v>113</v>
      </c>
      <c r="C206" s="129">
        <v>1504</v>
      </c>
      <c r="D206" s="129" t="s">
        <v>17</v>
      </c>
      <c r="E206" s="129">
        <f>ROUND(49.27*10.764,0)</f>
        <v>530</v>
      </c>
      <c r="F206" s="129">
        <f>ROUND(3.3*10.764,0)</f>
        <v>36</v>
      </c>
      <c r="G206" s="132">
        <f t="shared" si="9"/>
        <v>566</v>
      </c>
      <c r="H206" s="129" t="s">
        <v>121</v>
      </c>
      <c r="I206" s="133">
        <f t="shared" si="11"/>
        <v>0.56599999999999995</v>
      </c>
      <c r="J206" s="131"/>
      <c r="K206" s="134">
        <f t="shared" si="10"/>
        <v>0.56599999999999995</v>
      </c>
    </row>
    <row r="207" spans="1:11" ht="16">
      <c r="A207" s="129">
        <v>205</v>
      </c>
      <c r="B207" s="129" t="s">
        <v>113</v>
      </c>
      <c r="C207" s="129">
        <v>1506</v>
      </c>
      <c r="D207" s="129" t="s">
        <v>17</v>
      </c>
      <c r="E207" s="129">
        <f>ROUND(49.72*10.764,0)+1</f>
        <v>536</v>
      </c>
      <c r="F207" s="129">
        <f>ROUND(6.23*10.764,0)</f>
        <v>67</v>
      </c>
      <c r="G207" s="132">
        <f t="shared" si="9"/>
        <v>603</v>
      </c>
      <c r="H207" s="129" t="s">
        <v>121</v>
      </c>
      <c r="I207" s="133">
        <f t="shared" si="11"/>
        <v>0.60299999999999998</v>
      </c>
      <c r="J207" s="131"/>
      <c r="K207" s="134">
        <f t="shared" si="10"/>
        <v>0.60299999999999998</v>
      </c>
    </row>
    <row r="208" spans="1:11" ht="16">
      <c r="A208" s="129">
        <v>206</v>
      </c>
      <c r="B208" s="129" t="s">
        <v>113</v>
      </c>
      <c r="C208" s="129">
        <v>1601</v>
      </c>
      <c r="D208" s="129" t="s">
        <v>17</v>
      </c>
      <c r="E208" s="129">
        <f>ROUND(49.75*10.764,0)</f>
        <v>536</v>
      </c>
      <c r="F208" s="129">
        <f>ROUND(6.23*10.764,0)</f>
        <v>67</v>
      </c>
      <c r="G208" s="132">
        <f t="shared" si="9"/>
        <v>603</v>
      </c>
      <c r="H208" s="129" t="s">
        <v>121</v>
      </c>
      <c r="I208" s="133">
        <f t="shared" si="11"/>
        <v>0.60299999999999998</v>
      </c>
      <c r="J208" s="131"/>
      <c r="K208" s="134">
        <f t="shared" si="10"/>
        <v>0.60299999999999998</v>
      </c>
    </row>
    <row r="209" spans="1:11" ht="16" hidden="1">
      <c r="A209" s="129">
        <v>207</v>
      </c>
      <c r="B209" s="129" t="s">
        <v>113</v>
      </c>
      <c r="C209" s="129">
        <v>1602</v>
      </c>
      <c r="D209" s="129" t="s">
        <v>18</v>
      </c>
      <c r="E209" s="129">
        <f>ROUND(27.93*10.764,0)</f>
        <v>301</v>
      </c>
      <c r="F209" s="129">
        <f>ROUND(7.5*10.764,0)</f>
        <v>81</v>
      </c>
      <c r="G209" s="132">
        <f t="shared" si="9"/>
        <v>382</v>
      </c>
      <c r="H209" s="129" t="s">
        <v>121</v>
      </c>
      <c r="I209" s="133">
        <f t="shared" si="11"/>
        <v>0.38200000000000001</v>
      </c>
      <c r="J209" s="131"/>
      <c r="K209" s="134">
        <f t="shared" si="10"/>
        <v>0.38200000000000001</v>
      </c>
    </row>
    <row r="210" spans="1:11" ht="16" hidden="1">
      <c r="A210" s="129">
        <v>208</v>
      </c>
      <c r="B210" s="129" t="s">
        <v>113</v>
      </c>
      <c r="C210" s="129">
        <v>1603</v>
      </c>
      <c r="D210" s="129" t="s">
        <v>18</v>
      </c>
      <c r="E210" s="129">
        <f>ROUND(28.56*10.764,0)</f>
        <v>307</v>
      </c>
      <c r="F210" s="129">
        <f>ROUND(7.5*10.764,0)</f>
        <v>81</v>
      </c>
      <c r="G210" s="132">
        <f t="shared" si="9"/>
        <v>388</v>
      </c>
      <c r="H210" s="129" t="s">
        <v>121</v>
      </c>
      <c r="I210" s="133">
        <f t="shared" si="11"/>
        <v>0.38800000000000001</v>
      </c>
      <c r="J210" s="131"/>
      <c r="K210" s="134">
        <f t="shared" si="10"/>
        <v>0.38800000000000001</v>
      </c>
    </row>
    <row r="211" spans="1:11" ht="16">
      <c r="A211" s="129">
        <v>209</v>
      </c>
      <c r="B211" s="129" t="s">
        <v>113</v>
      </c>
      <c r="C211" s="129">
        <v>1604</v>
      </c>
      <c r="D211" s="129" t="s">
        <v>17</v>
      </c>
      <c r="E211" s="129">
        <f>ROUND(49.27*10.764,0)</f>
        <v>530</v>
      </c>
      <c r="F211" s="129">
        <f>ROUND(3.3*10.764,0)</f>
        <v>36</v>
      </c>
      <c r="G211" s="132">
        <f t="shared" si="9"/>
        <v>566</v>
      </c>
      <c r="H211" s="129" t="s">
        <v>121</v>
      </c>
      <c r="I211" s="133">
        <f t="shared" si="11"/>
        <v>0.56599999999999995</v>
      </c>
      <c r="J211" s="131"/>
      <c r="K211" s="134">
        <f t="shared" si="10"/>
        <v>0.56599999999999995</v>
      </c>
    </row>
    <row r="212" spans="1:11" ht="16">
      <c r="A212" s="129">
        <v>210</v>
      </c>
      <c r="B212" s="129" t="s">
        <v>113</v>
      </c>
      <c r="C212" s="129">
        <v>1701</v>
      </c>
      <c r="D212" s="129" t="s">
        <v>17</v>
      </c>
      <c r="E212" s="129">
        <f>ROUND(49.75*10.764,0)</f>
        <v>536</v>
      </c>
      <c r="F212" s="129">
        <f>ROUND(6.23*10.764,0)</f>
        <v>67</v>
      </c>
      <c r="G212" s="132">
        <f t="shared" si="9"/>
        <v>603</v>
      </c>
      <c r="H212" s="129" t="s">
        <v>121</v>
      </c>
      <c r="I212" s="133">
        <f t="shared" si="11"/>
        <v>0.60299999999999998</v>
      </c>
      <c r="J212" s="131"/>
      <c r="K212" s="134">
        <f t="shared" si="10"/>
        <v>0.60299999999999998</v>
      </c>
    </row>
    <row r="213" spans="1:11" ht="16" hidden="1">
      <c r="A213" s="129">
        <v>211</v>
      </c>
      <c r="B213" s="129" t="s">
        <v>113</v>
      </c>
      <c r="C213" s="129">
        <v>1702</v>
      </c>
      <c r="D213" s="129" t="s">
        <v>18</v>
      </c>
      <c r="E213" s="129">
        <f>ROUND(27.93*10.764,0)</f>
        <v>301</v>
      </c>
      <c r="F213" s="129">
        <f>ROUND(7.5*10.764,0)</f>
        <v>81</v>
      </c>
      <c r="G213" s="132">
        <f t="shared" si="9"/>
        <v>382</v>
      </c>
      <c r="H213" s="129" t="s">
        <v>121</v>
      </c>
      <c r="I213" s="133">
        <f t="shared" si="11"/>
        <v>0.38200000000000001</v>
      </c>
      <c r="J213" s="131"/>
      <c r="K213" s="134">
        <f t="shared" si="10"/>
        <v>0.38200000000000001</v>
      </c>
    </row>
    <row r="214" spans="1:11" ht="16" hidden="1">
      <c r="A214" s="129">
        <v>212</v>
      </c>
      <c r="B214" s="129" t="s">
        <v>113</v>
      </c>
      <c r="C214" s="129">
        <v>1705</v>
      </c>
      <c r="D214" s="129" t="s">
        <v>18</v>
      </c>
      <c r="E214" s="129">
        <f>ROUND(28.56*10.764,0)</f>
        <v>307</v>
      </c>
      <c r="F214" s="129">
        <f>ROUND(7.5*10.764,0)</f>
        <v>81</v>
      </c>
      <c r="G214" s="132">
        <f t="shared" si="9"/>
        <v>388</v>
      </c>
      <c r="H214" s="129" t="s">
        <v>121</v>
      </c>
      <c r="I214" s="133">
        <f t="shared" si="11"/>
        <v>0.38800000000000001</v>
      </c>
      <c r="J214" s="131"/>
      <c r="K214" s="134">
        <f t="shared" si="10"/>
        <v>0.38800000000000001</v>
      </c>
    </row>
    <row r="215" spans="1:11" ht="16">
      <c r="A215" s="129">
        <v>213</v>
      </c>
      <c r="B215" s="129" t="s">
        <v>111</v>
      </c>
      <c r="C215" s="129">
        <v>1706</v>
      </c>
      <c r="D215" s="129" t="s">
        <v>17</v>
      </c>
      <c r="E215" s="129">
        <f>ROUND(49.72*10.764,0)+1</f>
        <v>536</v>
      </c>
      <c r="F215" s="129">
        <f>ROUND(6.23*10.764,0)</f>
        <v>67</v>
      </c>
      <c r="G215" s="132">
        <f t="shared" si="9"/>
        <v>603</v>
      </c>
      <c r="H215" s="129" t="s">
        <v>121</v>
      </c>
      <c r="I215" s="133">
        <f t="shared" si="11"/>
        <v>0.60299999999999998</v>
      </c>
      <c r="J215" s="131"/>
      <c r="K215" s="134">
        <f t="shared" si="10"/>
        <v>0.60299999999999998</v>
      </c>
    </row>
    <row r="216" spans="1:11" ht="16">
      <c r="A216" s="129">
        <v>214</v>
      </c>
      <c r="B216" s="129" t="s">
        <v>111</v>
      </c>
      <c r="C216" s="129">
        <v>301</v>
      </c>
      <c r="D216" s="129" t="s">
        <v>17</v>
      </c>
      <c r="E216" s="130">
        <f>ROUND(50*10.764,0)</f>
        <v>538</v>
      </c>
      <c r="F216" s="130">
        <f>ROUND(6.23*10.764,0)</f>
        <v>67</v>
      </c>
      <c r="G216" s="132">
        <f t="shared" si="9"/>
        <v>605</v>
      </c>
      <c r="H216" s="129" t="s">
        <v>122</v>
      </c>
      <c r="I216" s="133">
        <v>0.6248745</v>
      </c>
      <c r="J216" s="135">
        <v>1.01E-2</v>
      </c>
      <c r="K216" s="134">
        <f t="shared" si="10"/>
        <v>0.6147745</v>
      </c>
    </row>
    <row r="217" spans="1:11" ht="16">
      <c r="A217" s="129">
        <v>215</v>
      </c>
      <c r="B217" s="129" t="s">
        <v>111</v>
      </c>
      <c r="C217" s="129">
        <v>501</v>
      </c>
      <c r="D217" s="129" t="s">
        <v>17</v>
      </c>
      <c r="E217" s="130">
        <f>ROUND(50*10.764,0)</f>
        <v>538</v>
      </c>
      <c r="F217" s="130">
        <f>ROUND(6.23*10.764,0)</f>
        <v>67</v>
      </c>
      <c r="G217" s="132">
        <f t="shared" si="9"/>
        <v>605</v>
      </c>
      <c r="H217" s="129" t="s">
        <v>122</v>
      </c>
      <c r="I217" s="133">
        <v>0.64675260000000001</v>
      </c>
      <c r="J217" s="135">
        <v>1.01E-2</v>
      </c>
      <c r="K217" s="134">
        <f t="shared" si="10"/>
        <v>0.63665260000000001</v>
      </c>
    </row>
    <row r="218" spans="1:11" ht="16" hidden="1">
      <c r="A218" s="129">
        <v>216</v>
      </c>
      <c r="B218" s="129" t="s">
        <v>111</v>
      </c>
      <c r="C218" s="129">
        <v>503</v>
      </c>
      <c r="D218" s="129" t="s">
        <v>18</v>
      </c>
      <c r="E218" s="130">
        <f>ROUND(28.56*10.764,0)</f>
        <v>307</v>
      </c>
      <c r="F218" s="130">
        <f>ROUND(7.5*10.764,0)</f>
        <v>81</v>
      </c>
      <c r="G218" s="132">
        <f t="shared" si="9"/>
        <v>388</v>
      </c>
      <c r="H218" s="129" t="s">
        <v>122</v>
      </c>
      <c r="I218" s="133">
        <v>0.40032000000000001</v>
      </c>
      <c r="J218" s="135">
        <v>5.1000000000000004E-3</v>
      </c>
      <c r="K218" s="134">
        <f t="shared" si="10"/>
        <v>0.39522000000000002</v>
      </c>
    </row>
    <row r="219" spans="1:11" ht="16">
      <c r="A219" s="129">
        <v>217</v>
      </c>
      <c r="B219" s="129" t="s">
        <v>111</v>
      </c>
      <c r="C219" s="129">
        <v>601</v>
      </c>
      <c r="D219" s="129" t="s">
        <v>17</v>
      </c>
      <c r="E219" s="130">
        <f>ROUND(50*10.764,0)</f>
        <v>538</v>
      </c>
      <c r="F219" s="130">
        <f>ROUND(6.23*10.764,0)</f>
        <v>67</v>
      </c>
      <c r="G219" s="132">
        <f t="shared" si="9"/>
        <v>605</v>
      </c>
      <c r="H219" s="129" t="s">
        <v>122</v>
      </c>
      <c r="I219" s="133">
        <v>0.64824210000000004</v>
      </c>
      <c r="J219" s="135">
        <v>1.01E-2</v>
      </c>
      <c r="K219" s="134">
        <f t="shared" si="10"/>
        <v>0.63814210000000005</v>
      </c>
    </row>
    <row r="220" spans="1:11" ht="16">
      <c r="A220" s="129">
        <v>218</v>
      </c>
      <c r="B220" s="129" t="s">
        <v>111</v>
      </c>
      <c r="C220" s="129">
        <v>701</v>
      </c>
      <c r="D220" s="129" t="s">
        <v>17</v>
      </c>
      <c r="E220" s="130">
        <f>ROUND(50*10.764,0)</f>
        <v>538</v>
      </c>
      <c r="F220" s="130">
        <f>ROUND(6.23*10.764,0)</f>
        <v>67</v>
      </c>
      <c r="G220" s="132">
        <f t="shared" si="9"/>
        <v>605</v>
      </c>
      <c r="H220" s="129" t="s">
        <v>122</v>
      </c>
      <c r="I220" s="133">
        <v>0.6248745</v>
      </c>
      <c r="J220" s="135">
        <v>1.01E-2</v>
      </c>
      <c r="K220" s="134">
        <f t="shared" si="10"/>
        <v>0.6147745</v>
      </c>
    </row>
    <row r="221" spans="1:11" ht="16" hidden="1">
      <c r="A221" s="129">
        <v>219</v>
      </c>
      <c r="B221" s="129" t="s">
        <v>111</v>
      </c>
      <c r="C221" s="129">
        <v>703</v>
      </c>
      <c r="D221" s="129" t="s">
        <v>18</v>
      </c>
      <c r="E221" s="130">
        <f>ROUND(28.56*10.764,0)</f>
        <v>307</v>
      </c>
      <c r="F221" s="130">
        <f>ROUND(7.5*10.764,0)</f>
        <v>81</v>
      </c>
      <c r="G221" s="132">
        <f t="shared" si="9"/>
        <v>388</v>
      </c>
      <c r="H221" s="129" t="s">
        <v>122</v>
      </c>
      <c r="I221" s="133">
        <v>0.40032000000000001</v>
      </c>
      <c r="J221" s="135">
        <v>5.1000000000000004E-3</v>
      </c>
      <c r="K221" s="134">
        <f t="shared" si="10"/>
        <v>0.39522000000000002</v>
      </c>
    </row>
    <row r="222" spans="1:11" ht="16">
      <c r="A222" s="129">
        <v>220</v>
      </c>
      <c r="B222" s="129" t="s">
        <v>111</v>
      </c>
      <c r="C222" s="129">
        <v>801</v>
      </c>
      <c r="D222" s="129" t="s">
        <v>17</v>
      </c>
      <c r="E222" s="130">
        <f>ROUND(50*10.764,0)</f>
        <v>538</v>
      </c>
      <c r="F222" s="130">
        <f>ROUND(6.23*10.764,0)</f>
        <v>67</v>
      </c>
      <c r="G222" s="132">
        <f t="shared" si="9"/>
        <v>605</v>
      </c>
      <c r="H222" s="129" t="s">
        <v>122</v>
      </c>
      <c r="I222" s="133">
        <v>0.6512481</v>
      </c>
      <c r="J222" s="135">
        <v>1.01E-2</v>
      </c>
      <c r="K222" s="134">
        <f t="shared" si="10"/>
        <v>0.6411481</v>
      </c>
    </row>
    <row r="223" spans="1:11" ht="16" hidden="1">
      <c r="A223" s="129">
        <v>221</v>
      </c>
      <c r="B223" s="129" t="s">
        <v>111</v>
      </c>
      <c r="C223" s="129">
        <v>803</v>
      </c>
      <c r="D223" s="129" t="s">
        <v>18</v>
      </c>
      <c r="E223" s="130">
        <f>ROUND(28.56*10.764,0)</f>
        <v>307</v>
      </c>
      <c r="F223" s="130">
        <f>ROUND(7.5*10.764,0)</f>
        <v>81</v>
      </c>
      <c r="G223" s="132">
        <f t="shared" si="9"/>
        <v>388</v>
      </c>
      <c r="H223" s="129" t="s">
        <v>122</v>
      </c>
      <c r="I223" s="133">
        <v>0.40032000000000001</v>
      </c>
      <c r="J223" s="135">
        <v>5.1000000000000004E-3</v>
      </c>
      <c r="K223" s="134">
        <f t="shared" si="10"/>
        <v>0.39522000000000002</v>
      </c>
    </row>
    <row r="224" spans="1:11" ht="16">
      <c r="A224" s="129">
        <v>222</v>
      </c>
      <c r="B224" s="129" t="s">
        <v>111</v>
      </c>
      <c r="C224" s="129">
        <v>901</v>
      </c>
      <c r="D224" s="129" t="s">
        <v>17</v>
      </c>
      <c r="E224" s="130">
        <f>ROUND(50*10.764,0)</f>
        <v>538</v>
      </c>
      <c r="F224" s="130">
        <f>ROUND(6.23*10.764,0)</f>
        <v>67</v>
      </c>
      <c r="G224" s="132">
        <f t="shared" si="9"/>
        <v>605</v>
      </c>
      <c r="H224" s="129" t="s">
        <v>122</v>
      </c>
      <c r="I224" s="133">
        <v>0.6248745</v>
      </c>
      <c r="J224" s="135">
        <v>1.01E-2</v>
      </c>
      <c r="K224" s="134">
        <f t="shared" si="10"/>
        <v>0.6147745</v>
      </c>
    </row>
    <row r="225" spans="1:11" ht="16">
      <c r="A225" s="129">
        <v>223</v>
      </c>
      <c r="B225" s="129" t="s">
        <v>111</v>
      </c>
      <c r="C225" s="129">
        <v>902</v>
      </c>
      <c r="D225" s="129" t="s">
        <v>17</v>
      </c>
      <c r="E225" s="130">
        <f>ROUND(47.9*10.764,0)</f>
        <v>516</v>
      </c>
      <c r="F225" s="130">
        <f>ROUND(2.75*10.764,0)</f>
        <v>30</v>
      </c>
      <c r="G225" s="132">
        <f t="shared" si="9"/>
        <v>546</v>
      </c>
      <c r="H225" s="129" t="s">
        <v>122</v>
      </c>
      <c r="I225" s="133">
        <v>0.56294999999999995</v>
      </c>
      <c r="J225" s="135">
        <v>1.01E-2</v>
      </c>
      <c r="K225" s="134">
        <f t="shared" si="10"/>
        <v>0.55284999999999995</v>
      </c>
    </row>
    <row r="226" spans="1:11" ht="16" hidden="1">
      <c r="A226" s="129">
        <v>224</v>
      </c>
      <c r="B226" s="129" t="s">
        <v>111</v>
      </c>
      <c r="C226" s="129">
        <v>903</v>
      </c>
      <c r="D226" s="129" t="s">
        <v>18</v>
      </c>
      <c r="E226" s="130">
        <f>ROUND(28.56*10.764,0)</f>
        <v>307</v>
      </c>
      <c r="F226" s="130">
        <f>ROUND(7.5*10.764,0)</f>
        <v>81</v>
      </c>
      <c r="G226" s="132">
        <f t="shared" si="9"/>
        <v>388</v>
      </c>
      <c r="H226" s="129" t="s">
        <v>122</v>
      </c>
      <c r="I226" s="133">
        <v>0.40032000000000001</v>
      </c>
      <c r="J226" s="135">
        <v>5.1000000000000004E-3</v>
      </c>
      <c r="K226" s="134">
        <f t="shared" si="10"/>
        <v>0.39522000000000002</v>
      </c>
    </row>
    <row r="227" spans="1:11" ht="16">
      <c r="A227" s="129">
        <v>225</v>
      </c>
      <c r="B227" s="129" t="s">
        <v>111</v>
      </c>
      <c r="C227" s="129">
        <v>1001</v>
      </c>
      <c r="D227" s="129" t="s">
        <v>17</v>
      </c>
      <c r="E227" s="130">
        <f>ROUND(50*10.764,0)</f>
        <v>538</v>
      </c>
      <c r="F227" s="130">
        <f>ROUND(6.23*10.764,0)</f>
        <v>67</v>
      </c>
      <c r="G227" s="132">
        <f t="shared" si="9"/>
        <v>605</v>
      </c>
      <c r="H227" s="129" t="s">
        <v>122</v>
      </c>
      <c r="I227" s="133">
        <v>0.6248745</v>
      </c>
      <c r="J227" s="135">
        <v>1.01E-2</v>
      </c>
      <c r="K227" s="134">
        <f t="shared" si="10"/>
        <v>0.6147745</v>
      </c>
    </row>
    <row r="228" spans="1:11" ht="16">
      <c r="A228" s="129">
        <v>226</v>
      </c>
      <c r="B228" s="129" t="s">
        <v>111</v>
      </c>
      <c r="C228" s="129">
        <v>1002</v>
      </c>
      <c r="D228" s="129" t="s">
        <v>17</v>
      </c>
      <c r="E228" s="130">
        <f>ROUND(47.9*10.764,0)</f>
        <v>516</v>
      </c>
      <c r="F228" s="130">
        <f>ROUND(2.75*10.764,0)</f>
        <v>30</v>
      </c>
      <c r="G228" s="132">
        <f t="shared" si="9"/>
        <v>546</v>
      </c>
      <c r="H228" s="129" t="s">
        <v>122</v>
      </c>
      <c r="I228" s="133">
        <v>0.56294999999999995</v>
      </c>
      <c r="J228" s="135">
        <v>5.1000000000000004E-3</v>
      </c>
      <c r="K228" s="134">
        <f t="shared" si="10"/>
        <v>0.55784999999999996</v>
      </c>
    </row>
    <row r="229" spans="1:11" ht="16" hidden="1">
      <c r="A229" s="129">
        <v>227</v>
      </c>
      <c r="B229" s="129" t="s">
        <v>111</v>
      </c>
      <c r="C229" s="129">
        <v>1003</v>
      </c>
      <c r="D229" s="129" t="s">
        <v>18</v>
      </c>
      <c r="E229" s="130">
        <f>ROUND(28.56*10.764,0)</f>
        <v>307</v>
      </c>
      <c r="F229" s="130">
        <f>ROUND(7.5*10.764,0)</f>
        <v>81</v>
      </c>
      <c r="G229" s="132">
        <f t="shared" si="9"/>
        <v>388</v>
      </c>
      <c r="H229" s="129" t="s">
        <v>122</v>
      </c>
      <c r="I229" s="133">
        <v>0.40032000000000001</v>
      </c>
      <c r="J229" s="135">
        <v>5.1000000000000004E-3</v>
      </c>
      <c r="K229" s="134">
        <f t="shared" si="10"/>
        <v>0.39522000000000002</v>
      </c>
    </row>
    <row r="230" spans="1:11" ht="16">
      <c r="A230" s="129">
        <v>228</v>
      </c>
      <c r="B230" s="129" t="s">
        <v>111</v>
      </c>
      <c r="C230" s="129">
        <v>1101</v>
      </c>
      <c r="D230" s="129" t="s">
        <v>17</v>
      </c>
      <c r="E230" s="130">
        <f>ROUND(50*10.764,0)</f>
        <v>538</v>
      </c>
      <c r="F230" s="130">
        <f>ROUND(6.23*10.764,0)</f>
        <v>67</v>
      </c>
      <c r="G230" s="132">
        <f t="shared" si="9"/>
        <v>605</v>
      </c>
      <c r="H230" s="129" t="s">
        <v>122</v>
      </c>
      <c r="I230" s="133">
        <v>0.6248745</v>
      </c>
      <c r="J230" s="135">
        <v>1.01E-2</v>
      </c>
      <c r="K230" s="134">
        <f t="shared" si="10"/>
        <v>0.6147745</v>
      </c>
    </row>
    <row r="231" spans="1:11" ht="16">
      <c r="A231" s="129">
        <v>229</v>
      </c>
      <c r="B231" s="129" t="s">
        <v>111</v>
      </c>
      <c r="C231" s="129">
        <v>1201</v>
      </c>
      <c r="D231" s="129" t="s">
        <v>17</v>
      </c>
      <c r="E231" s="130">
        <f>ROUND(50*10.764,0)</f>
        <v>538</v>
      </c>
      <c r="F231" s="130">
        <f>ROUND(6.23*10.764,0)</f>
        <v>67</v>
      </c>
      <c r="G231" s="132">
        <f t="shared" si="9"/>
        <v>605</v>
      </c>
      <c r="H231" s="129" t="s">
        <v>122</v>
      </c>
      <c r="I231" s="133">
        <v>0.6248745</v>
      </c>
      <c r="J231" s="135">
        <v>1.01E-2</v>
      </c>
      <c r="K231" s="134">
        <f t="shared" si="10"/>
        <v>0.6147745</v>
      </c>
    </row>
    <row r="232" spans="1:11" ht="16" hidden="1">
      <c r="A232" s="129">
        <v>230</v>
      </c>
      <c r="B232" s="129" t="s">
        <v>111</v>
      </c>
      <c r="C232" s="129">
        <v>1203</v>
      </c>
      <c r="D232" s="129" t="s">
        <v>18</v>
      </c>
      <c r="E232" s="130">
        <f>ROUND(28.56*10.764,0)</f>
        <v>307</v>
      </c>
      <c r="F232" s="130">
        <f>ROUND(7.5*10.764,0)</f>
        <v>81</v>
      </c>
      <c r="G232" s="132">
        <f t="shared" si="9"/>
        <v>388</v>
      </c>
      <c r="H232" s="129" t="s">
        <v>122</v>
      </c>
      <c r="I232" s="133">
        <v>0.40032000000000001</v>
      </c>
      <c r="J232" s="135">
        <v>5.1000000000000004E-3</v>
      </c>
      <c r="K232" s="134">
        <f t="shared" si="10"/>
        <v>0.39522000000000002</v>
      </c>
    </row>
    <row r="233" spans="1:11" ht="16" hidden="1">
      <c r="A233" s="129">
        <v>231</v>
      </c>
      <c r="B233" s="129" t="s">
        <v>111</v>
      </c>
      <c r="C233" s="129">
        <v>1303</v>
      </c>
      <c r="D233" s="129" t="s">
        <v>18</v>
      </c>
      <c r="E233" s="130">
        <f>ROUND(28.56*10.764,0)</f>
        <v>307</v>
      </c>
      <c r="F233" s="130">
        <f>ROUND(7.5*10.764,0)</f>
        <v>81</v>
      </c>
      <c r="G233" s="132">
        <f t="shared" si="9"/>
        <v>388</v>
      </c>
      <c r="H233" s="129" t="s">
        <v>122</v>
      </c>
      <c r="I233" s="133">
        <v>0.40032000000000001</v>
      </c>
      <c r="J233" s="135">
        <v>5.1000000000000004E-3</v>
      </c>
      <c r="K233" s="134">
        <f t="shared" si="10"/>
        <v>0.39522000000000002</v>
      </c>
    </row>
    <row r="234" spans="1:11" ht="16">
      <c r="A234" s="129">
        <v>232</v>
      </c>
      <c r="B234" s="129" t="s">
        <v>111</v>
      </c>
      <c r="C234" s="129">
        <v>1401</v>
      </c>
      <c r="D234" s="129" t="s">
        <v>17</v>
      </c>
      <c r="E234" s="130">
        <f>ROUND(50*10.764,0)</f>
        <v>538</v>
      </c>
      <c r="F234" s="130">
        <f>ROUND(6.23*10.764,0)</f>
        <v>67</v>
      </c>
      <c r="G234" s="132">
        <f t="shared" si="9"/>
        <v>605</v>
      </c>
      <c r="H234" s="129" t="s">
        <v>122</v>
      </c>
      <c r="I234" s="133">
        <v>0.66023909999999997</v>
      </c>
      <c r="J234" s="135">
        <v>1.01E-2</v>
      </c>
      <c r="K234" s="134">
        <f t="shared" si="10"/>
        <v>0.65013909999999997</v>
      </c>
    </row>
    <row r="235" spans="1:11" ht="16">
      <c r="A235" s="129">
        <v>233</v>
      </c>
      <c r="B235" s="129" t="s">
        <v>111</v>
      </c>
      <c r="C235" s="129">
        <v>1402</v>
      </c>
      <c r="D235" s="129" t="s">
        <v>17</v>
      </c>
      <c r="E235" s="130">
        <f>ROUND(47.9*10.764,0)</f>
        <v>516</v>
      </c>
      <c r="F235" s="130">
        <f>ROUND(2.75*10.764,0)</f>
        <v>30</v>
      </c>
      <c r="G235" s="132">
        <f t="shared" si="9"/>
        <v>546</v>
      </c>
      <c r="H235" s="129" t="s">
        <v>122</v>
      </c>
      <c r="I235" s="133">
        <v>0.56294999999999995</v>
      </c>
      <c r="J235" s="135">
        <v>1.01E-2</v>
      </c>
      <c r="K235" s="134">
        <f t="shared" si="10"/>
        <v>0.55284999999999995</v>
      </c>
    </row>
    <row r="236" spans="1:11" ht="16" hidden="1">
      <c r="A236" s="129">
        <v>234</v>
      </c>
      <c r="B236" s="129" t="s">
        <v>111</v>
      </c>
      <c r="C236" s="129">
        <v>1403</v>
      </c>
      <c r="D236" s="129" t="s">
        <v>18</v>
      </c>
      <c r="E236" s="130">
        <f>ROUND(28.56*10.764,0)</f>
        <v>307</v>
      </c>
      <c r="F236" s="130">
        <f>ROUND(7.5*10.764,0)</f>
        <v>81</v>
      </c>
      <c r="G236" s="132">
        <f t="shared" si="9"/>
        <v>388</v>
      </c>
      <c r="H236" s="129" t="s">
        <v>122</v>
      </c>
      <c r="I236" s="133">
        <v>0.40032000000000001</v>
      </c>
      <c r="J236" s="135">
        <v>5.1000000000000004E-3</v>
      </c>
      <c r="K236" s="134">
        <f t="shared" si="10"/>
        <v>0.39522000000000002</v>
      </c>
    </row>
    <row r="237" spans="1:11" ht="16">
      <c r="A237" s="129">
        <v>235</v>
      </c>
      <c r="B237" s="129" t="s">
        <v>112</v>
      </c>
      <c r="C237" s="129">
        <v>202</v>
      </c>
      <c r="D237" s="129" t="s">
        <v>17</v>
      </c>
      <c r="E237" s="129">
        <f>ROUND(47.4*10.764,0)</f>
        <v>510</v>
      </c>
      <c r="F237" s="129">
        <f>ROUND(2.75*10.764,0)</f>
        <v>30</v>
      </c>
      <c r="G237" s="132">
        <f t="shared" si="9"/>
        <v>540</v>
      </c>
      <c r="H237" s="129" t="s">
        <v>122</v>
      </c>
      <c r="I237" s="133">
        <v>0.5573205</v>
      </c>
      <c r="J237" s="135">
        <v>5.1000000000000004E-3</v>
      </c>
      <c r="K237" s="134">
        <f t="shared" si="10"/>
        <v>0.5522205</v>
      </c>
    </row>
    <row r="238" spans="1:11" ht="16" hidden="1">
      <c r="A238" s="129">
        <v>236</v>
      </c>
      <c r="B238" s="129" t="s">
        <v>112</v>
      </c>
      <c r="C238" s="129">
        <v>206</v>
      </c>
      <c r="D238" s="129" t="s">
        <v>18</v>
      </c>
      <c r="E238" s="129">
        <f>ROUND(28.56*10.764,0)</f>
        <v>307</v>
      </c>
      <c r="F238" s="129">
        <f>ROUND(7.5*10.764,0)</f>
        <v>81</v>
      </c>
      <c r="G238" s="132">
        <f t="shared" si="9"/>
        <v>388</v>
      </c>
      <c r="H238" s="129" t="s">
        <v>122</v>
      </c>
      <c r="I238" s="133">
        <v>0.41145599999999999</v>
      </c>
      <c r="J238" s="135">
        <v>5.1000000000000004E-3</v>
      </c>
      <c r="K238" s="134">
        <f t="shared" si="10"/>
        <v>0.40635599999999999</v>
      </c>
    </row>
    <row r="239" spans="1:11" ht="16" hidden="1">
      <c r="A239" s="129">
        <v>237</v>
      </c>
      <c r="B239" s="129" t="s">
        <v>112</v>
      </c>
      <c r="C239" s="129">
        <v>207</v>
      </c>
      <c r="D239" s="129" t="s">
        <v>18</v>
      </c>
      <c r="E239" s="129">
        <f>ROUND(27.93*10.764,0)</f>
        <v>301</v>
      </c>
      <c r="F239" s="129">
        <f>ROUND(7.5*10.764,0)</f>
        <v>81</v>
      </c>
      <c r="G239" s="132">
        <f t="shared" si="9"/>
        <v>382</v>
      </c>
      <c r="H239" s="129" t="s">
        <v>122</v>
      </c>
      <c r="I239" s="133">
        <v>0.40032000000000001</v>
      </c>
      <c r="J239" s="135">
        <v>5.1000000000000004E-3</v>
      </c>
      <c r="K239" s="134">
        <f t="shared" si="10"/>
        <v>0.39522000000000002</v>
      </c>
    </row>
    <row r="240" spans="1:11" ht="16" hidden="1">
      <c r="A240" s="129">
        <v>238</v>
      </c>
      <c r="B240" s="129" t="s">
        <v>112</v>
      </c>
      <c r="C240" s="129">
        <v>305</v>
      </c>
      <c r="D240" s="129" t="s">
        <v>18</v>
      </c>
      <c r="E240" s="129">
        <f>ROUND(28.56*10.764,0)</f>
        <v>307</v>
      </c>
      <c r="F240" s="129">
        <f>ROUND(8.45*10.764,0)</f>
        <v>91</v>
      </c>
      <c r="G240" s="132">
        <f t="shared" si="9"/>
        <v>398</v>
      </c>
      <c r="H240" s="129" t="s">
        <v>122</v>
      </c>
      <c r="I240" s="133">
        <v>0.41095350000000003</v>
      </c>
      <c r="J240" s="135">
        <v>1.01E-2</v>
      </c>
      <c r="K240" s="134">
        <f t="shared" si="10"/>
        <v>0.40085350000000003</v>
      </c>
    </row>
    <row r="241" spans="1:11" ht="16" hidden="1">
      <c r="A241" s="129">
        <v>239</v>
      </c>
      <c r="B241" s="129" t="s">
        <v>112</v>
      </c>
      <c r="C241" s="129">
        <v>306</v>
      </c>
      <c r="D241" s="129" t="s">
        <v>18</v>
      </c>
      <c r="E241" s="129">
        <f>ROUND(28.56*10.764,0)</f>
        <v>307</v>
      </c>
      <c r="F241" s="129">
        <f>ROUND(7.5*10.764,0)</f>
        <v>81</v>
      </c>
      <c r="G241" s="132">
        <f t="shared" si="9"/>
        <v>388</v>
      </c>
      <c r="H241" s="129" t="s">
        <v>122</v>
      </c>
      <c r="I241" s="133">
        <v>0.40032000000000001</v>
      </c>
      <c r="J241" s="135">
        <v>5.1000000000000004E-3</v>
      </c>
      <c r="K241" s="134">
        <f t="shared" si="10"/>
        <v>0.39522000000000002</v>
      </c>
    </row>
    <row r="242" spans="1:11" ht="16" hidden="1">
      <c r="A242" s="129">
        <v>240</v>
      </c>
      <c r="B242" s="129" t="s">
        <v>112</v>
      </c>
      <c r="C242" s="129">
        <v>406</v>
      </c>
      <c r="D242" s="129" t="s">
        <v>18</v>
      </c>
      <c r="E242" s="129">
        <f>ROUND(28.56*10.764,0)</f>
        <v>307</v>
      </c>
      <c r="F242" s="129">
        <f>ROUND(7.5*10.764,0)</f>
        <v>81</v>
      </c>
      <c r="G242" s="132">
        <f t="shared" si="9"/>
        <v>388</v>
      </c>
      <c r="H242" s="129" t="s">
        <v>122</v>
      </c>
      <c r="I242" s="133">
        <v>0.40032000000000001</v>
      </c>
      <c r="J242" s="135">
        <v>1.01E-2</v>
      </c>
      <c r="K242" s="134">
        <f t="shared" si="10"/>
        <v>0.39022000000000001</v>
      </c>
    </row>
    <row r="243" spans="1:11" ht="16" hidden="1">
      <c r="A243" s="129">
        <v>241</v>
      </c>
      <c r="B243" s="129" t="s">
        <v>112</v>
      </c>
      <c r="C243" s="129">
        <v>407</v>
      </c>
      <c r="D243" s="129" t="s">
        <v>18</v>
      </c>
      <c r="E243" s="129">
        <f>ROUND(27.93*10.764,0)</f>
        <v>301</v>
      </c>
      <c r="F243" s="129">
        <f>ROUND(7.5*10.764,0)</f>
        <v>81</v>
      </c>
      <c r="G243" s="132">
        <f t="shared" si="9"/>
        <v>382</v>
      </c>
      <c r="H243" s="129" t="s">
        <v>122</v>
      </c>
      <c r="I243" s="133">
        <v>0.3934395</v>
      </c>
      <c r="J243" s="135">
        <v>5.1000000000000004E-3</v>
      </c>
      <c r="K243" s="134">
        <f t="shared" si="10"/>
        <v>0.3883395</v>
      </c>
    </row>
    <row r="244" spans="1:11" ht="16" hidden="1">
      <c r="A244" s="129">
        <v>242</v>
      </c>
      <c r="B244" s="129" t="s">
        <v>112</v>
      </c>
      <c r="C244" s="129">
        <v>505</v>
      </c>
      <c r="D244" s="129" t="s">
        <v>18</v>
      </c>
      <c r="E244" s="129">
        <f>ROUND(28.56*10.764,0)</f>
        <v>307</v>
      </c>
      <c r="F244" s="129">
        <f>ROUND(8.45*10.764,0)</f>
        <v>91</v>
      </c>
      <c r="G244" s="132">
        <f t="shared" si="9"/>
        <v>398</v>
      </c>
      <c r="H244" s="129" t="s">
        <v>122</v>
      </c>
      <c r="I244" s="133">
        <v>0.42534179999999999</v>
      </c>
      <c r="J244" s="135">
        <v>5.1000000000000004E-3</v>
      </c>
      <c r="K244" s="134">
        <f t="shared" si="10"/>
        <v>0.4202418</v>
      </c>
    </row>
    <row r="245" spans="1:11" ht="16" hidden="1">
      <c r="A245" s="129">
        <v>243</v>
      </c>
      <c r="B245" s="129" t="s">
        <v>112</v>
      </c>
      <c r="C245" s="129">
        <v>701</v>
      </c>
      <c r="D245" s="129" t="s">
        <v>18</v>
      </c>
      <c r="E245" s="129">
        <f>ROUND(28.56*10.764,0)</f>
        <v>307</v>
      </c>
      <c r="F245" s="129">
        <f>ROUND(7.5*10.764,0)</f>
        <v>81</v>
      </c>
      <c r="G245" s="132">
        <f t="shared" si="9"/>
        <v>388</v>
      </c>
      <c r="H245" s="129" t="s">
        <v>122</v>
      </c>
      <c r="I245" s="133">
        <v>0.40032000000000001</v>
      </c>
      <c r="J245" s="135">
        <v>5.1000000000000004E-3</v>
      </c>
      <c r="K245" s="134">
        <f t="shared" si="10"/>
        <v>0.39522000000000002</v>
      </c>
    </row>
    <row r="246" spans="1:11" ht="16" hidden="1">
      <c r="A246" s="129">
        <v>244</v>
      </c>
      <c r="B246" s="129" t="s">
        <v>112</v>
      </c>
      <c r="C246" s="129">
        <v>705</v>
      </c>
      <c r="D246" s="129" t="s">
        <v>18</v>
      </c>
      <c r="E246" s="129">
        <f>ROUND(28.56*10.764,0)</f>
        <v>307</v>
      </c>
      <c r="F246" s="129">
        <f>ROUND(8.45*10.764,0)</f>
        <v>91</v>
      </c>
      <c r="G246" s="132">
        <f t="shared" si="9"/>
        <v>398</v>
      </c>
      <c r="H246" s="129" t="s">
        <v>122</v>
      </c>
      <c r="I246" s="133">
        <v>0.41095350000000003</v>
      </c>
      <c r="J246" s="135">
        <v>5.1000000000000004E-3</v>
      </c>
      <c r="K246" s="134">
        <f t="shared" si="10"/>
        <v>0.40585350000000003</v>
      </c>
    </row>
    <row r="247" spans="1:11" ht="16" hidden="1">
      <c r="A247" s="129">
        <v>245</v>
      </c>
      <c r="B247" s="129" t="s">
        <v>112</v>
      </c>
      <c r="C247" s="129">
        <v>706</v>
      </c>
      <c r="D247" s="129" t="s">
        <v>18</v>
      </c>
      <c r="E247" s="129">
        <f>ROUND(28.56*10.764,0)</f>
        <v>307</v>
      </c>
      <c r="F247" s="129">
        <f>ROUND(7.5*10.764,0)</f>
        <v>81</v>
      </c>
      <c r="G247" s="132">
        <f t="shared" si="9"/>
        <v>388</v>
      </c>
      <c r="H247" s="129" t="s">
        <v>122</v>
      </c>
      <c r="I247" s="133">
        <v>0.40032000000000001</v>
      </c>
      <c r="J247" s="135">
        <v>5.1000000000000004E-3</v>
      </c>
      <c r="K247" s="134">
        <f t="shared" si="10"/>
        <v>0.39522000000000002</v>
      </c>
    </row>
    <row r="248" spans="1:11" ht="16" hidden="1">
      <c r="A248" s="129">
        <v>246</v>
      </c>
      <c r="B248" s="129" t="s">
        <v>112</v>
      </c>
      <c r="C248" s="129">
        <v>805</v>
      </c>
      <c r="D248" s="129" t="s">
        <v>18</v>
      </c>
      <c r="E248" s="129">
        <f>ROUND(28.56*10.764,0)</f>
        <v>307</v>
      </c>
      <c r="F248" s="129">
        <f>ROUND(8.45*10.764,0)</f>
        <v>91</v>
      </c>
      <c r="G248" s="132">
        <f t="shared" si="9"/>
        <v>398</v>
      </c>
      <c r="H248" s="129" t="s">
        <v>122</v>
      </c>
      <c r="I248" s="133">
        <v>0.41095350000000003</v>
      </c>
      <c r="J248" s="135">
        <v>5.1000000000000004E-3</v>
      </c>
      <c r="K248" s="134">
        <f t="shared" si="10"/>
        <v>0.40585350000000003</v>
      </c>
    </row>
    <row r="249" spans="1:11" ht="16">
      <c r="A249" s="129">
        <v>247</v>
      </c>
      <c r="B249" s="129" t="s">
        <v>112</v>
      </c>
      <c r="C249" s="129">
        <v>904</v>
      </c>
      <c r="D249" s="129" t="s">
        <v>17</v>
      </c>
      <c r="E249" s="129">
        <f>ROUND(48.72*10.764,0)</f>
        <v>524</v>
      </c>
      <c r="F249" s="129">
        <f>ROUND(5.65*10.764,0)</f>
        <v>61</v>
      </c>
      <c r="G249" s="132">
        <f t="shared" si="9"/>
        <v>585</v>
      </c>
      <c r="H249" s="129" t="s">
        <v>122</v>
      </c>
      <c r="I249" s="133">
        <v>0.60423300000000002</v>
      </c>
      <c r="J249" s="135">
        <v>5.1000000000000004E-3</v>
      </c>
      <c r="K249" s="134">
        <f t="shared" si="10"/>
        <v>0.59913300000000003</v>
      </c>
    </row>
    <row r="250" spans="1:11" ht="16" hidden="1">
      <c r="A250" s="129">
        <v>248</v>
      </c>
      <c r="B250" s="129" t="s">
        <v>112</v>
      </c>
      <c r="C250" s="129">
        <v>905</v>
      </c>
      <c r="D250" s="129" t="s">
        <v>18</v>
      </c>
      <c r="E250" s="129">
        <f>ROUND(28.56*10.764,0)</f>
        <v>307</v>
      </c>
      <c r="F250" s="129">
        <f>ROUND(8.45*10.764,0)</f>
        <v>91</v>
      </c>
      <c r="G250" s="132">
        <f t="shared" si="9"/>
        <v>398</v>
      </c>
      <c r="H250" s="129" t="s">
        <v>122</v>
      </c>
      <c r="I250" s="133">
        <v>0.41095350000000003</v>
      </c>
      <c r="J250" s="135">
        <v>5.1000000000000004E-3</v>
      </c>
      <c r="K250" s="134">
        <f t="shared" si="10"/>
        <v>0.40585350000000003</v>
      </c>
    </row>
    <row r="251" spans="1:11" ht="16" hidden="1">
      <c r="A251" s="129">
        <v>249</v>
      </c>
      <c r="B251" s="129" t="s">
        <v>112</v>
      </c>
      <c r="C251" s="129">
        <v>906</v>
      </c>
      <c r="D251" s="129" t="s">
        <v>18</v>
      </c>
      <c r="E251" s="129">
        <f>ROUND(28.56*10.764,0)</f>
        <v>307</v>
      </c>
      <c r="F251" s="129">
        <f>ROUND(7.5*10.764,0)</f>
        <v>81</v>
      </c>
      <c r="G251" s="132">
        <f t="shared" si="9"/>
        <v>388</v>
      </c>
      <c r="H251" s="129" t="s">
        <v>122</v>
      </c>
      <c r="I251" s="133">
        <v>0.40032000000000001</v>
      </c>
      <c r="J251" s="135">
        <v>5.1000000000000004E-3</v>
      </c>
      <c r="K251" s="134">
        <f t="shared" si="10"/>
        <v>0.39522000000000002</v>
      </c>
    </row>
    <row r="252" spans="1:11" ht="16" hidden="1">
      <c r="A252" s="129">
        <v>250</v>
      </c>
      <c r="B252" s="129" t="s">
        <v>112</v>
      </c>
      <c r="C252" s="129">
        <v>907</v>
      </c>
      <c r="D252" s="129" t="s">
        <v>18</v>
      </c>
      <c r="E252" s="129">
        <f>ROUND(27.93*10.764,0)</f>
        <v>301</v>
      </c>
      <c r="F252" s="129">
        <f>ROUND(7.5*10.764,0)</f>
        <v>81</v>
      </c>
      <c r="G252" s="132">
        <f t="shared" si="9"/>
        <v>382</v>
      </c>
      <c r="H252" s="129" t="s">
        <v>122</v>
      </c>
      <c r="I252" s="133">
        <v>0.3934395</v>
      </c>
      <c r="J252" s="135">
        <v>5.1000000000000004E-3</v>
      </c>
      <c r="K252" s="134">
        <f t="shared" si="10"/>
        <v>0.3883395</v>
      </c>
    </row>
    <row r="253" spans="1:11" ht="16">
      <c r="A253" s="129">
        <v>251</v>
      </c>
      <c r="B253" s="129" t="s">
        <v>112</v>
      </c>
      <c r="C253" s="129">
        <v>1003</v>
      </c>
      <c r="D253" s="129" t="s">
        <v>17</v>
      </c>
      <c r="E253" s="129">
        <f>ROUND(49.78*10.764,0)</f>
        <v>536</v>
      </c>
      <c r="F253" s="129">
        <v>0</v>
      </c>
      <c r="G253" s="132">
        <f t="shared" si="9"/>
        <v>536</v>
      </c>
      <c r="H253" s="129" t="s">
        <v>122</v>
      </c>
      <c r="I253" s="133">
        <v>0.5795865</v>
      </c>
      <c r="J253" s="135">
        <v>1.01E-2</v>
      </c>
      <c r="K253" s="134">
        <f t="shared" si="10"/>
        <v>0.56948650000000001</v>
      </c>
    </row>
    <row r="254" spans="1:11" ht="16" hidden="1">
      <c r="A254" s="129">
        <v>252</v>
      </c>
      <c r="B254" s="129" t="s">
        <v>112</v>
      </c>
      <c r="C254" s="129">
        <v>1005</v>
      </c>
      <c r="D254" s="129" t="s">
        <v>18</v>
      </c>
      <c r="E254" s="129">
        <f>ROUND(28.56*10.764,0)</f>
        <v>307</v>
      </c>
      <c r="F254" s="129">
        <f>ROUND(8.45*10.764,0)</f>
        <v>91</v>
      </c>
      <c r="G254" s="132">
        <f t="shared" si="9"/>
        <v>398</v>
      </c>
      <c r="H254" s="129" t="s">
        <v>122</v>
      </c>
      <c r="I254" s="133">
        <v>0.41095350000000003</v>
      </c>
      <c r="J254" s="135">
        <v>5.1000000000000004E-3</v>
      </c>
      <c r="K254" s="134">
        <f t="shared" si="10"/>
        <v>0.40585350000000003</v>
      </c>
    </row>
    <row r="255" spans="1:11" ht="16">
      <c r="A255" s="129">
        <v>253</v>
      </c>
      <c r="B255" s="129" t="s">
        <v>112</v>
      </c>
      <c r="C255" s="129">
        <v>1103</v>
      </c>
      <c r="D255" s="129" t="s">
        <v>17</v>
      </c>
      <c r="E255" s="129">
        <f>ROUND(49.78*10.764,0)</f>
        <v>536</v>
      </c>
      <c r="F255" s="129">
        <v>0</v>
      </c>
      <c r="G255" s="132">
        <f t="shared" si="9"/>
        <v>536</v>
      </c>
      <c r="H255" s="129" t="s">
        <v>122</v>
      </c>
      <c r="I255" s="133">
        <v>0.55356749999999999</v>
      </c>
      <c r="J255" s="135">
        <v>1.01E-2</v>
      </c>
      <c r="K255" s="134">
        <f t="shared" si="10"/>
        <v>0.54346749999999999</v>
      </c>
    </row>
    <row r="256" spans="1:11" ht="16" hidden="1">
      <c r="A256" s="129">
        <v>254</v>
      </c>
      <c r="B256" s="129" t="s">
        <v>112</v>
      </c>
      <c r="C256" s="129">
        <v>1105</v>
      </c>
      <c r="D256" s="129" t="s">
        <v>18</v>
      </c>
      <c r="E256" s="129">
        <f>ROUND(28.56*10.764,0)</f>
        <v>307</v>
      </c>
      <c r="F256" s="129">
        <f>ROUND(8.45*10.764,0)</f>
        <v>91</v>
      </c>
      <c r="G256" s="132">
        <f t="shared" si="9"/>
        <v>398</v>
      </c>
      <c r="H256" s="129" t="s">
        <v>122</v>
      </c>
      <c r="I256" s="133">
        <v>0.41095350000000003</v>
      </c>
      <c r="J256" s="135">
        <v>5.1000000000000004E-3</v>
      </c>
      <c r="K256" s="134">
        <f t="shared" si="10"/>
        <v>0.40585350000000003</v>
      </c>
    </row>
    <row r="257" spans="1:11" ht="16">
      <c r="A257" s="129">
        <v>255</v>
      </c>
      <c r="B257" s="129" t="s">
        <v>112</v>
      </c>
      <c r="C257" s="129">
        <v>1203</v>
      </c>
      <c r="D257" s="129" t="s">
        <v>17</v>
      </c>
      <c r="E257" s="129">
        <f>ROUND(49.78*10.764,0)</f>
        <v>536</v>
      </c>
      <c r="F257" s="129">
        <v>0</v>
      </c>
      <c r="G257" s="132">
        <f t="shared" si="9"/>
        <v>536</v>
      </c>
      <c r="H257" s="129" t="s">
        <v>122</v>
      </c>
      <c r="I257" s="133">
        <v>0.55356749999999999</v>
      </c>
      <c r="J257" s="135">
        <v>1.01E-2</v>
      </c>
      <c r="K257" s="134">
        <f t="shared" si="10"/>
        <v>0.54346749999999999</v>
      </c>
    </row>
    <row r="258" spans="1:11" ht="16" hidden="1">
      <c r="A258" s="129">
        <v>256</v>
      </c>
      <c r="B258" s="129" t="s">
        <v>112</v>
      </c>
      <c r="C258" s="129">
        <v>1205</v>
      </c>
      <c r="D258" s="129" t="s">
        <v>18</v>
      </c>
      <c r="E258" s="129">
        <f>ROUND(28.56*10.764,0)</f>
        <v>307</v>
      </c>
      <c r="F258" s="129">
        <f>ROUND(8.45*10.764,0)</f>
        <v>91</v>
      </c>
      <c r="G258" s="132">
        <f t="shared" si="9"/>
        <v>398</v>
      </c>
      <c r="H258" s="129" t="s">
        <v>122</v>
      </c>
      <c r="I258" s="133">
        <v>0.41095350000000003</v>
      </c>
      <c r="J258" s="135">
        <v>5.1000000000000004E-3</v>
      </c>
      <c r="K258" s="134">
        <f t="shared" si="10"/>
        <v>0.40585350000000003</v>
      </c>
    </row>
    <row r="259" spans="1:11" ht="16" hidden="1">
      <c r="A259" s="129">
        <v>257</v>
      </c>
      <c r="B259" s="129" t="s">
        <v>112</v>
      </c>
      <c r="C259" s="129">
        <v>1206</v>
      </c>
      <c r="D259" s="129" t="s">
        <v>18</v>
      </c>
      <c r="E259" s="129">
        <f>ROUND(28.56*10.764,0)</f>
        <v>307</v>
      </c>
      <c r="F259" s="129">
        <f>ROUND(7.5*10.764,0)</f>
        <v>81</v>
      </c>
      <c r="G259" s="132">
        <f t="shared" si="9"/>
        <v>388</v>
      </c>
      <c r="H259" s="129" t="s">
        <v>122</v>
      </c>
      <c r="I259" s="133">
        <v>0.42105599999999999</v>
      </c>
      <c r="J259" s="135">
        <v>5.1000000000000004E-3</v>
      </c>
      <c r="K259" s="134">
        <f t="shared" si="10"/>
        <v>0.41595599999999999</v>
      </c>
    </row>
    <row r="260" spans="1:11" ht="16">
      <c r="A260" s="129">
        <v>258</v>
      </c>
      <c r="B260" s="129" t="s">
        <v>112</v>
      </c>
      <c r="C260" s="129">
        <v>1303</v>
      </c>
      <c r="D260" s="129" t="s">
        <v>17</v>
      </c>
      <c r="E260" s="129">
        <f>ROUND(49.78*10.764,0)</f>
        <v>536</v>
      </c>
      <c r="F260" s="129">
        <v>0</v>
      </c>
      <c r="G260" s="132">
        <f t="shared" ref="G260:G274" si="12">E260+F260</f>
        <v>536</v>
      </c>
      <c r="H260" s="129" t="s">
        <v>122</v>
      </c>
      <c r="I260" s="133">
        <v>0.55294200000000004</v>
      </c>
      <c r="J260" s="135">
        <v>1.01E-2</v>
      </c>
      <c r="K260" s="134">
        <f t="shared" ref="K260:K274" si="13">I260-J260</f>
        <v>0.54284200000000005</v>
      </c>
    </row>
    <row r="261" spans="1:11" ht="16" hidden="1">
      <c r="A261" s="129">
        <v>259</v>
      </c>
      <c r="B261" s="129" t="s">
        <v>112</v>
      </c>
      <c r="C261" s="129">
        <v>1305</v>
      </c>
      <c r="D261" s="129" t="s">
        <v>18</v>
      </c>
      <c r="E261" s="129">
        <f>ROUND(28.56*10.764,0)</f>
        <v>307</v>
      </c>
      <c r="F261" s="129">
        <f>ROUND(8.45*10.764,0)</f>
        <v>91</v>
      </c>
      <c r="G261" s="132">
        <f t="shared" si="12"/>
        <v>398</v>
      </c>
      <c r="H261" s="129" t="s">
        <v>122</v>
      </c>
      <c r="I261" s="133">
        <v>0.41095350000000003</v>
      </c>
      <c r="J261" s="135">
        <v>5.1000000000000004E-3</v>
      </c>
      <c r="K261" s="134">
        <f t="shared" si="13"/>
        <v>0.40585350000000003</v>
      </c>
    </row>
    <row r="262" spans="1:11" ht="16">
      <c r="A262" s="129">
        <v>260</v>
      </c>
      <c r="B262" s="129" t="s">
        <v>112</v>
      </c>
      <c r="C262" s="129">
        <v>1403</v>
      </c>
      <c r="D262" s="129" t="s">
        <v>17</v>
      </c>
      <c r="E262" s="129">
        <f>ROUND(49.78*10.764,0)</f>
        <v>536</v>
      </c>
      <c r="F262" s="129">
        <v>0</v>
      </c>
      <c r="G262" s="132">
        <f t="shared" si="12"/>
        <v>536</v>
      </c>
      <c r="H262" s="129" t="s">
        <v>122</v>
      </c>
      <c r="I262" s="133">
        <v>0.55294200000000004</v>
      </c>
      <c r="J262" s="135">
        <v>1.01E-2</v>
      </c>
      <c r="K262" s="134">
        <f t="shared" si="13"/>
        <v>0.54284200000000005</v>
      </c>
    </row>
    <row r="263" spans="1:11" ht="16">
      <c r="A263" s="129">
        <v>261</v>
      </c>
      <c r="B263" s="129" t="s">
        <v>112</v>
      </c>
      <c r="C263" s="129">
        <v>1404</v>
      </c>
      <c r="D263" s="129" t="s">
        <v>17</v>
      </c>
      <c r="E263" s="129">
        <f>ROUND(48.72*10.764,0)</f>
        <v>524</v>
      </c>
      <c r="F263" s="129">
        <f>ROUND(5.65*10.764,0)</f>
        <v>61</v>
      </c>
      <c r="G263" s="132">
        <f t="shared" si="12"/>
        <v>585</v>
      </c>
      <c r="H263" s="129" t="s">
        <v>122</v>
      </c>
      <c r="I263" s="133">
        <v>0.63776849999999996</v>
      </c>
      <c r="J263" s="135">
        <v>1.01E-2</v>
      </c>
      <c r="K263" s="134">
        <f t="shared" si="13"/>
        <v>0.62766849999999996</v>
      </c>
    </row>
    <row r="264" spans="1:11" ht="16" hidden="1">
      <c r="A264" s="129">
        <v>262</v>
      </c>
      <c r="B264" s="129" t="s">
        <v>112</v>
      </c>
      <c r="C264" s="129">
        <v>1405</v>
      </c>
      <c r="D264" s="129" t="s">
        <v>18</v>
      </c>
      <c r="E264" s="129">
        <f>ROUND(28.56*10.764,0)</f>
        <v>307</v>
      </c>
      <c r="F264" s="129">
        <f>ROUND(8.45*10.764,0)</f>
        <v>91</v>
      </c>
      <c r="G264" s="132">
        <f t="shared" si="12"/>
        <v>398</v>
      </c>
      <c r="H264" s="129" t="s">
        <v>122</v>
      </c>
      <c r="I264" s="133">
        <v>0.41095350000000003</v>
      </c>
      <c r="J264" s="135">
        <v>5.1000000000000004E-3</v>
      </c>
      <c r="K264" s="134">
        <f t="shared" si="13"/>
        <v>0.40585350000000003</v>
      </c>
    </row>
    <row r="265" spans="1:11" ht="16" hidden="1">
      <c r="A265" s="129">
        <v>263</v>
      </c>
      <c r="B265" s="129" t="s">
        <v>112</v>
      </c>
      <c r="C265" s="129">
        <v>1505</v>
      </c>
      <c r="D265" s="129" t="s">
        <v>18</v>
      </c>
      <c r="E265" s="129">
        <f>ROUND(28.56*10.764,0)</f>
        <v>307</v>
      </c>
      <c r="F265" s="129">
        <f>ROUND(8.45*10.764,0)</f>
        <v>91</v>
      </c>
      <c r="G265" s="132">
        <f t="shared" si="12"/>
        <v>398</v>
      </c>
      <c r="H265" s="129" t="s">
        <v>122</v>
      </c>
      <c r="I265" s="133">
        <v>0.41095350000000003</v>
      </c>
      <c r="J265" s="135">
        <v>5.1000000000000004E-3</v>
      </c>
      <c r="K265" s="134">
        <f t="shared" si="13"/>
        <v>0.40585350000000003</v>
      </c>
    </row>
    <row r="266" spans="1:11" ht="16">
      <c r="A266" s="129">
        <v>264</v>
      </c>
      <c r="B266" s="129" t="s">
        <v>112</v>
      </c>
      <c r="C266" s="129">
        <v>1603</v>
      </c>
      <c r="D266" s="129" t="s">
        <v>17</v>
      </c>
      <c r="E266" s="129">
        <f>ROUND(49.78*10.764,0)</f>
        <v>536</v>
      </c>
      <c r="F266" s="129">
        <v>0</v>
      </c>
      <c r="G266" s="132">
        <f t="shared" si="12"/>
        <v>536</v>
      </c>
      <c r="H266" s="129" t="s">
        <v>122</v>
      </c>
      <c r="I266" s="133">
        <v>0.5875515</v>
      </c>
      <c r="J266" s="135">
        <v>0.01</v>
      </c>
      <c r="K266" s="134">
        <f t="shared" si="13"/>
        <v>0.5775515</v>
      </c>
    </row>
    <row r="267" spans="1:11" ht="16" hidden="1">
      <c r="A267" s="129">
        <v>265</v>
      </c>
      <c r="B267" s="129" t="s">
        <v>112</v>
      </c>
      <c r="C267" s="129">
        <v>1605</v>
      </c>
      <c r="D267" s="129" t="s">
        <v>18</v>
      </c>
      <c r="E267" s="129">
        <f>ROUND(28.56*10.764,0)</f>
        <v>307</v>
      </c>
      <c r="F267" s="129">
        <f>ROUND(8.45*10.764,0)</f>
        <v>91</v>
      </c>
      <c r="G267" s="132">
        <f t="shared" si="12"/>
        <v>398</v>
      </c>
      <c r="H267" s="129" t="s">
        <v>122</v>
      </c>
      <c r="I267" s="133">
        <v>0.41095350000000003</v>
      </c>
      <c r="J267" s="135">
        <v>5.1000000000000004E-3</v>
      </c>
      <c r="K267" s="134">
        <f t="shared" si="13"/>
        <v>0.40585350000000003</v>
      </c>
    </row>
    <row r="268" spans="1:11" ht="16" hidden="1">
      <c r="A268" s="129">
        <v>266</v>
      </c>
      <c r="B268" s="129" t="s">
        <v>113</v>
      </c>
      <c r="C268" s="129">
        <v>1005</v>
      </c>
      <c r="D268" s="129" t="s">
        <v>18</v>
      </c>
      <c r="E268" s="129">
        <f t="shared" ref="E268:E273" si="14">ROUND(28.56*10.764,0)</f>
        <v>307</v>
      </c>
      <c r="F268" s="129">
        <f t="shared" ref="F268:F273" si="15">ROUND(7.5*10.764,0)</f>
        <v>81</v>
      </c>
      <c r="G268" s="132">
        <f t="shared" si="12"/>
        <v>388</v>
      </c>
      <c r="H268" s="129" t="s">
        <v>122</v>
      </c>
      <c r="I268" s="133">
        <v>0.41913600000000001</v>
      </c>
      <c r="J268" s="135">
        <v>5.1000000000000004E-3</v>
      </c>
      <c r="K268" s="134">
        <f t="shared" si="13"/>
        <v>0.41403600000000002</v>
      </c>
    </row>
    <row r="269" spans="1:11" ht="16" hidden="1">
      <c r="A269" s="129">
        <v>267</v>
      </c>
      <c r="B269" s="129" t="s">
        <v>113</v>
      </c>
      <c r="C269" s="129">
        <v>1205</v>
      </c>
      <c r="D269" s="129" t="s">
        <v>18</v>
      </c>
      <c r="E269" s="129">
        <f t="shared" si="14"/>
        <v>307</v>
      </c>
      <c r="F269" s="129">
        <f t="shared" si="15"/>
        <v>81</v>
      </c>
      <c r="G269" s="132">
        <f t="shared" si="12"/>
        <v>388</v>
      </c>
      <c r="H269" s="129" t="s">
        <v>122</v>
      </c>
      <c r="I269" s="133">
        <v>0.40032000000000001</v>
      </c>
      <c r="J269" s="135">
        <v>5.1000000000000004E-3</v>
      </c>
      <c r="K269" s="134">
        <f t="shared" si="13"/>
        <v>0.39522000000000002</v>
      </c>
    </row>
    <row r="270" spans="1:11" ht="16" hidden="1">
      <c r="A270" s="129">
        <v>268</v>
      </c>
      <c r="B270" s="129" t="s">
        <v>113</v>
      </c>
      <c r="C270" s="129">
        <v>1305</v>
      </c>
      <c r="D270" s="129" t="s">
        <v>18</v>
      </c>
      <c r="E270" s="129">
        <f t="shared" si="14"/>
        <v>307</v>
      </c>
      <c r="F270" s="129">
        <f t="shared" si="15"/>
        <v>81</v>
      </c>
      <c r="G270" s="132">
        <f t="shared" si="12"/>
        <v>388</v>
      </c>
      <c r="H270" s="129" t="s">
        <v>122</v>
      </c>
      <c r="I270" s="133">
        <v>0.422016</v>
      </c>
      <c r="J270" s="135">
        <v>5.1000000000000004E-3</v>
      </c>
      <c r="K270" s="134">
        <f t="shared" si="13"/>
        <v>0.41691600000000001</v>
      </c>
    </row>
    <row r="271" spans="1:11" ht="16" hidden="1">
      <c r="A271" s="129">
        <v>269</v>
      </c>
      <c r="B271" s="129" t="s">
        <v>113</v>
      </c>
      <c r="C271" s="129">
        <v>1405</v>
      </c>
      <c r="D271" s="129" t="s">
        <v>18</v>
      </c>
      <c r="E271" s="129">
        <f t="shared" si="14"/>
        <v>307</v>
      </c>
      <c r="F271" s="129">
        <f t="shared" si="15"/>
        <v>81</v>
      </c>
      <c r="G271" s="132">
        <f t="shared" si="12"/>
        <v>388</v>
      </c>
      <c r="H271" s="129" t="s">
        <v>122</v>
      </c>
      <c r="I271" s="133">
        <v>0.42297600000000002</v>
      </c>
      <c r="J271" s="135">
        <v>5.1000000000000004E-3</v>
      </c>
      <c r="K271" s="134">
        <f t="shared" si="13"/>
        <v>0.41787600000000003</v>
      </c>
    </row>
    <row r="272" spans="1:11" ht="16" hidden="1">
      <c r="A272" s="129">
        <v>270</v>
      </c>
      <c r="B272" s="129" t="s">
        <v>113</v>
      </c>
      <c r="C272" s="129">
        <v>1505</v>
      </c>
      <c r="D272" s="129" t="s">
        <v>18</v>
      </c>
      <c r="E272" s="129">
        <f t="shared" si="14"/>
        <v>307</v>
      </c>
      <c r="F272" s="129">
        <f t="shared" si="15"/>
        <v>81</v>
      </c>
      <c r="G272" s="132">
        <f t="shared" si="12"/>
        <v>388</v>
      </c>
      <c r="H272" s="129" t="s">
        <v>122</v>
      </c>
      <c r="I272" s="133">
        <v>0.42393599999999998</v>
      </c>
      <c r="J272" s="135">
        <v>5.1000000000000004E-3</v>
      </c>
      <c r="K272" s="134">
        <f t="shared" si="13"/>
        <v>0.41883599999999999</v>
      </c>
    </row>
    <row r="273" spans="1:11" ht="16" hidden="1">
      <c r="A273" s="129">
        <v>271</v>
      </c>
      <c r="B273" s="129" t="s">
        <v>113</v>
      </c>
      <c r="C273" s="129">
        <v>1605</v>
      </c>
      <c r="D273" s="129" t="s">
        <v>18</v>
      </c>
      <c r="E273" s="129">
        <f t="shared" si="14"/>
        <v>307</v>
      </c>
      <c r="F273" s="129">
        <f t="shared" si="15"/>
        <v>81</v>
      </c>
      <c r="G273" s="132">
        <f t="shared" si="12"/>
        <v>388</v>
      </c>
      <c r="H273" s="129" t="s">
        <v>122</v>
      </c>
      <c r="I273" s="133">
        <v>0.40032000000000001</v>
      </c>
      <c r="J273" s="135">
        <v>5.1000000000000004E-3</v>
      </c>
      <c r="K273" s="134">
        <f t="shared" si="13"/>
        <v>0.39522000000000002</v>
      </c>
    </row>
    <row r="274" spans="1:11" ht="16">
      <c r="A274" s="129">
        <v>272</v>
      </c>
      <c r="B274" s="129" t="s">
        <v>113</v>
      </c>
      <c r="C274" s="129">
        <v>1606</v>
      </c>
      <c r="D274" s="129" t="s">
        <v>17</v>
      </c>
      <c r="E274" s="129">
        <f>ROUND(49.72*10.764,0)+1</f>
        <v>536</v>
      </c>
      <c r="F274" s="129">
        <f>ROUND(6.23*10.764,0)</f>
        <v>67</v>
      </c>
      <c r="G274" s="132">
        <f t="shared" si="12"/>
        <v>603</v>
      </c>
      <c r="H274" s="129" t="s">
        <v>122</v>
      </c>
      <c r="I274" s="133">
        <v>0.65991659999999996</v>
      </c>
      <c r="J274" s="135">
        <v>1.01E-2</v>
      </c>
      <c r="K274" s="134">
        <f t="shared" si="13"/>
        <v>0.64981659999999997</v>
      </c>
    </row>
    <row r="275" spans="1:11" hidden="1">
      <c r="A275" s="125"/>
      <c r="B275" s="125"/>
      <c r="C275" s="125"/>
      <c r="D275" s="125"/>
      <c r="E275" s="125"/>
      <c r="F275" s="125"/>
      <c r="G275" s="140"/>
      <c r="H275" s="124"/>
      <c r="I275" s="141">
        <f>SUM(I3:I274)</f>
        <v>136.58437980000008</v>
      </c>
      <c r="J275" s="141">
        <f>SUM(J3:J274)</f>
        <v>0.41079999999999978</v>
      </c>
      <c r="K275" s="141">
        <f>SUM(K3:K274)</f>
        <v>136.17357980000006</v>
      </c>
    </row>
  </sheetData>
  <autoFilter ref="A2:K275" xr:uid="{8733D7A8-50F9-6C40-9A9B-21AE05E97959}">
    <filterColumn colId="3">
      <filters>
        <filter val="2BHK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Unsold</vt:lpstr>
      <vt:lpstr>Final ARea sheet (2)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2023-01-18T12:47:56Z</dcterms:created>
  <dcterms:modified xsi:type="dcterms:W3CDTF">2023-01-30T10:22:14Z</dcterms:modified>
</cp:coreProperties>
</file>