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In Progress Files\Mahesh Joshi\uploads\VIS(2022-23)-PL673-564-942\"/>
    </mc:Choice>
  </mc:AlternateContent>
  <xr:revisionPtr revIDLastSave="0" documentId="13_ncr:1_{79D4D04C-07AD-4201-AD3D-2F45876CF847}" xr6:coauthVersionLast="47" xr6:coauthVersionMax="47" xr10:uidLastSave="{00000000-0000-0000-0000-000000000000}"/>
  <bookViews>
    <workbookView xWindow="-120" yWindow="-120" windowWidth="21840" windowHeight="13140" activeTab="2" xr2:uid="{00000000-000D-0000-FFFF-FFFF00000000}"/>
  </bookViews>
  <sheets>
    <sheet name="working" sheetId="2" r:id="rId1"/>
    <sheet name="Sheet1" sheetId="1" r:id="rId2"/>
    <sheet name="Sheet2" sheetId="3" r:id="rId3"/>
    <sheet name="Sheet3" sheetId="4" r:id="rId4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2" l="1"/>
  <c r="P6" i="2"/>
  <c r="Q6" i="2"/>
  <c r="O7" i="2"/>
  <c r="P7" i="2"/>
  <c r="Q7" i="2"/>
  <c r="M6" i="2"/>
  <c r="M7" i="2"/>
  <c r="S6" i="2"/>
  <c r="S7" i="2"/>
  <c r="G8" i="2"/>
  <c r="F8" i="2"/>
  <c r="G6" i="2"/>
  <c r="G7" i="2"/>
  <c r="G5" i="2"/>
  <c r="R18" i="2"/>
  <c r="N18" i="1"/>
  <c r="O18" i="1"/>
  <c r="K13" i="1"/>
  <c r="M6" i="4"/>
  <c r="K5" i="4"/>
  <c r="I5" i="4"/>
  <c r="F6" i="4"/>
  <c r="D4" i="4"/>
  <c r="I3" i="3"/>
  <c r="G3" i="3"/>
  <c r="D3" i="3"/>
  <c r="J3" i="3"/>
  <c r="K3" i="3"/>
  <c r="M3" i="3"/>
  <c r="G4" i="1"/>
  <c r="G5" i="1"/>
  <c r="E5" i="1"/>
  <c r="C5" i="1"/>
  <c r="M5" i="2"/>
  <c r="O5" i="2"/>
  <c r="O8" i="2"/>
  <c r="P5" i="2"/>
  <c r="P8" i="2"/>
  <c r="Q5" i="2"/>
  <c r="S5" i="2"/>
  <c r="S8" i="2"/>
  <c r="T17" i="2"/>
  <c r="Q8" i="2"/>
</calcChain>
</file>

<file path=xl/sharedStrings.xml><?xml version="1.0" encoding="utf-8"?>
<sst xmlns="http://schemas.openxmlformats.org/spreadsheetml/2006/main" count="46" uniqueCount="37">
  <si>
    <t>SR. No.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</si>
  <si>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</si>
  <si>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</si>
  <si>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</si>
  <si>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</si>
  <si>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</si>
  <si>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</si>
  <si>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</si>
  <si>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</si>
  <si>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</si>
  <si>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</si>
  <si>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</si>
  <si>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</si>
  <si>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</si>
  <si>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3. The valuation is done by considering the depreciated replacement cost approach.</t>
  </si>
  <si>
    <t>Detoration</t>
  </si>
  <si>
    <t>Details of Building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</si>
  <si>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</si>
  <si>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</si>
  <si>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</si>
  <si>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</si>
  <si>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</si>
  <si>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t>RCC Framed Structure</t>
  </si>
  <si>
    <t>Covered area (in sq.mtr)</t>
  </si>
  <si>
    <t>Covered Area 
(in sq ft)</t>
  </si>
  <si>
    <t>Year of Construction (Approximately)</t>
  </si>
  <si>
    <t>Height in Feet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</si>
  <si>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</si>
  <si>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</si>
  <si>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>2.The subject property is consturcted with RCC Framed type.</t>
  </si>
  <si>
    <t>1/1.19</t>
  </si>
  <si>
    <t>Ground</t>
  </si>
  <si>
    <t>First</t>
  </si>
  <si>
    <t>Second</t>
  </si>
  <si>
    <t>1. All the details pertaing to the building area statement such as area, floor, etc has been taken from the site survey measurement only.</t>
  </si>
  <si>
    <t xml:space="preserve">M/s. RUSTAM FOODS PVT. LTD.|PLOT NO. 221/1, VILLAGE &amp; KASHBA KHANPUR MUSTAKIL, WARD PARGANA AURAIYA </t>
  </si>
  <si>
    <t>4.We have taken the year of construction from site survey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</si>
</sst>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0" fillId="0" borderId="1" xfId="6" applyNumberFormat="1" applyFon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166" fontId="2" fillId="2" borderId="1" xfId="6" applyNumberFormat="1" applyFont="1" applyFill="1" applyBorder="1" applyAlignment="1">
      <alignment horizontal="center" vertical="center" wrapText="1"/>
    </xf>
    <xf numFmtId="166" fontId="2" fillId="0" borderId="1" xfId="6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T19"/>
  <sheetViews>
    <sheetView zoomScale="85" zoomScaleNormal="85" workbookViewId="0">
      <selection activeCell="S7" sqref="S7"/>
    </sheetView>
  </sheetViews>
  <sheetFormatPr defaultRowHeight="15" x14ac:dyDescent="0.25"/>
  <cols>
    <col min="2" max="2" width="7.28515625" customWidth="1"/>
    <col min="3" max="3" width="17.42578125" bestFit="1" customWidth="1"/>
    <col min="4" max="4" width="9" customWidth="1"/>
    <col min="5" max="5" width="16.28515625" bestFit="1" customWidth="1"/>
    <col min="6" max="6" width="10.28515625" customWidth="1"/>
    <col min="7" max="7" width="8.42578125" customWidth="1"/>
    <col min="8" max="8" width="15.140625" customWidth="1"/>
    <col min="9" max="9" width="11.42578125" hidden="1" customWidth="1"/>
    <col min="10" max="10" width="10.42578125" hidden="1" customWidth="1"/>
    <col min="11" max="11" width="11.28515625" hidden="1" customWidth="1"/>
    <col min="12" max="12" width="7.7109375" hidden="1" customWidth="1"/>
    <col min="13" max="13" width="6.5703125" hidden="1" customWidth="1"/>
    <col min="14" max="14" width="10.7109375" customWidth="1"/>
    <col min="15" max="15" width="13.28515625" hidden="1" customWidth="1"/>
    <col min="16" max="17" width="15.140625" hidden="1" customWidth="1"/>
    <col min="18" max="18" width="11.7109375" hidden="1" customWidth="1"/>
    <col min="19" max="19" width="15.140625" customWidth="1"/>
    <col min="21" max="21" width="5.85546875" bestFit="1" customWidth="1"/>
  </cols>
  <sheetData>
    <row r="3" spans="2:19" ht="48.75" customHeight="1" x14ac:dyDescent="0.25">
      <c r="B3" s="24" t="s">
        <v>35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2:19" ht="60" x14ac:dyDescent="0.25">
      <c r="B4" s="1" t="s">
        <v>0</v>
      </c>
      <c r="C4" s="1" t="s">
        <v>16</v>
      </c>
      <c r="D4" s="1" t="s">
        <v>26</v>
      </c>
      <c r="E4" s="1" t="s">
        <v>1</v>
      </c>
      <c r="F4" s="1" t="s">
        <v>23</v>
      </c>
      <c r="G4" s="22" t="s">
        <v>24</v>
      </c>
      <c r="H4" s="1" t="s">
        <v>25</v>
      </c>
      <c r="I4" s="1" t="s">
        <v>2</v>
      </c>
      <c r="J4" s="1" t="s">
        <v>3</v>
      </c>
      <c r="K4" s="1" t="s">
        <v>4</v>
      </c>
      <c r="L4" s="1" t="s">
        <v>5</v>
      </c>
      <c r="M4" s="1" t="s">
        <v>6</v>
      </c>
      <c r="N4" s="1" t="s">
        <v>7</v>
      </c>
      <c r="O4" s="1" t="s">
        <v>8</v>
      </c>
      <c r="P4" s="1" t="s">
        <v>9</v>
      </c>
      <c r="Q4" s="1" t="s">
        <v>10</v>
      </c>
      <c r="R4" s="2" t="s">
        <v>15</v>
      </c>
      <c r="S4" s="1" t="s">
        <v>11</v>
      </c>
    </row>
    <row r="5" spans="2:19" ht="30" x14ac:dyDescent="0.25">
      <c r="B5" s="3">
        <v>1</v>
      </c>
      <c r="C5" s="3" t="s">
        <v>31</v>
      </c>
      <c r="D5" s="3">
        <v>10</v>
      </c>
      <c r="E5" s="3" t="s">
        <v>22</v>
      </c>
      <c r="F5" s="21">
        <v>491</v>
      </c>
      <c r="G5" s="20">
        <f>F5*10.764</f>
        <v>5285.1239999999998</v>
      </c>
      <c r="H5" s="3">
        <v>2021</v>
      </c>
      <c r="I5" s="3">
        <v>2023</v>
      </c>
      <c r="J5" s="3">
        <v>2</v>
      </c>
      <c r="K5" s="3">
        <v>60</v>
      </c>
      <c r="L5" s="4">
        <v>0.1</v>
      </c>
      <c r="M5" s="5">
        <f>(1-L5)/K5</f>
        <v>1.5000000000000001E-2</v>
      </c>
      <c r="N5" s="6">
        <v>1600</v>
      </c>
      <c r="O5" s="6">
        <f>N5*G5</f>
        <v>8456198.4000000004</v>
      </c>
      <c r="P5" s="6">
        <f t="shared" ref="P5:P7" si="0">O5*M5*J5</f>
        <v>253685.95200000002</v>
      </c>
      <c r="Q5" s="6">
        <f t="shared" ref="Q5:Q7" si="1">MAX(O5-P5,0)</f>
        <v>8202512.4480000008</v>
      </c>
      <c r="R5" s="7">
        <v>0</v>
      </c>
      <c r="S5" s="6">
        <f>IF(Q5&gt;L5*O5,Q5*(1-R5),O5*L5)</f>
        <v>8202512.4480000008</v>
      </c>
    </row>
    <row r="6" spans="2:19" ht="30" x14ac:dyDescent="0.25">
      <c r="B6" s="3">
        <v>2</v>
      </c>
      <c r="C6" s="3" t="s">
        <v>32</v>
      </c>
      <c r="D6" s="3">
        <v>10</v>
      </c>
      <c r="E6" s="3" t="s">
        <v>22</v>
      </c>
      <c r="F6" s="21">
        <v>400</v>
      </c>
      <c r="G6" s="20">
        <f t="shared" ref="G6:G7" si="2">F6*10.764</f>
        <v>4305.5999999999995</v>
      </c>
      <c r="H6" s="3">
        <v>2021</v>
      </c>
      <c r="I6" s="3">
        <v>2023</v>
      </c>
      <c r="J6" s="3">
        <v>2</v>
      </c>
      <c r="K6" s="3">
        <v>60</v>
      </c>
      <c r="L6" s="4">
        <v>0.1</v>
      </c>
      <c r="M6" s="5">
        <f t="shared" ref="M6:M7" si="3">(1-L6)/K6</f>
        <v>1.5000000000000001E-2</v>
      </c>
      <c r="N6" s="6">
        <v>1600</v>
      </c>
      <c r="O6" s="6">
        <f t="shared" ref="O6:O7" si="4">N6*G6</f>
        <v>6888959.9999999991</v>
      </c>
      <c r="P6" s="6">
        <f t="shared" si="0"/>
        <v>206668.79999999999</v>
      </c>
      <c r="Q6" s="6">
        <f t="shared" si="1"/>
        <v>6682291.1999999993</v>
      </c>
      <c r="R6" s="7">
        <v>0</v>
      </c>
      <c r="S6" s="6">
        <f t="shared" ref="S6:S7" si="5">IF(Q6&gt;L6*O6,Q6*(1-R6),O6*L6)</f>
        <v>6682291.1999999993</v>
      </c>
    </row>
    <row r="7" spans="2:19" ht="30" x14ac:dyDescent="0.25">
      <c r="B7" s="3">
        <v>3</v>
      </c>
      <c r="C7" s="3" t="s">
        <v>33</v>
      </c>
      <c r="D7" s="3">
        <v>10</v>
      </c>
      <c r="E7" s="3" t="s">
        <v>22</v>
      </c>
      <c r="F7" s="21">
        <v>150</v>
      </c>
      <c r="G7" s="20">
        <f t="shared" si="2"/>
        <v>1614.6</v>
      </c>
      <c r="H7" s="3">
        <v>2021</v>
      </c>
      <c r="I7" s="3">
        <v>2023</v>
      </c>
      <c r="J7" s="3">
        <v>2</v>
      </c>
      <c r="K7" s="3">
        <v>60</v>
      </c>
      <c r="L7" s="4">
        <v>0.1</v>
      </c>
      <c r="M7" s="5">
        <f t="shared" si="3"/>
        <v>1.5000000000000001E-2</v>
      </c>
      <c r="N7" s="6">
        <v>1600</v>
      </c>
      <c r="O7" s="6">
        <f t="shared" si="4"/>
        <v>2583360</v>
      </c>
      <c r="P7" s="6">
        <f t="shared" si="0"/>
        <v>77500.800000000003</v>
      </c>
      <c r="Q7" s="6">
        <f t="shared" si="1"/>
        <v>2505859.2000000002</v>
      </c>
      <c r="R7" s="7">
        <v>0</v>
      </c>
      <c r="S7" s="6">
        <f t="shared" si="5"/>
        <v>2505859.2000000002</v>
      </c>
    </row>
    <row r="8" spans="2:19" x14ac:dyDescent="0.25">
      <c r="B8" s="26" t="s">
        <v>12</v>
      </c>
      <c r="C8" s="26"/>
      <c r="D8" s="26"/>
      <c r="E8" s="26"/>
      <c r="F8" s="11">
        <f>SUM(F5:F7)</f>
        <v>1041</v>
      </c>
      <c r="G8" s="23">
        <f>SUM(G5:G7)</f>
        <v>11205.323999999999</v>
      </c>
      <c r="H8" s="26"/>
      <c r="I8" s="26"/>
      <c r="J8" s="26"/>
      <c r="K8" s="26"/>
      <c r="L8" s="26"/>
      <c r="M8" s="26"/>
      <c r="N8" s="26"/>
      <c r="O8" s="8">
        <f>SUM(O5:O5)</f>
        <v>8456198.4000000004</v>
      </c>
      <c r="P8" s="8">
        <f>SUM(P5:P5)</f>
        <v>253685.95200000002</v>
      </c>
      <c r="Q8" s="8">
        <f>SUM(Q5:Q5)</f>
        <v>8202512.4480000008</v>
      </c>
      <c r="R8" s="7"/>
      <c r="S8" s="6">
        <f>SUM(S5:S5)</f>
        <v>8202512.4480000008</v>
      </c>
    </row>
    <row r="9" spans="2:19" x14ac:dyDescent="0.25">
      <c r="B9" s="27" t="s">
        <v>13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</row>
    <row r="10" spans="2:19" x14ac:dyDescent="0.25">
      <c r="B10" s="25" t="s">
        <v>34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2:19" x14ac:dyDescent="0.25">
      <c r="B11" s="25" t="s">
        <v>29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</row>
    <row r="12" spans="2:19" x14ac:dyDescent="0.25">
      <c r="B12" s="25" t="s">
        <v>14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</row>
    <row r="13" spans="2:19" x14ac:dyDescent="0.25">
      <c r="B13" s="25" t="s">
        <v>36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5" spans="2:19" x14ac:dyDescent="0.25">
      <c r="G15" s="10"/>
    </row>
    <row r="17" spans="12:20" x14ac:dyDescent="0.25">
      <c r="T17">
        <f>S8/G8</f>
        <v>732.01921229586947</v>
      </c>
    </row>
    <row r="18" spans="12:20" x14ac:dyDescent="0.25">
      <c r="L18" s="9"/>
      <c r="R18">
        <f>187-165</f>
        <v>22</v>
      </c>
    </row>
    <row r="19" spans="12:20" x14ac:dyDescent="0.25">
      <c r="N19" s="21"/>
    </row>
  </sheetData>
  <mergeCells count="8">
    <mergeCell ref="B3:S3"/>
    <mergeCell ref="B12:S12"/>
    <mergeCell ref="B13:S13"/>
    <mergeCell ref="B8:E8"/>
    <mergeCell ref="H8:N8"/>
    <mergeCell ref="B9:S9"/>
    <mergeCell ref="B10:S10"/>
    <mergeCell ref="B11:S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O18"/>
  <sheetViews>
    <sheetView workbookViewId="0">
      <selection activeCell="P19" sqref="P19"/>
    </sheetView>
  </sheetViews>
  <sheetFormatPr defaultRowHeight="15" x14ac:dyDescent="0.25"/>
  <cols>
    <col min="2" max="2" width="12.42578125" bestFit="1" customWidth="1"/>
    <col min="3" max="3" width="14.28515625" bestFit="1" customWidth="1"/>
    <col min="5" max="5" width="14.28515625" bestFit="1" customWidth="1"/>
    <col min="8" max="8" width="20" customWidth="1"/>
    <col min="11" max="11" width="13.5703125" customWidth="1"/>
  </cols>
  <sheetData>
    <row r="3" spans="3:14" x14ac:dyDescent="0.25">
      <c r="C3">
        <v>87120</v>
      </c>
      <c r="E3">
        <v>7943455</v>
      </c>
      <c r="G3">
        <v>36000000</v>
      </c>
    </row>
    <row r="4" spans="3:14" x14ac:dyDescent="0.25">
      <c r="C4">
        <v>500</v>
      </c>
      <c r="E4">
        <v>2</v>
      </c>
      <c r="G4">
        <f>60000</f>
        <v>60000</v>
      </c>
    </row>
    <row r="5" spans="3:14" x14ac:dyDescent="0.25">
      <c r="C5" s="12">
        <f>C4*C3</f>
        <v>43560000</v>
      </c>
      <c r="E5" s="12">
        <f>E4*E3</f>
        <v>15886910</v>
      </c>
      <c r="G5">
        <f>G3/G4</f>
        <v>600</v>
      </c>
    </row>
    <row r="12" spans="3:14" x14ac:dyDescent="0.25">
      <c r="H12">
        <v>2003</v>
      </c>
      <c r="K12">
        <v>2017</v>
      </c>
    </row>
    <row r="13" spans="3:14" x14ac:dyDescent="0.25">
      <c r="H13" s="12">
        <v>6000000</v>
      </c>
      <c r="K13">
        <f>M161</f>
        <v>0</v>
      </c>
    </row>
    <row r="16" spans="3:14" x14ac:dyDescent="0.25">
      <c r="N16" t="s">
        <v>30</v>
      </c>
    </row>
    <row r="18" spans="14:15" x14ac:dyDescent="0.25">
      <c r="N18">
        <f>1/1.19</f>
        <v>0.84033613445378152</v>
      </c>
      <c r="O18">
        <f>N18*10.764</f>
        <v>9.045378151260504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tabSelected="1" workbookViewId="0">
      <selection activeCell="N3" sqref="N3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customWidth="1"/>
    <col min="8" max="8" width="8" customWidth="1"/>
    <col min="9" max="9" width="11.5703125" customWidth="1"/>
    <col min="10" max="10" width="10.5703125" customWidth="1"/>
    <col min="11" max="11" width="11.5703125" customWidth="1"/>
    <col min="12" max="12" width="8.7109375" customWidth="1"/>
    <col min="13" max="13" width="11.5703125" bestFit="1" customWidth="1"/>
  </cols>
  <sheetData>
    <row r="1" spans="1:13" ht="15.75" x14ac:dyDescent="0.25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04.25" x14ac:dyDescent="0.25">
      <c r="A2" s="13" t="s">
        <v>27</v>
      </c>
      <c r="B2" s="13" t="s">
        <v>18</v>
      </c>
      <c r="C2" s="13" t="s">
        <v>2</v>
      </c>
      <c r="D2" s="13" t="s">
        <v>19</v>
      </c>
      <c r="E2" s="13" t="s">
        <v>20</v>
      </c>
      <c r="F2" s="13" t="s">
        <v>5</v>
      </c>
      <c r="G2" s="13" t="s">
        <v>6</v>
      </c>
      <c r="H2" s="13" t="s">
        <v>28</v>
      </c>
      <c r="I2" s="13" t="s">
        <v>8</v>
      </c>
      <c r="J2" s="13" t="s">
        <v>9</v>
      </c>
      <c r="K2" s="13" t="s">
        <v>10</v>
      </c>
      <c r="L2" s="13" t="s">
        <v>21</v>
      </c>
      <c r="M2" s="13" t="s">
        <v>11</v>
      </c>
    </row>
    <row r="3" spans="1:13" x14ac:dyDescent="0.25">
      <c r="A3" s="14">
        <v>290</v>
      </c>
      <c r="B3" s="15">
        <v>2021</v>
      </c>
      <c r="C3" s="15">
        <v>2023</v>
      </c>
      <c r="D3" s="15">
        <f>C3-B3</f>
        <v>2</v>
      </c>
      <c r="E3" s="15">
        <v>60</v>
      </c>
      <c r="F3" s="16">
        <v>0.1</v>
      </c>
      <c r="G3" s="17">
        <f>(1-F3)/E3</f>
        <v>1.5000000000000001E-2</v>
      </c>
      <c r="H3" s="18">
        <v>4500</v>
      </c>
      <c r="I3" s="18">
        <f>H3*A3</f>
        <v>1305000</v>
      </c>
      <c r="J3" s="18">
        <f>I3*G3*D3</f>
        <v>39150</v>
      </c>
      <c r="K3" s="18">
        <f>MAX(I3-J3,0)</f>
        <v>1265850</v>
      </c>
      <c r="L3" s="19">
        <v>0</v>
      </c>
      <c r="M3" s="18">
        <f>IF(K3&gt;F3*I3,K3*(1-L3),I3*F3)</f>
        <v>1265850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M6"/>
  <sheetViews>
    <sheetView workbookViewId="0">
      <selection activeCell="M6" sqref="M6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3" spans="4:13" x14ac:dyDescent="0.25">
      <c r="D3">
        <v>106500000</v>
      </c>
    </row>
    <row r="4" spans="4:13" x14ac:dyDescent="0.25">
      <c r="D4">
        <f>D3/1430</f>
        <v>74475.524475524478</v>
      </c>
      <c r="F4">
        <v>120000000</v>
      </c>
      <c r="I4">
        <v>115000000</v>
      </c>
      <c r="K4">
        <v>98500000</v>
      </c>
      <c r="M4">
        <v>94000000</v>
      </c>
    </row>
    <row r="5" spans="4:13" x14ac:dyDescent="0.25">
      <c r="F5">
        <v>1650</v>
      </c>
      <c r="I5">
        <f>I4/1340</f>
        <v>85820.895522388062</v>
      </c>
      <c r="K5">
        <f>K4/1600</f>
        <v>61562.5</v>
      </c>
      <c r="M5">
        <v>1385</v>
      </c>
    </row>
    <row r="6" spans="4:13" x14ac:dyDescent="0.25">
      <c r="F6">
        <f>F4/F5</f>
        <v>72727.272727272721</v>
      </c>
      <c r="M6">
        <f>M4/M5</f>
        <v>67870.036101083038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Mahesh Joshi</cp:lastModifiedBy>
  <dcterms:created xsi:type="dcterms:W3CDTF">2022-07-28T09:17:09Z</dcterms:created>
  <dcterms:modified xsi:type="dcterms:W3CDTF">2023-04-06T09:15:29Z</dcterms:modified>
</cp:coreProperties>
</file>