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DELL\Desktop\Expansion 3 details\"/>
    </mc:Choice>
  </mc:AlternateContent>
  <xr:revisionPtr revIDLastSave="0" documentId="13_ncr:1_{60A5B5CA-DF0E-45ED-9D20-336E9D0DEC6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3" sheetId="3" r:id="rId1"/>
  </sheets>
  <definedNames>
    <definedName name="_xlnm._FilterDatabase" localSheetId="0" hidden="1">Sheet3!$A$3:$K$63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7" i="3" l="1"/>
  <c r="F57" i="3"/>
  <c r="G57" i="3" s="1"/>
  <c r="E33" i="3"/>
  <c r="F33" i="3"/>
  <c r="E62" i="3"/>
  <c r="E61" i="3"/>
  <c r="E60" i="3"/>
  <c r="E59" i="3"/>
  <c r="E58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6" i="3"/>
  <c r="E5" i="3"/>
  <c r="E4" i="3"/>
  <c r="C63" i="3"/>
  <c r="F61" i="3"/>
  <c r="F60" i="3"/>
  <c r="F59" i="3"/>
  <c r="F58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6" i="3"/>
  <c r="F5" i="3"/>
  <c r="F4" i="3"/>
  <c r="D7" i="3"/>
  <c r="D63" i="3" s="1"/>
  <c r="F7" i="3" l="1"/>
  <c r="E7" i="3"/>
  <c r="F63" i="3"/>
  <c r="E63" i="3"/>
  <c r="G4" i="3"/>
  <c r="G20" i="3"/>
  <c r="G37" i="3"/>
  <c r="G62" i="3"/>
  <c r="G5" i="3"/>
  <c r="G13" i="3"/>
  <c r="G21" i="3"/>
  <c r="G29" i="3"/>
  <c r="G38" i="3"/>
  <c r="G46" i="3"/>
  <c r="G54" i="3"/>
  <c r="G12" i="3"/>
  <c r="G28" i="3"/>
  <c r="G45" i="3"/>
  <c r="G53" i="3"/>
  <c r="G33" i="3"/>
  <c r="G14" i="3"/>
  <c r="G39" i="3"/>
  <c r="G23" i="3"/>
  <c r="G40" i="3"/>
  <c r="G24" i="3"/>
  <c r="G49" i="3"/>
  <c r="G9" i="3"/>
  <c r="G17" i="3"/>
  <c r="G25" i="3"/>
  <c r="G34" i="3"/>
  <c r="G42" i="3"/>
  <c r="G50" i="3"/>
  <c r="G59" i="3"/>
  <c r="G22" i="3"/>
  <c r="G47" i="3"/>
  <c r="I47" i="3" s="1"/>
  <c r="G7" i="3"/>
  <c r="G48" i="3"/>
  <c r="G8" i="3"/>
  <c r="G32" i="3"/>
  <c r="G58" i="3"/>
  <c r="G10" i="3"/>
  <c r="G18" i="3"/>
  <c r="G26" i="3"/>
  <c r="G35" i="3"/>
  <c r="G43" i="3"/>
  <c r="G51" i="3"/>
  <c r="G60" i="3"/>
  <c r="G6" i="3"/>
  <c r="G30" i="3"/>
  <c r="G55" i="3"/>
  <c r="G15" i="3"/>
  <c r="G31" i="3"/>
  <c r="G56" i="3"/>
  <c r="G16" i="3"/>
  <c r="G41" i="3"/>
  <c r="G11" i="3"/>
  <c r="G19" i="3"/>
  <c r="G27" i="3"/>
  <c r="G36" i="3"/>
  <c r="G44" i="3"/>
  <c r="I44" i="3" s="1"/>
  <c r="G52" i="3"/>
  <c r="G61" i="3"/>
  <c r="I41" i="3"/>
  <c r="H52" i="3"/>
  <c r="G63" i="3" l="1"/>
  <c r="I52" i="3"/>
  <c r="H51" i="3"/>
  <c r="I51" i="3" s="1"/>
  <c r="I26" i="3"/>
  <c r="I15" i="3"/>
  <c r="I50" i="3"/>
  <c r="I49" i="3"/>
  <c r="I48" i="3"/>
  <c r="I13" i="3"/>
  <c r="I46" i="3"/>
  <c r="I45" i="3"/>
  <c r="I43" i="3"/>
  <c r="I42" i="3"/>
  <c r="I12" i="3"/>
  <c r="I40" i="3"/>
  <c r="I11" i="3"/>
  <c r="I10" i="3"/>
  <c r="H9" i="3"/>
  <c r="H8" i="3"/>
  <c r="I7" i="3"/>
  <c r="H4" i="3"/>
  <c r="I9" i="3" l="1"/>
  <c r="I8" i="3"/>
  <c r="H20" i="3"/>
  <c r="I20" i="3" s="1"/>
  <c r="H21" i="3"/>
  <c r="I21" i="3" s="1"/>
  <c r="H29" i="3"/>
  <c r="I29" i="3" s="1"/>
  <c r="H23" i="3"/>
  <c r="I23" i="3" s="1"/>
  <c r="H24" i="3"/>
  <c r="I24" i="3" s="1"/>
  <c r="H17" i="3"/>
  <c r="I17" i="3" s="1"/>
  <c r="H18" i="3"/>
  <c r="I18" i="3" s="1"/>
  <c r="H22" i="3"/>
  <c r="I22" i="3" s="1"/>
  <c r="H14" i="3"/>
  <c r="I14" i="3" s="1"/>
  <c r="H25" i="3"/>
  <c r="I25" i="3" s="1"/>
  <c r="H31" i="3"/>
  <c r="I31" i="3" s="1"/>
  <c r="H5" i="3"/>
  <c r="H19" i="3"/>
  <c r="I19" i="3" s="1"/>
  <c r="H27" i="3"/>
  <c r="I27" i="3" s="1"/>
  <c r="H28" i="3"/>
  <c r="I28" i="3" s="1"/>
  <c r="H30" i="3"/>
  <c r="I30" i="3" s="1"/>
  <c r="H16" i="3"/>
  <c r="I16" i="3" s="1"/>
  <c r="H6" i="3"/>
  <c r="I6" i="3" s="1"/>
  <c r="H63" i="3" l="1"/>
  <c r="I4" i="3"/>
  <c r="I5" i="3"/>
  <c r="I63" i="3" l="1"/>
</calcChain>
</file>

<file path=xl/sharedStrings.xml><?xml version="1.0" encoding="utf-8"?>
<sst xmlns="http://schemas.openxmlformats.org/spreadsheetml/2006/main" count="202" uniqueCount="113">
  <si>
    <t>Party Name</t>
  </si>
  <si>
    <t>Total</t>
  </si>
  <si>
    <t>Unique Automation</t>
  </si>
  <si>
    <t>Machinery Name</t>
  </si>
  <si>
    <t>Amount Paid</t>
  </si>
  <si>
    <t>Vaid Engineering</t>
  </si>
  <si>
    <t>Rolling Mill</t>
  </si>
  <si>
    <t>DC Motors for Rolling Mill</t>
  </si>
  <si>
    <t>Integrated Electric</t>
  </si>
  <si>
    <t>Beijing Holland</t>
  </si>
  <si>
    <t>6HI Rolling Mill</t>
  </si>
  <si>
    <t>Control Panel</t>
  </si>
  <si>
    <t>Annealing Furnace</t>
  </si>
  <si>
    <t>Divine Machines</t>
  </si>
  <si>
    <t>Slitting Line</t>
  </si>
  <si>
    <t>Jasch Industries</t>
  </si>
  <si>
    <t>Nitrogen Generator</t>
  </si>
  <si>
    <t>Picking Line +ETP</t>
  </si>
  <si>
    <t>Sleeves</t>
  </si>
  <si>
    <t>Crane</t>
  </si>
  <si>
    <t>Transformers 33KVA</t>
  </si>
  <si>
    <t>Svasca Industries</t>
  </si>
  <si>
    <t>Mandreal + Spacer + Cutter</t>
  </si>
  <si>
    <t>Nagpur Krishna Machine Tools Pvt Ltd</t>
  </si>
  <si>
    <t>Chain Type Draw Bench - Heavy Duty</t>
  </si>
  <si>
    <t>Annealing Furnace Cost in Our Scope</t>
  </si>
  <si>
    <t>Filteration System</t>
  </si>
  <si>
    <t>Total Cost</t>
  </si>
  <si>
    <t>Machinary Amount</t>
  </si>
  <si>
    <t xml:space="preserve">Balance Amount </t>
  </si>
  <si>
    <t>Copper Foil Project details</t>
  </si>
  <si>
    <t>Remarks</t>
  </si>
  <si>
    <t>ROLLING MACHINE MAIN MOTOR</t>
  </si>
  <si>
    <t>GST and Other Charges</t>
  </si>
  <si>
    <t>K K ENGINEERS</t>
  </si>
  <si>
    <t>PANEL FOR CONTACT WIRE MACHINE</t>
  </si>
  <si>
    <t>INDUSTRIAL KELVIN DOUBLE BRIDGE LAB EQUIPMENT</t>
  </si>
  <si>
    <t>MAXWELL SCIENTIFIC CORPORATION</t>
  </si>
  <si>
    <t>HOT PLATE &amp; HOT AIR OVEN LAB EQUIPMENT</t>
  </si>
  <si>
    <t>DIGITAL MICROMETER LAB EQUIPMENT</t>
  </si>
  <si>
    <t>CONTROL &amp; REALY PANNEL</t>
  </si>
  <si>
    <t xml:space="preserve">EARTH PLATING </t>
  </si>
  <si>
    <t>ALUMINIUM ARMED CABLE &amp; EARTHING PLATING</t>
  </si>
  <si>
    <t>MAIN PANEL &amp; LT PANEL KV DO SET</t>
  </si>
  <si>
    <t>ALUMINIUM LUGS TERMINAL BLOCK</t>
  </si>
  <si>
    <t>COPPER LUGS &amp; HARDER BUSBAR LINK</t>
  </si>
  <si>
    <t>COMPRESSION TESTING MACHINE LAB EQUIPMENT</t>
  </si>
  <si>
    <t>CONTACT WIRE MAHINERY PAY OFF STAND PUNCHING M/C</t>
  </si>
  <si>
    <t>PORTABLE TAKEUP</t>
  </si>
  <si>
    <t>CAPTSAN RING WITH FLANGE</t>
  </si>
  <si>
    <t>EDGER UNIT OF ROLLING MILL</t>
  </si>
  <si>
    <t>MILHARD SALES PVT LTD</t>
  </si>
  <si>
    <t>MUNDAWARIA ELECTRICALS</t>
  </si>
  <si>
    <t>RADICAL SCIENTIFIC EQUIPMENTS</t>
  </si>
  <si>
    <t>TECHNO SCIENT MANFACTURING CO.</t>
  </si>
  <si>
    <t>TOMER ENGG. WORKS PVT LTD</t>
  </si>
  <si>
    <t>VAID ENGG INDUSTRIES</t>
  </si>
  <si>
    <t>Apex Furnaces/Navranbg Tube</t>
  </si>
  <si>
    <t>Gama Ray/Gauges</t>
  </si>
  <si>
    <t>Machine Received</t>
  </si>
  <si>
    <t>Machine Partially Pending</t>
  </si>
  <si>
    <t>DISTRIBUTION PANEL FOR ROLLING MILL</t>
  </si>
  <si>
    <t>MATRIX SCIENTIFIC INSTRUMENTS PVT LTD</t>
  </si>
  <si>
    <t xml:space="preserve">NUBERG ENGINEERING LTD </t>
  </si>
  <si>
    <t>ELECTRICAL CONNECTION LT HT &amp; DISTRIBUTION</t>
  </si>
  <si>
    <t>SHREE INTERNATIONAL G.NOIDA</t>
  </si>
  <si>
    <t>SPECTROMETER</t>
  </si>
  <si>
    <t xml:space="preserve">METAL POWER </t>
  </si>
  <si>
    <t>STANDARD SAMPLE &amp; INSTALLATION</t>
  </si>
  <si>
    <t>SPECTROMETER CALIBARATION</t>
  </si>
  <si>
    <t>SS INSTRUEMENT</t>
  </si>
  <si>
    <t>COPPER PURITY TEST APPARATUS</t>
  </si>
  <si>
    <t>VICKERS CUM BRINELL HARDNESS TESTER</t>
  </si>
  <si>
    <t>CANON TESTING SERVICE</t>
  </si>
  <si>
    <t>Metallurgical Microscope/POLISHING MACHINE &amp;PROFILE PROJECTOR</t>
  </si>
  <si>
    <t>ULTRASONIC MACHINE FLOW DETECTOR</t>
  </si>
  <si>
    <t>SHARDA ENTERPRISES</t>
  </si>
  <si>
    <t>HYDRAULIC PRESS</t>
  </si>
  <si>
    <t>SUPREME/DEE TEE/KALGINDHAR</t>
  </si>
  <si>
    <t xml:space="preserve">S S ENGINEERING </t>
  </si>
  <si>
    <t>Roll Grinder(HERCULUS)</t>
  </si>
  <si>
    <t>HMT</t>
  </si>
  <si>
    <t>ROLL Grinder</t>
  </si>
  <si>
    <t>NBS ENGINEERING SOLUTION PVT LTD</t>
  </si>
  <si>
    <t>Installation(CIVIL&amp;ELECTRICAL)</t>
  </si>
  <si>
    <t>GENEXT BUILDCON &amp;MUNDAWARIA ELE.</t>
  </si>
  <si>
    <t>JVG CRANE</t>
  </si>
  <si>
    <t>FORKLIFT(GODREJ)</t>
  </si>
  <si>
    <t xml:space="preserve">INDUSTRIAL EQUIPMENTS </t>
  </si>
  <si>
    <t>CONDUCTIVITY METER</t>
  </si>
  <si>
    <t xml:space="preserve">FISHER </t>
  </si>
  <si>
    <t>FIE</t>
  </si>
  <si>
    <t>MICRO HARDNESS TESTER</t>
  </si>
  <si>
    <t xml:space="preserve">INSUSTRIAL EQUIPMENTS </t>
  </si>
  <si>
    <t xml:space="preserve">COMPRESSOR </t>
  </si>
  <si>
    <t>DEBURRING MILL</t>
  </si>
  <si>
    <t>work shop</t>
  </si>
  <si>
    <t>DEE TEE /SUPREME/DIVINE</t>
  </si>
  <si>
    <t>SAM PRODUCT</t>
  </si>
  <si>
    <t>RO PLANT</t>
  </si>
  <si>
    <t>KS ENGINEERING</t>
  </si>
  <si>
    <t>PUMP</t>
  </si>
  <si>
    <t>CAS WEIGHING INDIA PVT LTD</t>
  </si>
  <si>
    <t>WEIGHING SCALE</t>
  </si>
  <si>
    <t>REPUTED SOURCE</t>
  </si>
  <si>
    <t>SPARK TECHNOLOGIES PVT.LTD</t>
  </si>
  <si>
    <t>UPS</t>
  </si>
  <si>
    <t>ROLL FOR 4HI&amp;6HI</t>
  </si>
  <si>
    <t>Bill need to be submit</t>
  </si>
  <si>
    <t>Ordered</t>
  </si>
  <si>
    <t>PENDING FOR ORDER</t>
  </si>
  <si>
    <t>Custom Duty and Freight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</si>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</sst>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1" applyNumberFormat="1" applyFont="1"/>
    <xf numFmtId="0" fontId="0" fillId="0" borderId="1" xfId="0" applyBorder="1"/>
    <xf numFmtId="164" fontId="0" fillId="0" borderId="1" xfId="1" applyNumberFormat="1" applyFont="1" applyBorder="1"/>
    <xf numFmtId="0" fontId="2" fillId="0" borderId="0" xfId="0" applyFont="1"/>
    <xf numFmtId="0" fontId="2" fillId="0" borderId="0" xfId="0" applyFont="1" applyAlignment="1">
      <alignment vertical="center" wrapText="1"/>
    </xf>
    <xf numFmtId="164" fontId="0" fillId="0" borderId="1" xfId="0" applyNumberFormat="1" applyBorder="1"/>
    <xf numFmtId="0" fontId="2" fillId="2" borderId="1" xfId="0" applyFont="1" applyFill="1" applyBorder="1"/>
    <xf numFmtId="164" fontId="2" fillId="2" borderId="1" xfId="1" applyNumberFormat="1" applyFont="1" applyFill="1" applyBorder="1"/>
    <xf numFmtId="0" fontId="2" fillId="2" borderId="2" xfId="0" applyFont="1" applyFill="1" applyBorder="1" applyAlignment="1">
      <alignment vertical="center" wrapText="1"/>
    </xf>
    <xf numFmtId="164" fontId="2" fillId="2" borderId="2" xfId="1" applyNumberFormat="1" applyFont="1" applyFill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164" fontId="0" fillId="3" borderId="1" xfId="1" applyNumberFormat="1" applyFont="1" applyFill="1" applyBorder="1"/>
    <xf numFmtId="0" fontId="0" fillId="3" borderId="1" xfId="0" applyFill="1" applyBorder="1"/>
    <xf numFmtId="0" fontId="0" fillId="3" borderId="1" xfId="0" applyFill="1" applyBorder="1" applyAlignment="1">
      <alignment horizontal="left" vertical="center"/>
    </xf>
    <xf numFmtId="164" fontId="0" fillId="3" borderId="1" xfId="0" applyNumberFormat="1" applyFill="1" applyBorder="1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164" fontId="0" fillId="0" borderId="1" xfId="1" applyNumberFormat="1" applyFon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2" xfId="0" quotePrefix="1" applyFont="1" applyFill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63"/>
  <sheetViews>
    <sheetView tabSelected="1" zoomScale="80" zoomScaleNormal="80" workbookViewId="0">
      <selection activeCell="A3" sqref="A3"/>
    </sheetView>
  </sheetViews>
  <sheetFormatPr defaultRowHeight="14.5" x14ac:dyDescent="0.35"/>
  <cols>
    <col min="1" max="1" width="37.54296875" bestFit="1" customWidth="1"/>
    <col min="2" max="2" width="52.26953125" bestFit="1" customWidth="1"/>
    <col min="3" max="3" width="13" style="1" bestFit="1" customWidth="1"/>
    <col min="4" max="5" width="13.1796875" customWidth="1"/>
    <col min="6" max="6" width="13.1796875" bestFit="1" customWidth="1"/>
    <col min="7" max="7" width="13" bestFit="1" customWidth="1"/>
    <col min="8" max="8" width="12" bestFit="1" customWidth="1"/>
    <col min="9" max="9" width="13" bestFit="1" customWidth="1"/>
    <col min="10" max="10" width="22.453125" bestFit="1" customWidth="1"/>
    <col min="11" max="11" width="19.08984375" bestFit="1" customWidth="1"/>
  </cols>
  <sheetData>
    <row r="1" spans="1:10" ht="15" thickBot="1" x14ac:dyDescent="0.4"/>
    <row r="2" spans="1:10" ht="15" thickBot="1" x14ac:dyDescent="0.4">
      <c r="A2" s="21" t="s">
        <v>30</v>
      </c>
      <c r="B2" s="22"/>
      <c r="C2" s="22"/>
      <c r="D2" s="22"/>
      <c r="E2" s="22"/>
      <c r="F2" s="22"/>
      <c r="G2" s="22"/>
      <c r="H2" s="22"/>
      <c r="I2" s="22"/>
      <c r="J2" s="23"/>
    </row>
    <row r="3" spans="1:10" s="5" customFormat="1" ht="29" x14ac:dyDescent="0.35">
      <c r="A3" s="9" t="s">
        <v>0</v>
      </c>
      <c r="B3" s="9" t="s">
        <v>3</v>
      </c>
      <c r="C3" s="10" t="s">
        <v>28</v>
      </c>
      <c r="D3" s="9" t="s">
        <v>111</v>
      </c>
      <c r="E3" s="24" t="s">
        <v>112</v>
      </c>
      <c r="F3" s="9" t="s">
        <v>33</v>
      </c>
      <c r="G3" s="9" t="s">
        <v>27</v>
      </c>
      <c r="H3" s="9" t="s">
        <v>4</v>
      </c>
      <c r="I3" s="9" t="s">
        <v>29</v>
      </c>
      <c r="J3" s="9" t="s">
        <v>31</v>
      </c>
    </row>
    <row r="4" spans="1:10" x14ac:dyDescent="0.35">
      <c r="A4" s="2" t="s">
        <v>5</v>
      </c>
      <c r="B4" s="2" t="s">
        <v>6</v>
      </c>
      <c r="C4" s="3">
        <v>33000000</v>
      </c>
      <c r="D4" s="3"/>
      <c r="E4" s="3">
        <f>C4+D4</f>
        <v>33000000</v>
      </c>
      <c r="F4" s="3">
        <f>(C4+D4)*18%</f>
        <v>5940000</v>
      </c>
      <c r="G4" s="3">
        <f>E4+F4</f>
        <v>38940000</v>
      </c>
      <c r="H4" s="3">
        <f>19800000-76700</f>
        <v>19723300</v>
      </c>
      <c r="I4" s="6">
        <f>G4-H4</f>
        <v>19216700</v>
      </c>
      <c r="J4" s="2" t="s">
        <v>109</v>
      </c>
    </row>
    <row r="5" spans="1:10" x14ac:dyDescent="0.35">
      <c r="A5" s="2" t="s">
        <v>56</v>
      </c>
      <c r="B5" s="11" t="s">
        <v>50</v>
      </c>
      <c r="C5" s="3">
        <v>65000</v>
      </c>
      <c r="D5" s="3"/>
      <c r="E5" s="3">
        <f t="shared" ref="E5:E62" si="0">C5+D5</f>
        <v>65000</v>
      </c>
      <c r="F5" s="3">
        <f t="shared" ref="F5:F62" si="1">(C5+D5)*18%</f>
        <v>11700</v>
      </c>
      <c r="G5" s="3">
        <f t="shared" ref="G5:G62" si="2">E5+F5</f>
        <v>76700</v>
      </c>
      <c r="H5" s="3">
        <f>G5</f>
        <v>76700</v>
      </c>
      <c r="I5" s="6">
        <f>G5-H5</f>
        <v>0</v>
      </c>
      <c r="J5" s="2" t="s">
        <v>59</v>
      </c>
    </row>
    <row r="6" spans="1:10" x14ac:dyDescent="0.35">
      <c r="A6" s="2" t="s">
        <v>8</v>
      </c>
      <c r="B6" s="2" t="s">
        <v>7</v>
      </c>
      <c r="C6" s="3">
        <v>6903999.5300000003</v>
      </c>
      <c r="D6" s="3"/>
      <c r="E6" s="3">
        <f t="shared" si="0"/>
        <v>6903999.5300000003</v>
      </c>
      <c r="F6" s="3">
        <f t="shared" si="1"/>
        <v>1242719.9154000001</v>
      </c>
      <c r="G6" s="3">
        <f t="shared" si="2"/>
        <v>8146719.4454000005</v>
      </c>
      <c r="H6" s="3">
        <f>G6</f>
        <v>8146719.4454000005</v>
      </c>
      <c r="I6" s="6">
        <f t="shared" ref="I6:I31" si="3">G6-H6</f>
        <v>0</v>
      </c>
      <c r="J6" s="2" t="s">
        <v>59</v>
      </c>
    </row>
    <row r="7" spans="1:10" x14ac:dyDescent="0.35">
      <c r="A7" s="2" t="s">
        <v>9</v>
      </c>
      <c r="B7" s="2" t="s">
        <v>10</v>
      </c>
      <c r="C7" s="3">
        <v>36000000</v>
      </c>
      <c r="D7" s="3">
        <f>2970000+1000000</f>
        <v>3970000</v>
      </c>
      <c r="E7" s="3">
        <f t="shared" si="0"/>
        <v>39970000</v>
      </c>
      <c r="F7" s="3">
        <f t="shared" si="1"/>
        <v>7194600</v>
      </c>
      <c r="G7" s="3">
        <f t="shared" si="2"/>
        <v>47164600</v>
      </c>
      <c r="H7" s="3">
        <v>9274877</v>
      </c>
      <c r="I7" s="6">
        <f t="shared" si="3"/>
        <v>37889723</v>
      </c>
      <c r="J7" s="2" t="s">
        <v>109</v>
      </c>
    </row>
    <row r="8" spans="1:10" x14ac:dyDescent="0.35">
      <c r="A8" s="2" t="s">
        <v>2</v>
      </c>
      <c r="B8" s="2" t="s">
        <v>11</v>
      </c>
      <c r="C8" s="3">
        <v>4485000</v>
      </c>
      <c r="D8" s="3"/>
      <c r="E8" s="3">
        <f t="shared" si="0"/>
        <v>4485000</v>
      </c>
      <c r="F8" s="3">
        <f t="shared" si="1"/>
        <v>807300</v>
      </c>
      <c r="G8" s="3">
        <f t="shared" si="2"/>
        <v>5292300</v>
      </c>
      <c r="H8" s="3">
        <f>1526000+500000</f>
        <v>2026000</v>
      </c>
      <c r="I8" s="6">
        <f t="shared" si="3"/>
        <v>3266300</v>
      </c>
      <c r="J8" s="2" t="s">
        <v>109</v>
      </c>
    </row>
    <row r="9" spans="1:10" x14ac:dyDescent="0.35">
      <c r="A9" s="2" t="s">
        <v>57</v>
      </c>
      <c r="B9" s="2" t="s">
        <v>12</v>
      </c>
      <c r="C9" s="3">
        <v>4000500</v>
      </c>
      <c r="D9" s="3"/>
      <c r="E9" s="3">
        <f t="shared" si="0"/>
        <v>4000500</v>
      </c>
      <c r="F9" s="3">
        <f t="shared" si="1"/>
        <v>720090</v>
      </c>
      <c r="G9" s="3">
        <f t="shared" si="2"/>
        <v>4720590</v>
      </c>
      <c r="H9" s="3">
        <f>3319740+590498</f>
        <v>3910238</v>
      </c>
      <c r="I9" s="6">
        <f t="shared" si="3"/>
        <v>810352</v>
      </c>
      <c r="J9" s="2" t="s">
        <v>60</v>
      </c>
    </row>
    <row r="10" spans="1:10" x14ac:dyDescent="0.35">
      <c r="A10" s="2" t="s">
        <v>104</v>
      </c>
      <c r="B10" s="2" t="s">
        <v>25</v>
      </c>
      <c r="C10" s="3">
        <v>1175000</v>
      </c>
      <c r="D10" s="3"/>
      <c r="E10" s="3">
        <f t="shared" si="0"/>
        <v>1175000</v>
      </c>
      <c r="F10" s="3">
        <f t="shared" si="1"/>
        <v>211500</v>
      </c>
      <c r="G10" s="3">
        <f t="shared" si="2"/>
        <v>1386500</v>
      </c>
      <c r="H10" s="3"/>
      <c r="I10" s="6">
        <f t="shared" si="3"/>
        <v>1386500</v>
      </c>
      <c r="J10" s="2" t="s">
        <v>110</v>
      </c>
    </row>
    <row r="11" spans="1:10" x14ac:dyDescent="0.35">
      <c r="A11" s="2" t="s">
        <v>13</v>
      </c>
      <c r="B11" s="2" t="s">
        <v>14</v>
      </c>
      <c r="C11" s="3">
        <v>14500000</v>
      </c>
      <c r="D11" s="3"/>
      <c r="E11" s="3">
        <f t="shared" si="0"/>
        <v>14500000</v>
      </c>
      <c r="F11" s="3">
        <f t="shared" si="1"/>
        <v>2610000</v>
      </c>
      <c r="G11" s="3">
        <f t="shared" si="2"/>
        <v>17110000</v>
      </c>
      <c r="H11" s="3">
        <v>2900000</v>
      </c>
      <c r="I11" s="6">
        <f t="shared" si="3"/>
        <v>14210000</v>
      </c>
      <c r="J11" s="2" t="s">
        <v>109</v>
      </c>
    </row>
    <row r="12" spans="1:10" x14ac:dyDescent="0.35">
      <c r="A12" s="2" t="s">
        <v>104</v>
      </c>
      <c r="B12" s="2" t="s">
        <v>26</v>
      </c>
      <c r="C12" s="3">
        <v>2500000</v>
      </c>
      <c r="D12" s="3"/>
      <c r="E12" s="3">
        <f t="shared" si="0"/>
        <v>2500000</v>
      </c>
      <c r="F12" s="3">
        <f t="shared" si="1"/>
        <v>450000</v>
      </c>
      <c r="G12" s="3">
        <f t="shared" si="2"/>
        <v>2950000</v>
      </c>
      <c r="H12" s="3"/>
      <c r="I12" s="6">
        <f t="shared" si="3"/>
        <v>2950000</v>
      </c>
      <c r="J12" s="2" t="s">
        <v>110</v>
      </c>
    </row>
    <row r="13" spans="1:10" x14ac:dyDescent="0.35">
      <c r="A13" s="2" t="s">
        <v>86</v>
      </c>
      <c r="B13" s="2" t="s">
        <v>19</v>
      </c>
      <c r="C13" s="3">
        <v>2465000</v>
      </c>
      <c r="D13" s="3"/>
      <c r="E13" s="3">
        <f t="shared" si="0"/>
        <v>2465000</v>
      </c>
      <c r="F13" s="3">
        <f t="shared" si="1"/>
        <v>443700</v>
      </c>
      <c r="G13" s="3">
        <f t="shared" si="2"/>
        <v>2908700</v>
      </c>
      <c r="H13" s="3"/>
      <c r="I13" s="6">
        <f t="shared" si="3"/>
        <v>2908700</v>
      </c>
      <c r="J13" s="2" t="s">
        <v>110</v>
      </c>
    </row>
    <row r="14" spans="1:10" x14ac:dyDescent="0.35">
      <c r="A14" s="2" t="s">
        <v>21</v>
      </c>
      <c r="B14" s="2" t="s">
        <v>20</v>
      </c>
      <c r="C14" s="3">
        <v>2760000</v>
      </c>
      <c r="D14" s="3"/>
      <c r="E14" s="3">
        <f t="shared" si="0"/>
        <v>2760000</v>
      </c>
      <c r="F14" s="3">
        <f t="shared" si="1"/>
        <v>496800</v>
      </c>
      <c r="G14" s="3">
        <f t="shared" si="2"/>
        <v>3256800</v>
      </c>
      <c r="H14" s="3">
        <f>G14</f>
        <v>3256800</v>
      </c>
      <c r="I14" s="6">
        <f t="shared" si="3"/>
        <v>0</v>
      </c>
      <c r="J14" s="2" t="s">
        <v>59</v>
      </c>
    </row>
    <row r="15" spans="1:10" x14ac:dyDescent="0.35">
      <c r="A15" s="2" t="s">
        <v>23</v>
      </c>
      <c r="B15" s="2" t="s">
        <v>24</v>
      </c>
      <c r="C15" s="3">
        <v>1600000</v>
      </c>
      <c r="D15" s="3"/>
      <c r="E15" s="3">
        <f t="shared" si="0"/>
        <v>1600000</v>
      </c>
      <c r="F15" s="3">
        <f t="shared" si="1"/>
        <v>288000</v>
      </c>
      <c r="G15" s="3">
        <f t="shared" si="2"/>
        <v>1888000</v>
      </c>
      <c r="H15" s="3">
        <v>1738000</v>
      </c>
      <c r="I15" s="6">
        <f t="shared" si="3"/>
        <v>150000</v>
      </c>
      <c r="J15" s="2" t="s">
        <v>59</v>
      </c>
    </row>
    <row r="16" spans="1:10" x14ac:dyDescent="0.35">
      <c r="A16" s="2" t="s">
        <v>9</v>
      </c>
      <c r="B16" s="11" t="s">
        <v>32</v>
      </c>
      <c r="C16" s="3">
        <v>1307763</v>
      </c>
      <c r="D16" s="3">
        <v>145810</v>
      </c>
      <c r="E16" s="3">
        <f t="shared" si="0"/>
        <v>1453573</v>
      </c>
      <c r="F16" s="3">
        <f t="shared" si="1"/>
        <v>261643.13999999998</v>
      </c>
      <c r="G16" s="3">
        <f t="shared" si="2"/>
        <v>1715216.14</v>
      </c>
      <c r="H16" s="3">
        <f t="shared" ref="H16:H25" si="4">G16</f>
        <v>1715216.14</v>
      </c>
      <c r="I16" s="6">
        <f t="shared" si="3"/>
        <v>0</v>
      </c>
      <c r="J16" s="2" t="s">
        <v>59</v>
      </c>
    </row>
    <row r="17" spans="1:11" x14ac:dyDescent="0.35">
      <c r="A17" s="2" t="s">
        <v>34</v>
      </c>
      <c r="B17" s="11" t="s">
        <v>35</v>
      </c>
      <c r="C17" s="3">
        <v>650000</v>
      </c>
      <c r="D17" s="3"/>
      <c r="E17" s="3">
        <f t="shared" si="0"/>
        <v>650000</v>
      </c>
      <c r="F17" s="3">
        <f t="shared" si="1"/>
        <v>117000</v>
      </c>
      <c r="G17" s="3">
        <f t="shared" si="2"/>
        <v>767000</v>
      </c>
      <c r="H17" s="3">
        <f t="shared" si="4"/>
        <v>767000</v>
      </c>
      <c r="I17" s="6">
        <f t="shared" si="3"/>
        <v>0</v>
      </c>
      <c r="J17" s="2" t="s">
        <v>59</v>
      </c>
    </row>
    <row r="18" spans="1:11" x14ac:dyDescent="0.35">
      <c r="A18" s="2" t="s">
        <v>37</v>
      </c>
      <c r="B18" s="11" t="s">
        <v>36</v>
      </c>
      <c r="C18" s="3">
        <v>52500</v>
      </c>
      <c r="D18" s="3"/>
      <c r="E18" s="3">
        <f t="shared" si="0"/>
        <v>52500</v>
      </c>
      <c r="F18" s="3">
        <f t="shared" si="1"/>
        <v>9450</v>
      </c>
      <c r="G18" s="3">
        <f t="shared" si="2"/>
        <v>61950</v>
      </c>
      <c r="H18" s="3">
        <f t="shared" si="4"/>
        <v>61950</v>
      </c>
      <c r="I18" s="6">
        <f t="shared" si="3"/>
        <v>0</v>
      </c>
      <c r="J18" s="2" t="s">
        <v>59</v>
      </c>
    </row>
    <row r="19" spans="1:11" x14ac:dyDescent="0.35">
      <c r="A19" s="2" t="s">
        <v>62</v>
      </c>
      <c r="B19" s="11" t="s">
        <v>38</v>
      </c>
      <c r="C19" s="3">
        <v>35000</v>
      </c>
      <c r="D19" s="3"/>
      <c r="E19" s="3">
        <f t="shared" si="0"/>
        <v>35000</v>
      </c>
      <c r="F19" s="3">
        <f t="shared" si="1"/>
        <v>6300</v>
      </c>
      <c r="G19" s="3">
        <f t="shared" si="2"/>
        <v>41300</v>
      </c>
      <c r="H19" s="3">
        <f t="shared" si="4"/>
        <v>41300</v>
      </c>
      <c r="I19" s="6">
        <f t="shared" si="3"/>
        <v>0</v>
      </c>
      <c r="J19" s="2" t="s">
        <v>59</v>
      </c>
    </row>
    <row r="20" spans="1:11" x14ac:dyDescent="0.35">
      <c r="A20" s="2" t="s">
        <v>51</v>
      </c>
      <c r="B20" s="11" t="s">
        <v>39</v>
      </c>
      <c r="C20" s="3">
        <v>48689</v>
      </c>
      <c r="D20" s="3"/>
      <c r="E20" s="3">
        <f t="shared" si="0"/>
        <v>48689</v>
      </c>
      <c r="F20" s="3">
        <f t="shared" si="1"/>
        <v>8764.02</v>
      </c>
      <c r="G20" s="3">
        <f t="shared" si="2"/>
        <v>57453.020000000004</v>
      </c>
      <c r="H20" s="3">
        <f t="shared" si="4"/>
        <v>57453.020000000004</v>
      </c>
      <c r="I20" s="6">
        <f t="shared" si="3"/>
        <v>0</v>
      </c>
      <c r="J20" s="2" t="s">
        <v>59</v>
      </c>
    </row>
    <row r="21" spans="1:11" x14ac:dyDescent="0.35">
      <c r="A21" s="2" t="s">
        <v>52</v>
      </c>
      <c r="B21" s="11" t="s">
        <v>40</v>
      </c>
      <c r="C21" s="3">
        <v>506500</v>
      </c>
      <c r="D21" s="3"/>
      <c r="E21" s="3">
        <f t="shared" si="0"/>
        <v>506500</v>
      </c>
      <c r="F21" s="3">
        <f t="shared" si="1"/>
        <v>91170</v>
      </c>
      <c r="G21" s="3">
        <f t="shared" si="2"/>
        <v>597670</v>
      </c>
      <c r="H21" s="3">
        <f t="shared" si="4"/>
        <v>597670</v>
      </c>
      <c r="I21" s="6">
        <f t="shared" si="3"/>
        <v>0</v>
      </c>
      <c r="J21" s="2" t="s">
        <v>59</v>
      </c>
    </row>
    <row r="22" spans="1:11" x14ac:dyDescent="0.35">
      <c r="A22" s="2" t="s">
        <v>52</v>
      </c>
      <c r="B22" s="11" t="s">
        <v>41</v>
      </c>
      <c r="C22" s="3">
        <v>127500</v>
      </c>
      <c r="D22" s="3"/>
      <c r="E22" s="3">
        <f t="shared" si="0"/>
        <v>127500</v>
      </c>
      <c r="F22" s="3">
        <f t="shared" si="1"/>
        <v>22950</v>
      </c>
      <c r="G22" s="3">
        <f t="shared" si="2"/>
        <v>150450</v>
      </c>
      <c r="H22" s="3">
        <f t="shared" si="4"/>
        <v>150450</v>
      </c>
      <c r="I22" s="6">
        <f t="shared" si="3"/>
        <v>0</v>
      </c>
      <c r="J22" s="2" t="s">
        <v>59</v>
      </c>
    </row>
    <row r="23" spans="1:11" x14ac:dyDescent="0.35">
      <c r="A23" s="2" t="s">
        <v>52</v>
      </c>
      <c r="B23" s="11" t="s">
        <v>42</v>
      </c>
      <c r="C23" s="3">
        <v>121249</v>
      </c>
      <c r="D23" s="3"/>
      <c r="E23" s="3">
        <f t="shared" si="0"/>
        <v>121249</v>
      </c>
      <c r="F23" s="3">
        <f t="shared" si="1"/>
        <v>21824.82</v>
      </c>
      <c r="G23" s="3">
        <f t="shared" si="2"/>
        <v>143073.82</v>
      </c>
      <c r="H23" s="3">
        <f t="shared" si="4"/>
        <v>143073.82</v>
      </c>
      <c r="I23" s="6">
        <f t="shared" si="3"/>
        <v>0</v>
      </c>
      <c r="J23" s="2" t="s">
        <v>59</v>
      </c>
    </row>
    <row r="24" spans="1:11" x14ac:dyDescent="0.35">
      <c r="A24" s="2" t="s">
        <v>52</v>
      </c>
      <c r="B24" s="11" t="s">
        <v>44</v>
      </c>
      <c r="C24" s="3">
        <v>181786</v>
      </c>
      <c r="D24" s="3"/>
      <c r="E24" s="3">
        <f t="shared" si="0"/>
        <v>181786</v>
      </c>
      <c r="F24" s="3">
        <f t="shared" si="1"/>
        <v>32721.48</v>
      </c>
      <c r="G24" s="3">
        <f t="shared" si="2"/>
        <v>214507.48</v>
      </c>
      <c r="H24" s="3">
        <f t="shared" si="4"/>
        <v>214507.48</v>
      </c>
      <c r="I24" s="6">
        <f t="shared" si="3"/>
        <v>0</v>
      </c>
      <c r="J24" s="2" t="s">
        <v>59</v>
      </c>
    </row>
    <row r="25" spans="1:11" x14ac:dyDescent="0.35">
      <c r="A25" s="2" t="s">
        <v>52</v>
      </c>
      <c r="B25" s="11" t="s">
        <v>45</v>
      </c>
      <c r="C25" s="3">
        <v>248266</v>
      </c>
      <c r="D25" s="3"/>
      <c r="E25" s="3">
        <f t="shared" si="0"/>
        <v>248266</v>
      </c>
      <c r="F25" s="3">
        <f t="shared" si="1"/>
        <v>44687.88</v>
      </c>
      <c r="G25" s="3">
        <f t="shared" si="2"/>
        <v>292953.88</v>
      </c>
      <c r="H25" s="3">
        <f t="shared" si="4"/>
        <v>292953.88</v>
      </c>
      <c r="I25" s="6">
        <f t="shared" si="3"/>
        <v>0</v>
      </c>
      <c r="J25" s="2" t="s">
        <v>59</v>
      </c>
    </row>
    <row r="26" spans="1:11" x14ac:dyDescent="0.35">
      <c r="A26" s="2" t="s">
        <v>52</v>
      </c>
      <c r="B26" s="11" t="s">
        <v>43</v>
      </c>
      <c r="C26" s="3">
        <v>2713325</v>
      </c>
      <c r="D26" s="3"/>
      <c r="E26" s="3">
        <f t="shared" si="0"/>
        <v>2713325</v>
      </c>
      <c r="F26" s="3">
        <f t="shared" si="1"/>
        <v>488398.5</v>
      </c>
      <c r="G26" s="3">
        <f t="shared" si="2"/>
        <v>3201723.5</v>
      </c>
      <c r="H26" s="3">
        <v>2101345</v>
      </c>
      <c r="I26" s="6">
        <f>G26-H26</f>
        <v>1100378.5</v>
      </c>
      <c r="J26" s="2" t="s">
        <v>59</v>
      </c>
    </row>
    <row r="27" spans="1:11" s="20" customFormat="1" ht="29" x14ac:dyDescent="0.35">
      <c r="A27" s="17" t="s">
        <v>53</v>
      </c>
      <c r="B27" s="16" t="s">
        <v>74</v>
      </c>
      <c r="C27" s="18">
        <v>352000</v>
      </c>
      <c r="D27" s="18"/>
      <c r="E27" s="3">
        <f t="shared" si="0"/>
        <v>352000</v>
      </c>
      <c r="F27" s="18">
        <f t="shared" si="1"/>
        <v>63360</v>
      </c>
      <c r="G27" s="3">
        <f t="shared" si="2"/>
        <v>415360</v>
      </c>
      <c r="H27" s="18">
        <f>G27</f>
        <v>415360</v>
      </c>
      <c r="I27" s="19">
        <f t="shared" si="3"/>
        <v>0</v>
      </c>
      <c r="J27" s="17" t="s">
        <v>59</v>
      </c>
    </row>
    <row r="28" spans="1:11" x14ac:dyDescent="0.35">
      <c r="A28" s="2" t="s">
        <v>54</v>
      </c>
      <c r="B28" s="11" t="s">
        <v>46</v>
      </c>
      <c r="C28" s="3">
        <v>42000</v>
      </c>
      <c r="D28" s="3"/>
      <c r="E28" s="3">
        <f t="shared" si="0"/>
        <v>42000</v>
      </c>
      <c r="F28" s="3">
        <f t="shared" si="1"/>
        <v>7560</v>
      </c>
      <c r="G28" s="3">
        <f t="shared" si="2"/>
        <v>49560</v>
      </c>
      <c r="H28" s="3">
        <f>G28</f>
        <v>49560</v>
      </c>
      <c r="I28" s="6">
        <f t="shared" si="3"/>
        <v>0</v>
      </c>
      <c r="J28" s="2" t="s">
        <v>59</v>
      </c>
    </row>
    <row r="29" spans="1:11" x14ac:dyDescent="0.35">
      <c r="A29" s="2" t="s">
        <v>55</v>
      </c>
      <c r="B29" s="11" t="s">
        <v>47</v>
      </c>
      <c r="C29" s="3">
        <v>3685500</v>
      </c>
      <c r="D29" s="3"/>
      <c r="E29" s="3">
        <f t="shared" si="0"/>
        <v>3685500</v>
      </c>
      <c r="F29" s="3">
        <f t="shared" si="1"/>
        <v>663390</v>
      </c>
      <c r="G29" s="3">
        <f t="shared" si="2"/>
        <v>4348890</v>
      </c>
      <c r="H29" s="3">
        <f>G29</f>
        <v>4348890</v>
      </c>
      <c r="I29" s="6">
        <f t="shared" si="3"/>
        <v>0</v>
      </c>
      <c r="J29" s="2" t="s">
        <v>59</v>
      </c>
    </row>
    <row r="30" spans="1:11" x14ac:dyDescent="0.35">
      <c r="A30" s="2" t="s">
        <v>55</v>
      </c>
      <c r="B30" s="11" t="s">
        <v>48</v>
      </c>
      <c r="C30" s="3">
        <v>668500</v>
      </c>
      <c r="D30" s="3"/>
      <c r="E30" s="3">
        <f t="shared" si="0"/>
        <v>668500</v>
      </c>
      <c r="F30" s="3">
        <f t="shared" si="1"/>
        <v>120330</v>
      </c>
      <c r="G30" s="3">
        <f t="shared" si="2"/>
        <v>788830</v>
      </c>
      <c r="H30" s="3">
        <f t="shared" ref="H30:H31" si="5">G30</f>
        <v>788830</v>
      </c>
      <c r="I30" s="6">
        <f t="shared" si="3"/>
        <v>0</v>
      </c>
      <c r="J30" s="2" t="s">
        <v>59</v>
      </c>
    </row>
    <row r="31" spans="1:11" x14ac:dyDescent="0.35">
      <c r="A31" s="2" t="s">
        <v>55</v>
      </c>
      <c r="B31" s="11" t="s">
        <v>49</v>
      </c>
      <c r="C31" s="3">
        <v>250000</v>
      </c>
      <c r="D31" s="3"/>
      <c r="E31" s="3">
        <f t="shared" si="0"/>
        <v>250000</v>
      </c>
      <c r="F31" s="3">
        <f t="shared" si="1"/>
        <v>45000</v>
      </c>
      <c r="G31" s="3">
        <f t="shared" si="2"/>
        <v>295000</v>
      </c>
      <c r="H31" s="3">
        <f t="shared" si="5"/>
        <v>295000</v>
      </c>
      <c r="I31" s="6">
        <f t="shared" si="3"/>
        <v>0</v>
      </c>
      <c r="J31" s="2" t="s">
        <v>59</v>
      </c>
    </row>
    <row r="32" spans="1:11" x14ac:dyDescent="0.35">
      <c r="A32" s="13" t="s">
        <v>52</v>
      </c>
      <c r="B32" s="14" t="s">
        <v>64</v>
      </c>
      <c r="C32" s="12">
        <v>800000</v>
      </c>
      <c r="D32" s="12"/>
      <c r="E32" s="12">
        <f t="shared" si="0"/>
        <v>800000</v>
      </c>
      <c r="F32" s="12">
        <f t="shared" si="1"/>
        <v>144000</v>
      </c>
      <c r="G32" s="12">
        <f t="shared" si="2"/>
        <v>944000</v>
      </c>
      <c r="H32" s="12"/>
      <c r="I32" s="15"/>
      <c r="J32" s="13" t="s">
        <v>59</v>
      </c>
      <c r="K32" t="s">
        <v>108</v>
      </c>
    </row>
    <row r="33" spans="1:11" x14ac:dyDescent="0.35">
      <c r="A33" s="13" t="s">
        <v>52</v>
      </c>
      <c r="B33" s="14" t="s">
        <v>64</v>
      </c>
      <c r="C33" s="12">
        <v>81000</v>
      </c>
      <c r="D33" s="12"/>
      <c r="E33" s="12">
        <f t="shared" si="0"/>
        <v>81000</v>
      </c>
      <c r="F33" s="12">
        <f t="shared" si="1"/>
        <v>14580</v>
      </c>
      <c r="G33" s="12">
        <f t="shared" si="2"/>
        <v>95580</v>
      </c>
      <c r="H33" s="12"/>
      <c r="I33" s="15"/>
      <c r="J33" s="13" t="s">
        <v>59</v>
      </c>
      <c r="K33" t="s">
        <v>108</v>
      </c>
    </row>
    <row r="34" spans="1:11" x14ac:dyDescent="0.35">
      <c r="A34" s="13" t="s">
        <v>102</v>
      </c>
      <c r="B34" s="14" t="s">
        <v>103</v>
      </c>
      <c r="C34" s="12">
        <v>60970</v>
      </c>
      <c r="D34" s="12"/>
      <c r="E34" s="12">
        <f t="shared" si="0"/>
        <v>60970</v>
      </c>
      <c r="F34" s="12">
        <f t="shared" si="1"/>
        <v>10974.6</v>
      </c>
      <c r="G34" s="12">
        <f t="shared" si="2"/>
        <v>71944.600000000006</v>
      </c>
      <c r="H34" s="12"/>
      <c r="I34" s="15"/>
      <c r="J34" s="13" t="s">
        <v>59</v>
      </c>
      <c r="K34" t="s">
        <v>108</v>
      </c>
    </row>
    <row r="35" spans="1:11" x14ac:dyDescent="0.35">
      <c r="A35" s="13" t="s">
        <v>98</v>
      </c>
      <c r="B35" s="14" t="s">
        <v>99</v>
      </c>
      <c r="C35" s="12">
        <v>290000</v>
      </c>
      <c r="D35" s="12"/>
      <c r="E35" s="12">
        <f t="shared" si="0"/>
        <v>290000</v>
      </c>
      <c r="F35" s="12">
        <f t="shared" si="1"/>
        <v>52200</v>
      </c>
      <c r="G35" s="12">
        <f t="shared" si="2"/>
        <v>342200</v>
      </c>
      <c r="H35" s="12"/>
      <c r="I35" s="15"/>
      <c r="J35" s="13" t="s">
        <v>59</v>
      </c>
      <c r="K35" t="s">
        <v>108</v>
      </c>
    </row>
    <row r="36" spans="1:11" x14ac:dyDescent="0.35">
      <c r="A36" s="13" t="s">
        <v>105</v>
      </c>
      <c r="B36" s="14" t="s">
        <v>106</v>
      </c>
      <c r="C36" s="12">
        <v>47600</v>
      </c>
      <c r="D36" s="12"/>
      <c r="E36" s="12">
        <f t="shared" si="0"/>
        <v>47600</v>
      </c>
      <c r="F36" s="12">
        <f t="shared" si="1"/>
        <v>8568</v>
      </c>
      <c r="G36" s="12">
        <f t="shared" si="2"/>
        <v>56168</v>
      </c>
      <c r="H36" s="12"/>
      <c r="I36" s="15"/>
      <c r="J36" s="13" t="s">
        <v>59</v>
      </c>
      <c r="K36" t="s">
        <v>108</v>
      </c>
    </row>
    <row r="37" spans="1:11" x14ac:dyDescent="0.35">
      <c r="A37" s="13" t="s">
        <v>104</v>
      </c>
      <c r="B37" s="14" t="s">
        <v>96</v>
      </c>
      <c r="C37" s="12">
        <v>700000</v>
      </c>
      <c r="D37" s="12"/>
      <c r="E37" s="12">
        <f t="shared" si="0"/>
        <v>700000</v>
      </c>
      <c r="F37" s="12">
        <f t="shared" si="1"/>
        <v>126000</v>
      </c>
      <c r="G37" s="12">
        <f t="shared" si="2"/>
        <v>826000</v>
      </c>
      <c r="H37" s="12"/>
      <c r="I37" s="15"/>
      <c r="J37" s="13" t="s">
        <v>110</v>
      </c>
    </row>
    <row r="38" spans="1:11" x14ac:dyDescent="0.35">
      <c r="A38" s="13" t="s">
        <v>78</v>
      </c>
      <c r="B38" s="13" t="s">
        <v>107</v>
      </c>
      <c r="C38" s="12">
        <v>2386000</v>
      </c>
      <c r="D38" s="12"/>
      <c r="E38" s="12">
        <f t="shared" si="0"/>
        <v>2386000</v>
      </c>
      <c r="F38" s="12">
        <f t="shared" si="1"/>
        <v>429480</v>
      </c>
      <c r="G38" s="12">
        <f t="shared" si="2"/>
        <v>2815480</v>
      </c>
      <c r="H38" s="12"/>
      <c r="I38" s="15"/>
      <c r="J38" s="13" t="s">
        <v>110</v>
      </c>
    </row>
    <row r="39" spans="1:11" x14ac:dyDescent="0.35">
      <c r="A39" s="13" t="s">
        <v>97</v>
      </c>
      <c r="B39" s="13" t="s">
        <v>22</v>
      </c>
      <c r="C39" s="12">
        <v>2500000</v>
      </c>
      <c r="D39" s="12"/>
      <c r="E39" s="12">
        <f t="shared" si="0"/>
        <v>2500000</v>
      </c>
      <c r="F39" s="12">
        <f t="shared" si="1"/>
        <v>450000</v>
      </c>
      <c r="G39" s="12">
        <f t="shared" si="2"/>
        <v>2950000</v>
      </c>
      <c r="H39" s="12"/>
      <c r="I39" s="15"/>
      <c r="J39" s="13" t="s">
        <v>110</v>
      </c>
    </row>
    <row r="40" spans="1:11" x14ac:dyDescent="0.35">
      <c r="A40" s="13" t="s">
        <v>15</v>
      </c>
      <c r="B40" s="13" t="s">
        <v>58</v>
      </c>
      <c r="C40" s="12">
        <v>4500000</v>
      </c>
      <c r="D40" s="12"/>
      <c r="E40" s="12">
        <f t="shared" si="0"/>
        <v>4500000</v>
      </c>
      <c r="F40" s="12">
        <f t="shared" si="1"/>
        <v>810000</v>
      </c>
      <c r="G40" s="12">
        <f t="shared" si="2"/>
        <v>5310000</v>
      </c>
      <c r="H40" s="12">
        <v>1350000</v>
      </c>
      <c r="I40" s="15">
        <f>G40-H40</f>
        <v>3960000</v>
      </c>
      <c r="J40" s="13" t="s">
        <v>110</v>
      </c>
    </row>
    <row r="41" spans="1:11" x14ac:dyDescent="0.35">
      <c r="A41" s="13" t="s">
        <v>15</v>
      </c>
      <c r="B41" s="13" t="s">
        <v>58</v>
      </c>
      <c r="C41" s="12">
        <v>4500000</v>
      </c>
      <c r="D41" s="12"/>
      <c r="E41" s="12">
        <f t="shared" si="0"/>
        <v>4500000</v>
      </c>
      <c r="F41" s="12">
        <f t="shared" si="1"/>
        <v>810000</v>
      </c>
      <c r="G41" s="12">
        <f t="shared" si="2"/>
        <v>5310000</v>
      </c>
      <c r="H41" s="12">
        <v>1350000</v>
      </c>
      <c r="I41" s="15">
        <f t="shared" ref="I41" si="6">G41-H41</f>
        <v>3960000</v>
      </c>
      <c r="J41" s="13" t="s">
        <v>110</v>
      </c>
    </row>
    <row r="42" spans="1:11" x14ac:dyDescent="0.35">
      <c r="A42" s="13" t="s">
        <v>63</v>
      </c>
      <c r="B42" s="13" t="s">
        <v>16</v>
      </c>
      <c r="C42" s="12">
        <v>4710000</v>
      </c>
      <c r="D42" s="12"/>
      <c r="E42" s="12">
        <f t="shared" si="0"/>
        <v>4710000</v>
      </c>
      <c r="F42" s="12">
        <f t="shared" si="1"/>
        <v>847800</v>
      </c>
      <c r="G42" s="12">
        <f t="shared" si="2"/>
        <v>5557800</v>
      </c>
      <c r="H42" s="12"/>
      <c r="I42" s="15">
        <f t="shared" ref="I42:I52" si="7">G42-H42</f>
        <v>5557800</v>
      </c>
      <c r="J42" s="13" t="s">
        <v>110</v>
      </c>
    </row>
    <row r="43" spans="1:11" x14ac:dyDescent="0.35">
      <c r="A43" s="13" t="s">
        <v>79</v>
      </c>
      <c r="B43" s="13" t="s">
        <v>80</v>
      </c>
      <c r="C43" s="12">
        <v>1875000</v>
      </c>
      <c r="D43" s="12"/>
      <c r="E43" s="12">
        <f t="shared" si="0"/>
        <v>1875000</v>
      </c>
      <c r="F43" s="12">
        <f t="shared" si="1"/>
        <v>337500</v>
      </c>
      <c r="G43" s="12">
        <f t="shared" si="2"/>
        <v>2212500</v>
      </c>
      <c r="H43" s="12"/>
      <c r="I43" s="15">
        <f t="shared" si="7"/>
        <v>2212500</v>
      </c>
      <c r="J43" s="13" t="s">
        <v>109</v>
      </c>
    </row>
    <row r="44" spans="1:11" x14ac:dyDescent="0.35">
      <c r="A44" s="13" t="s">
        <v>81</v>
      </c>
      <c r="B44" s="13" t="s">
        <v>82</v>
      </c>
      <c r="C44" s="12">
        <v>8000000</v>
      </c>
      <c r="D44" s="12"/>
      <c r="E44" s="12">
        <f t="shared" si="0"/>
        <v>8000000</v>
      </c>
      <c r="F44" s="12">
        <f t="shared" si="1"/>
        <v>1440000</v>
      </c>
      <c r="G44" s="12">
        <f t="shared" si="2"/>
        <v>9440000</v>
      </c>
      <c r="H44" s="12"/>
      <c r="I44" s="15">
        <f t="shared" si="7"/>
        <v>9440000</v>
      </c>
      <c r="J44" s="13" t="s">
        <v>110</v>
      </c>
    </row>
    <row r="45" spans="1:11" x14ac:dyDescent="0.35">
      <c r="A45" s="13" t="s">
        <v>83</v>
      </c>
      <c r="B45" s="13" t="s">
        <v>17</v>
      </c>
      <c r="C45" s="12">
        <v>11600000</v>
      </c>
      <c r="D45" s="12"/>
      <c r="E45" s="12">
        <f t="shared" si="0"/>
        <v>11600000</v>
      </c>
      <c r="F45" s="12">
        <f t="shared" si="1"/>
        <v>2088000</v>
      </c>
      <c r="G45" s="12">
        <f t="shared" si="2"/>
        <v>13688000</v>
      </c>
      <c r="H45" s="12"/>
      <c r="I45" s="15">
        <f t="shared" si="7"/>
        <v>13688000</v>
      </c>
      <c r="J45" s="13" t="s">
        <v>110</v>
      </c>
    </row>
    <row r="46" spans="1:11" x14ac:dyDescent="0.35">
      <c r="A46" s="13" t="s">
        <v>104</v>
      </c>
      <c r="B46" s="13" t="s">
        <v>18</v>
      </c>
      <c r="C46" s="12">
        <v>1500000</v>
      </c>
      <c r="D46" s="12"/>
      <c r="E46" s="12">
        <f t="shared" si="0"/>
        <v>1500000</v>
      </c>
      <c r="F46" s="12">
        <f t="shared" si="1"/>
        <v>270000</v>
      </c>
      <c r="G46" s="12">
        <f t="shared" si="2"/>
        <v>1770000</v>
      </c>
      <c r="H46" s="12"/>
      <c r="I46" s="15">
        <f t="shared" si="7"/>
        <v>1770000</v>
      </c>
      <c r="J46" s="13" t="s">
        <v>110</v>
      </c>
    </row>
    <row r="47" spans="1:11" x14ac:dyDescent="0.35">
      <c r="A47" s="13" t="s">
        <v>88</v>
      </c>
      <c r="B47" s="13" t="s">
        <v>87</v>
      </c>
      <c r="C47" s="12">
        <v>1500000</v>
      </c>
      <c r="D47" s="12"/>
      <c r="E47" s="12">
        <f t="shared" si="0"/>
        <v>1500000</v>
      </c>
      <c r="F47" s="12">
        <f t="shared" si="1"/>
        <v>270000</v>
      </c>
      <c r="G47" s="12">
        <f t="shared" si="2"/>
        <v>1770000</v>
      </c>
      <c r="H47" s="12"/>
      <c r="I47" s="15">
        <f t="shared" si="7"/>
        <v>1770000</v>
      </c>
      <c r="J47" s="13" t="s">
        <v>110</v>
      </c>
    </row>
    <row r="48" spans="1:11" x14ac:dyDescent="0.35">
      <c r="A48" s="13" t="s">
        <v>13</v>
      </c>
      <c r="B48" s="13" t="s">
        <v>95</v>
      </c>
      <c r="C48" s="12">
        <v>4500000</v>
      </c>
      <c r="D48" s="12"/>
      <c r="E48" s="12">
        <f t="shared" si="0"/>
        <v>4500000</v>
      </c>
      <c r="F48" s="12">
        <f t="shared" si="1"/>
        <v>810000</v>
      </c>
      <c r="G48" s="12">
        <f t="shared" si="2"/>
        <v>5310000</v>
      </c>
      <c r="H48" s="12"/>
      <c r="I48" s="15">
        <f t="shared" si="7"/>
        <v>5310000</v>
      </c>
      <c r="J48" s="13" t="s">
        <v>110</v>
      </c>
    </row>
    <row r="49" spans="1:11" x14ac:dyDescent="0.35">
      <c r="A49" s="13" t="s">
        <v>85</v>
      </c>
      <c r="B49" s="13" t="s">
        <v>84</v>
      </c>
      <c r="C49" s="12">
        <v>10000000</v>
      </c>
      <c r="D49" s="12"/>
      <c r="E49" s="12">
        <f t="shared" si="0"/>
        <v>10000000</v>
      </c>
      <c r="F49" s="12">
        <f t="shared" si="1"/>
        <v>1800000</v>
      </c>
      <c r="G49" s="12">
        <f t="shared" si="2"/>
        <v>11800000</v>
      </c>
      <c r="H49" s="12"/>
      <c r="I49" s="15">
        <f t="shared" si="7"/>
        <v>11800000</v>
      </c>
      <c r="J49" s="13" t="s">
        <v>110</v>
      </c>
    </row>
    <row r="50" spans="1:11" x14ac:dyDescent="0.35">
      <c r="A50" s="13" t="s">
        <v>93</v>
      </c>
      <c r="B50" s="13" t="s">
        <v>94</v>
      </c>
      <c r="C50" s="12">
        <v>1600000</v>
      </c>
      <c r="D50" s="12"/>
      <c r="E50" s="12">
        <f t="shared" si="0"/>
        <v>1600000</v>
      </c>
      <c r="F50" s="12">
        <f t="shared" si="1"/>
        <v>288000</v>
      </c>
      <c r="G50" s="12">
        <f t="shared" si="2"/>
        <v>1888000</v>
      </c>
      <c r="H50" s="12"/>
      <c r="I50" s="15">
        <f t="shared" si="7"/>
        <v>1888000</v>
      </c>
      <c r="J50" s="13" t="s">
        <v>110</v>
      </c>
    </row>
    <row r="51" spans="1:11" x14ac:dyDescent="0.35">
      <c r="A51" s="13" t="s">
        <v>90</v>
      </c>
      <c r="B51" s="14" t="s">
        <v>89</v>
      </c>
      <c r="C51" s="12">
        <v>620000</v>
      </c>
      <c r="D51" s="12"/>
      <c r="E51" s="12">
        <f t="shared" si="0"/>
        <v>620000</v>
      </c>
      <c r="F51" s="12">
        <f t="shared" si="1"/>
        <v>111600</v>
      </c>
      <c r="G51" s="12">
        <f t="shared" si="2"/>
        <v>731600</v>
      </c>
      <c r="H51" s="12">
        <f>G51</f>
        <v>731600</v>
      </c>
      <c r="I51" s="15">
        <f t="shared" si="7"/>
        <v>0</v>
      </c>
      <c r="J51" s="13" t="s">
        <v>110</v>
      </c>
    </row>
    <row r="52" spans="1:11" x14ac:dyDescent="0.35">
      <c r="A52" s="13" t="s">
        <v>91</v>
      </c>
      <c r="B52" s="14" t="s">
        <v>92</v>
      </c>
      <c r="C52" s="12">
        <v>600000</v>
      </c>
      <c r="D52" s="12"/>
      <c r="E52" s="12">
        <f t="shared" si="0"/>
        <v>600000</v>
      </c>
      <c r="F52" s="12">
        <f t="shared" si="1"/>
        <v>108000</v>
      </c>
      <c r="G52" s="12">
        <f t="shared" si="2"/>
        <v>708000</v>
      </c>
      <c r="H52" s="12">
        <f>G52</f>
        <v>708000</v>
      </c>
      <c r="I52" s="15">
        <f t="shared" si="7"/>
        <v>0</v>
      </c>
      <c r="J52" s="13" t="s">
        <v>110</v>
      </c>
    </row>
    <row r="53" spans="1:11" x14ac:dyDescent="0.35">
      <c r="A53" s="13" t="s">
        <v>52</v>
      </c>
      <c r="B53" s="14" t="s">
        <v>61</v>
      </c>
      <c r="C53" s="12">
        <v>1000000</v>
      </c>
      <c r="D53" s="12"/>
      <c r="E53" s="12">
        <f t="shared" si="0"/>
        <v>1000000</v>
      </c>
      <c r="F53" s="12">
        <f t="shared" si="1"/>
        <v>180000</v>
      </c>
      <c r="G53" s="12">
        <f t="shared" si="2"/>
        <v>1180000</v>
      </c>
      <c r="H53" s="12"/>
      <c r="I53" s="15"/>
      <c r="J53" s="13" t="s">
        <v>110</v>
      </c>
    </row>
    <row r="54" spans="1:11" x14ac:dyDescent="0.35">
      <c r="A54" s="13" t="s">
        <v>54</v>
      </c>
      <c r="B54" s="14" t="s">
        <v>77</v>
      </c>
      <c r="C54" s="12">
        <v>129500</v>
      </c>
      <c r="D54" s="12"/>
      <c r="E54" s="12">
        <f t="shared" si="0"/>
        <v>129500</v>
      </c>
      <c r="F54" s="12">
        <f t="shared" si="1"/>
        <v>23310</v>
      </c>
      <c r="G54" s="12">
        <f t="shared" si="2"/>
        <v>152810</v>
      </c>
      <c r="H54" s="12"/>
      <c r="I54" s="15"/>
      <c r="J54" s="13" t="s">
        <v>59</v>
      </c>
      <c r="K54" t="s">
        <v>108</v>
      </c>
    </row>
    <row r="55" spans="1:11" x14ac:dyDescent="0.35">
      <c r="A55" s="13" t="s">
        <v>65</v>
      </c>
      <c r="B55" s="14" t="s">
        <v>66</v>
      </c>
      <c r="C55" s="12">
        <v>1410000</v>
      </c>
      <c r="D55" s="12"/>
      <c r="E55" s="12">
        <f t="shared" si="0"/>
        <v>1410000</v>
      </c>
      <c r="F55" s="12">
        <f t="shared" si="1"/>
        <v>253800</v>
      </c>
      <c r="G55" s="12">
        <f t="shared" si="2"/>
        <v>1663800</v>
      </c>
      <c r="H55" s="12"/>
      <c r="I55" s="15"/>
      <c r="J55" s="13" t="s">
        <v>59</v>
      </c>
      <c r="K55" t="s">
        <v>108</v>
      </c>
    </row>
    <row r="56" spans="1:11" x14ac:dyDescent="0.35">
      <c r="A56" s="13" t="s">
        <v>67</v>
      </c>
      <c r="B56" s="14" t="s">
        <v>68</v>
      </c>
      <c r="C56" s="12">
        <v>26500</v>
      </c>
      <c r="D56" s="12"/>
      <c r="E56" s="12">
        <f t="shared" si="0"/>
        <v>26500</v>
      </c>
      <c r="F56" s="12">
        <v>3180</v>
      </c>
      <c r="G56" s="12">
        <f t="shared" si="2"/>
        <v>29680</v>
      </c>
      <c r="H56" s="12"/>
      <c r="I56" s="15"/>
      <c r="J56" s="13" t="s">
        <v>59</v>
      </c>
      <c r="K56" t="s">
        <v>108</v>
      </c>
    </row>
    <row r="57" spans="1:11" x14ac:dyDescent="0.35">
      <c r="A57" s="13" t="s">
        <v>67</v>
      </c>
      <c r="B57" s="14" t="s">
        <v>68</v>
      </c>
      <c r="C57" s="12">
        <v>158208</v>
      </c>
      <c r="D57" s="12"/>
      <c r="E57" s="12">
        <f t="shared" si="0"/>
        <v>158208</v>
      </c>
      <c r="F57" s="12">
        <f t="shared" si="1"/>
        <v>28477.439999999999</v>
      </c>
      <c r="G57" s="12">
        <f t="shared" si="2"/>
        <v>186685.44</v>
      </c>
      <c r="H57" s="12"/>
      <c r="I57" s="15"/>
      <c r="J57" s="13" t="s">
        <v>59</v>
      </c>
      <c r="K57" t="s">
        <v>108</v>
      </c>
    </row>
    <row r="58" spans="1:11" x14ac:dyDescent="0.35">
      <c r="A58" s="13" t="s">
        <v>67</v>
      </c>
      <c r="B58" s="14" t="s">
        <v>69</v>
      </c>
      <c r="C58" s="12">
        <v>350000</v>
      </c>
      <c r="D58" s="12"/>
      <c r="E58" s="12">
        <f t="shared" si="0"/>
        <v>350000</v>
      </c>
      <c r="F58" s="12">
        <f t="shared" si="1"/>
        <v>63000</v>
      </c>
      <c r="G58" s="12">
        <f t="shared" si="2"/>
        <v>413000</v>
      </c>
      <c r="H58" s="12"/>
      <c r="I58" s="15"/>
      <c r="J58" s="13" t="s">
        <v>109</v>
      </c>
    </row>
    <row r="59" spans="1:11" x14ac:dyDescent="0.35">
      <c r="A59" s="13" t="s">
        <v>70</v>
      </c>
      <c r="B59" s="14" t="s">
        <v>71</v>
      </c>
      <c r="C59" s="12">
        <v>135000</v>
      </c>
      <c r="D59" s="12"/>
      <c r="E59" s="12">
        <f t="shared" si="0"/>
        <v>135000</v>
      </c>
      <c r="F59" s="12">
        <f t="shared" si="1"/>
        <v>24300</v>
      </c>
      <c r="G59" s="12">
        <f t="shared" si="2"/>
        <v>159300</v>
      </c>
      <c r="H59" s="12"/>
      <c r="I59" s="15"/>
      <c r="J59" s="13" t="s">
        <v>59</v>
      </c>
      <c r="K59" t="s">
        <v>108</v>
      </c>
    </row>
    <row r="60" spans="1:11" x14ac:dyDescent="0.35">
      <c r="A60" s="13" t="s">
        <v>73</v>
      </c>
      <c r="B60" s="14" t="s">
        <v>72</v>
      </c>
      <c r="C60" s="12">
        <v>255000</v>
      </c>
      <c r="D60" s="12"/>
      <c r="E60" s="12">
        <f t="shared" si="0"/>
        <v>255000</v>
      </c>
      <c r="F60" s="12">
        <f t="shared" si="1"/>
        <v>45900</v>
      </c>
      <c r="G60" s="12">
        <f t="shared" si="2"/>
        <v>300900</v>
      </c>
      <c r="H60" s="12"/>
      <c r="I60" s="15"/>
      <c r="J60" s="13" t="s">
        <v>59</v>
      </c>
      <c r="K60" t="s">
        <v>108</v>
      </c>
    </row>
    <row r="61" spans="1:11" x14ac:dyDescent="0.35">
      <c r="A61" s="13" t="s">
        <v>76</v>
      </c>
      <c r="B61" s="14" t="s">
        <v>75</v>
      </c>
      <c r="C61" s="12">
        <v>354600</v>
      </c>
      <c r="D61" s="12"/>
      <c r="E61" s="12">
        <f t="shared" si="0"/>
        <v>354600</v>
      </c>
      <c r="F61" s="12">
        <f t="shared" si="1"/>
        <v>63828</v>
      </c>
      <c r="G61" s="12">
        <f t="shared" si="2"/>
        <v>418428</v>
      </c>
      <c r="H61" s="12"/>
      <c r="I61" s="15"/>
      <c r="J61" s="13" t="s">
        <v>59</v>
      </c>
      <c r="K61" t="s">
        <v>108</v>
      </c>
    </row>
    <row r="62" spans="1:11" x14ac:dyDescent="0.35">
      <c r="A62" s="13" t="s">
        <v>100</v>
      </c>
      <c r="B62" s="14" t="s">
        <v>101</v>
      </c>
      <c r="C62" s="12">
        <v>26380</v>
      </c>
      <c r="D62" s="12"/>
      <c r="E62" s="12">
        <f t="shared" si="0"/>
        <v>26380</v>
      </c>
      <c r="F62" s="12">
        <v>3166</v>
      </c>
      <c r="G62" s="12">
        <f t="shared" si="2"/>
        <v>29546</v>
      </c>
      <c r="H62" s="12"/>
      <c r="I62" s="15"/>
      <c r="J62" s="13" t="s">
        <v>59</v>
      </c>
      <c r="K62" t="s">
        <v>108</v>
      </c>
    </row>
    <row r="63" spans="1:11" s="4" customFormat="1" ht="14" customHeight="1" x14ac:dyDescent="0.35">
      <c r="A63" s="7" t="s">
        <v>1</v>
      </c>
      <c r="B63" s="7"/>
      <c r="C63" s="8">
        <f>SUM(C4:C62)</f>
        <v>186660835.53</v>
      </c>
      <c r="D63" s="8">
        <f t="shared" ref="D63:I63" si="8">SUM(D4:D62)</f>
        <v>4115810</v>
      </c>
      <c r="E63" s="8">
        <f t="shared" si="8"/>
        <v>190776645.53</v>
      </c>
      <c r="F63" s="8">
        <f t="shared" si="8"/>
        <v>34336623.795399994</v>
      </c>
      <c r="G63" s="8">
        <f t="shared" si="8"/>
        <v>225113269.32539997</v>
      </c>
      <c r="H63" s="8">
        <f t="shared" si="8"/>
        <v>67232793.785400003</v>
      </c>
      <c r="I63" s="8">
        <f t="shared" si="8"/>
        <v>145244953.5</v>
      </c>
      <c r="J63" s="7"/>
    </row>
  </sheetData>
  <autoFilter ref="A3:K63" xr:uid="{00000000-0001-0000-0200-000000000000}"/>
  <mergeCells count="1">
    <mergeCell ref="A2:J2"/>
  </mergeCells>
  <pageMargins left="0.38" right="0.2" top="0.3" bottom="0.2" header="0.2" footer="0.22"/>
  <pageSetup paperSize="9" scale="60" orientation="landscape" r:id="rId1"/>
  <ignoredErrors>
    <ignoredError sqref="F58:F61 F4:F32 F34:F5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2023-02-23T11:56:22Z</cp:lastPrinted>
  <dcterms:created xsi:type="dcterms:W3CDTF">2015-06-05T18:17:20Z</dcterms:created>
  <dcterms:modified xsi:type="dcterms:W3CDTF">2023-02-24T06:21:26Z</dcterms:modified>
</cp:coreProperties>
</file>