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2-23)-PL703-592-968\"/>
    </mc:Choice>
  </mc:AlternateContent>
  <xr:revisionPtr revIDLastSave="0" documentId="13_ncr:1_{5B0EF1EC-1791-4B93-9311-1319D51612C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6" i="2"/>
  <c r="O21" i="2"/>
  <c r="P19" i="2"/>
  <c r="O5" i="2"/>
  <c r="F5" i="2"/>
  <c r="F6" i="2"/>
  <c r="J5" i="2"/>
  <c r="M5" i="2"/>
  <c r="O18" i="1"/>
  <c r="N18" i="1"/>
  <c r="K13" i="1"/>
  <c r="P5" i="2"/>
  <c r="Q5" i="2"/>
  <c r="S5" i="2"/>
  <c r="M6" i="4"/>
  <c r="K5" i="4"/>
  <c r="I5" i="4"/>
  <c r="F6" i="4"/>
  <c r="D4" i="4"/>
  <c r="I3" i="3"/>
  <c r="G3" i="3"/>
  <c r="D3" i="3"/>
  <c r="J3" i="3"/>
  <c r="K3" i="3"/>
  <c r="M3" i="3"/>
  <c r="G4" i="1"/>
  <c r="G5" i="1"/>
  <c r="E5" i="1"/>
  <c r="C5" i="1"/>
  <c r="M4" i="2"/>
  <c r="J4" i="2"/>
  <c r="O4" i="2"/>
  <c r="O6" i="2"/>
  <c r="P4" i="2"/>
  <c r="P6" i="2"/>
  <c r="Q4" i="2"/>
  <c r="Q6" i="2"/>
  <c r="S4" i="2"/>
  <c r="S6" i="2"/>
</calcChain>
</file>

<file path=xl/sharedStrings.xml><?xml version="1.0" encoding="utf-8"?>
<sst xmlns="http://schemas.openxmlformats.org/spreadsheetml/2006/main" count="47" uniqueCount="40">
  <si>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</si>
  <si>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</si>
  <si>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</si>
  <si>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</si>
  <si>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</si>
  <si>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</si>
  <si>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</si>
  <si>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</si>
  <si>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</si>
  <si>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</si>
  <si>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</si>
  <si>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</si>
  <si>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</si>
  <si>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</si>
  <si>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</si>
  <si>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</si>
  <si>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Details of Building</t>
  </si>
  <si>
    <t>4.We have taken the year of construction from information provided to us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</si>
  <si>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</si>
  <si>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</si>
  <si>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</si>
  <si>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</si>
  <si>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</si>
  <si>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Covered area (in sq.mtr)</t>
  </si>
  <si>
    <t>Covered Area 
(in sq ft)</t>
  </si>
  <si>
    <t>Year of Construction (Approximately)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</si>
  <si>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</si>
  <si>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</si>
  <si>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</si>
  <si>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1. All the details pertaing to the building area statement such as area, floor, etc has been taken from the site survey measurement.</t>
  </si>
  <si>
    <t>5.As per our site survey we have observed the maintenance of the building is averege</t>
  </si>
  <si>
    <t>1/1.19</t>
  </si>
  <si>
    <t xml:space="preserve">M/s. VETO SWITCHGEAR AND CABLES LTD.| PLOT NO. -F5, SECTOR-5AT, INTEGRATED INDUSTRIAL ESTATE, BHEL RANIPUR, DISTRICT HARIDWAR
</t>
  </si>
  <si>
    <t xml:space="preserve">Tin shed </t>
  </si>
  <si>
    <t>RCC</t>
  </si>
  <si>
    <t>12 ft.</t>
  </si>
  <si>
    <t>10ft.</t>
  </si>
  <si>
    <t>2.The subject property is consturcted with RCC and Tin Shed Framed type.</t>
  </si>
  <si>
    <t>GF-3 production halls</t>
  </si>
  <si>
    <t>Guard room &amp;plumber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</si>
</sst>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tabSelected="1" zoomScaleNormal="100" workbookViewId="0">
      <selection activeCell="G17" sqref="G17"/>
    </sheetView>
  </sheetViews>
  <sheetFormatPr defaultRowHeight="15" x14ac:dyDescent="0.25"/>
  <cols>
    <col min="2" max="2" width="7.28515625" customWidth="1"/>
    <col min="3" max="3" width="17.42578125" bestFit="1" customWidth="1"/>
    <col min="4" max="4" width="9" customWidth="1"/>
    <col min="5" max="5" width="16.28515625" bestFit="1" customWidth="1"/>
    <col min="6" max="6" width="8" customWidth="1"/>
    <col min="7" max="7" width="8.42578125" customWidth="1"/>
    <col min="8" max="8" width="15.140625" customWidth="1"/>
    <col min="9" max="9" width="11.42578125" hidden="1" customWidth="1"/>
    <col min="10" max="10" width="10.42578125" customWidth="1"/>
    <col min="11" max="11" width="11.28515625" hidden="1" customWidth="1"/>
    <col min="12" max="12" width="7.7109375" hidden="1" customWidth="1"/>
    <col min="13" max="13" width="6.5703125" hidden="1" customWidth="1"/>
    <col min="14" max="14" width="11.85546875" customWidth="1"/>
    <col min="15" max="15" width="13.28515625" hidden="1" customWidth="1"/>
    <col min="16" max="17" width="15.140625" hidden="1" customWidth="1"/>
    <col min="18" max="18" width="11.7109375" hidden="1" customWidth="1"/>
    <col min="19" max="19" width="15.140625" customWidth="1"/>
    <col min="21" max="21" width="5.85546875" bestFit="1" customWidth="1"/>
  </cols>
  <sheetData>
    <row r="2" spans="2:19" ht="48.75" customHeight="1" x14ac:dyDescent="0.25">
      <c r="B2" s="26" t="s">
        <v>32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2:19" ht="60" x14ac:dyDescent="0.25">
      <c r="B3" s="1" t="s">
        <v>0</v>
      </c>
      <c r="C3" s="1" t="s">
        <v>16</v>
      </c>
      <c r="D3" s="1" t="s">
        <v>26</v>
      </c>
      <c r="E3" s="1" t="s">
        <v>1</v>
      </c>
      <c r="F3" s="1" t="s">
        <v>23</v>
      </c>
      <c r="G3" s="23" t="s">
        <v>24</v>
      </c>
      <c r="H3" s="1" t="s">
        <v>25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2" t="s">
        <v>15</v>
      </c>
      <c r="S3" s="1" t="s">
        <v>11</v>
      </c>
    </row>
    <row r="4" spans="2:19" ht="30" x14ac:dyDescent="0.25">
      <c r="B4" s="3">
        <v>1</v>
      </c>
      <c r="C4" s="25" t="s">
        <v>38</v>
      </c>
      <c r="D4" s="3" t="s">
        <v>35</v>
      </c>
      <c r="E4" s="3" t="s">
        <v>33</v>
      </c>
      <c r="F4" s="22">
        <v>408</v>
      </c>
      <c r="G4" s="21">
        <f>F4*10.764</f>
        <v>4391.7119999999995</v>
      </c>
      <c r="H4" s="3">
        <v>2010</v>
      </c>
      <c r="I4" s="3">
        <v>2023</v>
      </c>
      <c r="J4" s="3">
        <f t="shared" ref="J4:J5" si="0">I4-H4</f>
        <v>13</v>
      </c>
      <c r="K4" s="3">
        <v>45</v>
      </c>
      <c r="L4" s="4">
        <v>0.1</v>
      </c>
      <c r="M4" s="5">
        <f>(1-L4)/K4</f>
        <v>0.02</v>
      </c>
      <c r="N4" s="6">
        <v>900</v>
      </c>
      <c r="O4" s="6">
        <f>N4*G4</f>
        <v>3952540.8</v>
      </c>
      <c r="P4" s="6">
        <f>O4*M4*J4</f>
        <v>1027660.6079999999</v>
      </c>
      <c r="Q4" s="6">
        <f>MAX(O4-P4,0)</f>
        <v>2924880.1919999998</v>
      </c>
      <c r="R4" s="7">
        <v>0</v>
      </c>
      <c r="S4" s="6">
        <f>IF(Q4&gt;L4*O4,Q4*(1-R4),O4*L4)</f>
        <v>2924880.1919999998</v>
      </c>
    </row>
    <row r="5" spans="2:19" ht="30" x14ac:dyDescent="0.25">
      <c r="B5" s="3">
        <v>2</v>
      </c>
      <c r="C5" s="25" t="s">
        <v>39</v>
      </c>
      <c r="D5" s="3" t="s">
        <v>36</v>
      </c>
      <c r="E5" s="3" t="s">
        <v>34</v>
      </c>
      <c r="F5" s="22">
        <f>G5/10.764</f>
        <v>86.120401337792643</v>
      </c>
      <c r="G5" s="21">
        <v>927</v>
      </c>
      <c r="H5" s="3">
        <v>2010</v>
      </c>
      <c r="I5" s="3">
        <v>2023</v>
      </c>
      <c r="J5" s="3">
        <f t="shared" si="0"/>
        <v>13</v>
      </c>
      <c r="K5" s="3">
        <v>60</v>
      </c>
      <c r="L5" s="4">
        <v>0.1</v>
      </c>
      <c r="M5" s="5">
        <f>(1-L5)/K5</f>
        <v>1.5000000000000001E-2</v>
      </c>
      <c r="N5" s="6">
        <v>1200</v>
      </c>
      <c r="O5" s="6">
        <f>N5*G5</f>
        <v>1112400</v>
      </c>
      <c r="P5" s="6">
        <f>O5*M5*J5</f>
        <v>216918</v>
      </c>
      <c r="Q5" s="6">
        <f>MAX(O5-P5,0)</f>
        <v>895482</v>
      </c>
      <c r="R5" s="7">
        <v>0</v>
      </c>
      <c r="S5" s="6">
        <f>IF(Q5&gt;L5*O5,Q5*(1-R5),O5*L5)</f>
        <v>895482</v>
      </c>
    </row>
    <row r="6" spans="2:19" x14ac:dyDescent="0.25">
      <c r="B6" s="31" t="s">
        <v>12</v>
      </c>
      <c r="C6" s="31"/>
      <c r="D6" s="31"/>
      <c r="E6" s="31"/>
      <c r="F6" s="12">
        <f>SUM(F4:F5)</f>
        <v>494.12040133779266</v>
      </c>
      <c r="G6" s="24">
        <f>SUM(G4:G5)</f>
        <v>5318.7119999999995</v>
      </c>
      <c r="H6" s="31"/>
      <c r="I6" s="31"/>
      <c r="J6" s="31"/>
      <c r="K6" s="31"/>
      <c r="L6" s="31"/>
      <c r="M6" s="31"/>
      <c r="N6" s="31"/>
      <c r="O6" s="8">
        <f>SUM(O4:O5)</f>
        <v>5064940.8</v>
      </c>
      <c r="P6" s="8">
        <f>SUM(P4:P5)</f>
        <v>1244578.608</v>
      </c>
      <c r="Q6" s="8">
        <f>SUM(Q4:Q5)</f>
        <v>3820362.1919999998</v>
      </c>
      <c r="R6" s="9">
        <v>0</v>
      </c>
      <c r="S6" s="6">
        <f>SUM(S4:S5)</f>
        <v>3820362.1919999998</v>
      </c>
    </row>
    <row r="7" spans="2:19" x14ac:dyDescent="0.25">
      <c r="B7" s="32" t="s">
        <v>13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2:19" x14ac:dyDescent="0.25">
      <c r="B8" s="27" t="s">
        <v>29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2:19" x14ac:dyDescent="0.25">
      <c r="B9" s="27" t="s">
        <v>37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</row>
    <row r="10" spans="2:19" x14ac:dyDescent="0.25">
      <c r="B10" s="27" t="s">
        <v>14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</row>
    <row r="11" spans="2:19" x14ac:dyDescent="0.25">
      <c r="B11" s="27" t="s">
        <v>17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2:19" x14ac:dyDescent="0.25">
      <c r="B12" s="28" t="s">
        <v>30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0"/>
    </row>
    <row r="14" spans="2:19" x14ac:dyDescent="0.25">
      <c r="G14" s="11"/>
    </row>
    <row r="17" spans="12:16" x14ac:dyDescent="0.25">
      <c r="L17" s="10"/>
    </row>
    <row r="18" spans="12:16" x14ac:dyDescent="0.25">
      <c r="N18" s="22"/>
    </row>
    <row r="19" spans="12:16" x14ac:dyDescent="0.25">
      <c r="P19">
        <f>539-495</f>
        <v>44</v>
      </c>
    </row>
    <row r="21" spans="12:16" x14ac:dyDescent="0.25">
      <c r="O21">
        <f>452-44</f>
        <v>408</v>
      </c>
    </row>
  </sheetData>
  <mergeCells count="9">
    <mergeCell ref="B2:S2"/>
    <mergeCell ref="B10:S10"/>
    <mergeCell ref="B11:S11"/>
    <mergeCell ref="B12:S12"/>
    <mergeCell ref="B6:E6"/>
    <mergeCell ref="H6:N6"/>
    <mergeCell ref="B7:S7"/>
    <mergeCell ref="B8:S8"/>
    <mergeCell ref="B9:S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P19" sqref="P19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3">
        <f>C4*C3</f>
        <v>43560000</v>
      </c>
      <c r="E5" s="13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3">
        <v>6000000</v>
      </c>
      <c r="K13">
        <f>M161</f>
        <v>0</v>
      </c>
    </row>
    <row r="16" spans="3:14" x14ac:dyDescent="0.25">
      <c r="N16" t="s">
        <v>31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G12" sqref="G12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04.25" x14ac:dyDescent="0.25">
      <c r="A2" s="14" t="s">
        <v>27</v>
      </c>
      <c r="B2" s="14" t="s">
        <v>19</v>
      </c>
      <c r="C2" s="14" t="s">
        <v>2</v>
      </c>
      <c r="D2" s="14" t="s">
        <v>20</v>
      </c>
      <c r="E2" s="14" t="s">
        <v>21</v>
      </c>
      <c r="F2" s="14" t="s">
        <v>5</v>
      </c>
      <c r="G2" s="14" t="s">
        <v>6</v>
      </c>
      <c r="H2" s="14" t="s">
        <v>28</v>
      </c>
      <c r="I2" s="14" t="s">
        <v>8</v>
      </c>
      <c r="J2" s="14" t="s">
        <v>9</v>
      </c>
      <c r="K2" s="14" t="s">
        <v>10</v>
      </c>
      <c r="L2" s="14" t="s">
        <v>22</v>
      </c>
      <c r="M2" s="14" t="s">
        <v>11</v>
      </c>
    </row>
    <row r="3" spans="1:13" x14ac:dyDescent="0.25">
      <c r="A3" s="15">
        <v>140</v>
      </c>
      <c r="B3" s="16">
        <v>2000</v>
      </c>
      <c r="C3" s="16">
        <v>2023</v>
      </c>
      <c r="D3" s="16">
        <f>C3-B3</f>
        <v>23</v>
      </c>
      <c r="E3" s="16">
        <v>60</v>
      </c>
      <c r="F3" s="17">
        <v>0.1</v>
      </c>
      <c r="G3" s="18">
        <f>(1-F3)/E3</f>
        <v>1.5000000000000001E-2</v>
      </c>
      <c r="H3" s="19">
        <v>5000</v>
      </c>
      <c r="I3" s="19">
        <f>H3*A3</f>
        <v>700000</v>
      </c>
      <c r="J3" s="19">
        <f>I3*G3*D3</f>
        <v>241500</v>
      </c>
      <c r="K3" s="19">
        <f>MAX(I3-J3,0)</f>
        <v>458500</v>
      </c>
      <c r="L3" s="20">
        <v>0</v>
      </c>
      <c r="M3" s="19">
        <f>IF(K3&gt;F3*I3,K3*(1-L3),I3*F3)</f>
        <v>458500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welcome</cp:lastModifiedBy>
  <dcterms:created xsi:type="dcterms:W3CDTF">2022-07-28T09:17:09Z</dcterms:created>
  <dcterms:modified xsi:type="dcterms:W3CDTF">2023-03-22T10:42:16Z</dcterms:modified>
</cp:coreProperties>
</file>