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Yogesh Choudhari\OneDrive - 2 Sigma Solutions LLP\2SP-001 Project\LAND DOCUMENTS\"/>
    </mc:Choice>
  </mc:AlternateContent>
  <xr:revisionPtr revIDLastSave="0" documentId="8_{23D08B8F-A243-490D-9CFA-A07D50D5B2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 (3)" sheetId="5" r:id="rId1"/>
    <sheet name="Sheet2" sheetId="2" r:id="rId2"/>
    <sheet name="Sheet1" sheetId="3" r:id="rId3"/>
    <sheet name="Sheet2 (2)" sheetId="4" r:id="rId4"/>
  </sheets>
  <definedNames>
    <definedName name="_xlnm.Print_Area" localSheetId="1">Sheet2!$A$2:$F$44</definedName>
    <definedName name="_xlnm.Print_Area" localSheetId="3">'Sheet2 (2)'!#REF!</definedName>
    <definedName name="_xlnm.Print_Area" localSheetId="0">'Sheet2 (3)'!$A$2:$F$49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5" l="1"/>
  <c r="H43" i="5"/>
  <c r="H44" i="5"/>
  <c r="H42" i="5"/>
  <c r="H41" i="5"/>
  <c r="H39" i="5"/>
  <c r="R28" i="5"/>
  <c r="F28" i="5"/>
  <c r="F29" i="5" s="1"/>
  <c r="T27" i="5"/>
  <c r="S27" i="5"/>
  <c r="H27" i="5"/>
  <c r="T26" i="5"/>
  <c r="S26" i="5"/>
  <c r="H26" i="5"/>
  <c r="T25" i="5"/>
  <c r="S25" i="5"/>
  <c r="H25" i="5"/>
  <c r="T24" i="5"/>
  <c r="S24" i="5"/>
  <c r="M24" i="5"/>
  <c r="L24" i="5"/>
  <c r="K24" i="5"/>
  <c r="T23" i="5"/>
  <c r="S23" i="5"/>
  <c r="M23" i="5"/>
  <c r="L23" i="5"/>
  <c r="K23" i="5"/>
  <c r="T22" i="5"/>
  <c r="S22" i="5"/>
  <c r="H22" i="5"/>
  <c r="T21" i="5"/>
  <c r="S21" i="5"/>
  <c r="H21" i="5"/>
  <c r="T20" i="5"/>
  <c r="S20" i="5"/>
  <c r="H20" i="5"/>
  <c r="T19" i="5"/>
  <c r="S19" i="5"/>
  <c r="H19" i="5"/>
  <c r="T18" i="5"/>
  <c r="S18" i="5"/>
  <c r="H18" i="5"/>
  <c r="T17" i="5"/>
  <c r="S17" i="5"/>
  <c r="H17" i="5"/>
  <c r="T16" i="5"/>
  <c r="S16" i="5"/>
  <c r="M16" i="5"/>
  <c r="L16" i="5"/>
  <c r="K16" i="5"/>
  <c r="T15" i="5"/>
  <c r="S15" i="5"/>
  <c r="M15" i="5"/>
  <c r="L15" i="5"/>
  <c r="K15" i="5"/>
  <c r="T14" i="5"/>
  <c r="S14" i="5"/>
  <c r="M14" i="5"/>
  <c r="L14" i="5"/>
  <c r="K14" i="5"/>
  <c r="T13" i="5"/>
  <c r="S13" i="5"/>
  <c r="H13" i="5"/>
  <c r="T12" i="5"/>
  <c r="S12" i="5"/>
  <c r="H12" i="5"/>
  <c r="T11" i="5"/>
  <c r="S11" i="5"/>
  <c r="H11" i="5"/>
  <c r="T10" i="5"/>
  <c r="S10" i="5"/>
  <c r="H10" i="5"/>
  <c r="T9" i="5"/>
  <c r="S9" i="5"/>
  <c r="H9" i="5"/>
  <c r="T8" i="5"/>
  <c r="S8" i="5"/>
  <c r="H8" i="5"/>
  <c r="T7" i="5"/>
  <c r="S7" i="5"/>
  <c r="H7" i="5"/>
  <c r="T6" i="5"/>
  <c r="S6" i="5"/>
  <c r="H6" i="5"/>
  <c r="T5" i="5"/>
  <c r="S5" i="5"/>
  <c r="B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S25" i="2"/>
  <c r="S22" i="2"/>
  <c r="S10" i="2"/>
  <c r="S8" i="2"/>
  <c r="T8" i="2"/>
  <c r="S9" i="2"/>
  <c r="T9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3" i="2"/>
  <c r="T23" i="2"/>
  <c r="S24" i="2"/>
  <c r="T24" i="2"/>
  <c r="S26" i="2"/>
  <c r="T26" i="2"/>
  <c r="S27" i="2"/>
  <c r="T27" i="2"/>
  <c r="T6" i="2"/>
  <c r="T7" i="2"/>
  <c r="S6" i="2"/>
  <c r="S7" i="2"/>
  <c r="T5" i="2"/>
  <c r="S5" i="2"/>
  <c r="H38" i="2"/>
  <c r="H37" i="2"/>
  <c r="H36" i="2"/>
  <c r="H34" i="2"/>
  <c r="M24" i="2"/>
  <c r="L24" i="2"/>
  <c r="K24" i="2"/>
  <c r="M23" i="2"/>
  <c r="L23" i="2"/>
  <c r="K23" i="2"/>
  <c r="H27" i="2"/>
  <c r="H26" i="2"/>
  <c r="H25" i="2"/>
  <c r="H22" i="2"/>
  <c r="H21" i="2"/>
  <c r="H20" i="2"/>
  <c r="H19" i="2"/>
  <c r="H18" i="2"/>
  <c r="H17" i="2"/>
  <c r="L14" i="2"/>
  <c r="L15" i="2"/>
  <c r="K14" i="2"/>
  <c r="K15" i="2"/>
  <c r="M14" i="2"/>
  <c r="M16" i="2"/>
  <c r="L16" i="2"/>
  <c r="K16" i="2"/>
  <c r="M15" i="2"/>
  <c r="N15" i="2" s="1"/>
  <c r="H15" i="2" s="1"/>
  <c r="F32" i="2" s="1"/>
  <c r="H11" i="2"/>
  <c r="H12" i="2"/>
  <c r="H13" i="2"/>
  <c r="H9" i="2"/>
  <c r="H10" i="2"/>
  <c r="H7" i="2"/>
  <c r="H8" i="2"/>
  <c r="H6" i="2"/>
  <c r="F28" i="2"/>
  <c r="N14" i="5" l="1"/>
  <c r="H14" i="5" s="1"/>
  <c r="N16" i="5"/>
  <c r="H16" i="5" s="1"/>
  <c r="H40" i="5" s="1"/>
  <c r="N24" i="5"/>
  <c r="H24" i="5" s="1"/>
  <c r="S28" i="5"/>
  <c r="N15" i="5"/>
  <c r="H15" i="5" s="1"/>
  <c r="N23" i="5"/>
  <c r="H23" i="5" s="1"/>
  <c r="T28" i="5"/>
  <c r="I44" i="5"/>
  <c r="N16" i="2"/>
  <c r="H16" i="2" s="1"/>
  <c r="F35" i="2" s="1"/>
  <c r="H35" i="2" s="1"/>
  <c r="N14" i="2"/>
  <c r="H14" i="2" s="1"/>
  <c r="F33" i="2" s="1"/>
  <c r="F39" i="2" s="1"/>
  <c r="F41" i="2" s="1"/>
  <c r="C28" i="4"/>
  <c r="D28" i="4"/>
  <c r="T25" i="2"/>
  <c r="T22" i="2"/>
  <c r="S28" i="2"/>
  <c r="R28" i="2"/>
  <c r="T10" i="2"/>
  <c r="T28" i="2" s="1"/>
  <c r="N24" i="2"/>
  <c r="H24" i="2" s="1"/>
  <c r="H39" i="2"/>
  <c r="N23" i="2"/>
  <c r="H23" i="2" s="1"/>
  <c r="I39" i="2"/>
  <c r="F29" i="2"/>
  <c r="F43" i="2"/>
  <c r="F46" i="5" l="1"/>
  <c r="F48" i="5" s="1"/>
  <c r="S44" i="5"/>
  <c r="H28" i="5"/>
  <c r="H28" i="2"/>
  <c r="H29" i="2"/>
  <c r="H41" i="2"/>
  <c r="H43" i="2" s="1"/>
  <c r="H29" i="5" l="1"/>
  <c r="H46" i="5"/>
  <c r="H48" i="5" s="1"/>
</calcChain>
</file>

<file path=xl/sharedStrings.xml><?xml version="1.0" encoding="utf-8"?>
<sst xmlns="http://schemas.openxmlformats.org/spreadsheetml/2006/main" count="134" uniqueCount="52">
  <si>
    <t>AREA STATEMENT OF PLANTATION  AT O2 CHEMIUCALS PVT LTD,</t>
  </si>
  <si>
    <t>O2 Chemical Pvt Ltd, at - Mauza Loharapar, Grampanchayat - Ahiran, Block Suti-I, Mushirabad</t>
  </si>
  <si>
    <t>AT LOHARAPARA , DIST MUSHIRABAD, WEST BENGAL.</t>
  </si>
  <si>
    <t xml:space="preserve">Plot area Details </t>
  </si>
  <si>
    <t>Sr No</t>
  </si>
  <si>
    <t>Khatian No:</t>
  </si>
  <si>
    <t>Plot No</t>
  </si>
  <si>
    <t>Classification</t>
  </si>
  <si>
    <t>Share per Khaitan</t>
  </si>
  <si>
    <t>Share Area (Acre)</t>
  </si>
  <si>
    <t xml:space="preserve">PLOT NO </t>
  </si>
  <si>
    <t>AREA in Sqm</t>
  </si>
  <si>
    <t>Area In Acre</t>
  </si>
  <si>
    <t>NO OF TREES</t>
  </si>
  <si>
    <t>DISTANCE</t>
  </si>
  <si>
    <t>NAME OF TREES</t>
  </si>
  <si>
    <t>Aman</t>
  </si>
  <si>
    <t>Per 10.00 sqm area =  1No  Tree Plantation</t>
  </si>
  <si>
    <t>We will plant the spices of Trees such as ,
 1- PALASH, 
2- CASIN PICES, 
3- FISTULA, 
4- CASIN  JAVALIGA, 
5- NEEM, 
6- HARITAKI, 
7- RED CHANDAN. 
= TOTAL NO OF TREES WILL BE 
1868 NOS</t>
  </si>
  <si>
    <t>Plot Area in Acres</t>
  </si>
  <si>
    <t>Plot Area in Bighas</t>
  </si>
  <si>
    <t>SQM</t>
  </si>
  <si>
    <t>ACRES</t>
  </si>
  <si>
    <t>NOS OF TREES</t>
  </si>
  <si>
    <t>Land added in plot area as per drawing received from O2 Chemicals</t>
  </si>
  <si>
    <t>Other Plot Area</t>
  </si>
  <si>
    <t>Total Land</t>
  </si>
  <si>
    <t>Client :- O2 Chemicals Pvt Ltd, Loharapara, Suti, Mushiridabad, West Bangal</t>
  </si>
  <si>
    <t>Activity / Description</t>
  </si>
  <si>
    <t>Agency</t>
  </si>
  <si>
    <t>Time Required</t>
  </si>
  <si>
    <t>IEM - change of Address is required to be done on priority.</t>
  </si>
  <si>
    <t>Conversion of Land from Agriculture to Non Agriculture</t>
  </si>
  <si>
    <t>NOC from gram panchayat.</t>
  </si>
  <si>
    <t>Environment clearance  - Central Government -This category project is transferred  to B2 category .</t>
  </si>
  <si>
    <t>Consent to Establish - State government ---- on priority.</t>
  </si>
  <si>
    <t>PESO - From Nagpur - Explosive storage chemical storage (Ethanol )</t>
  </si>
  <si>
    <t>Building Plan approval from Town planning Dept</t>
  </si>
  <si>
    <t>Highway / PWD - Road access permission</t>
  </si>
  <si>
    <t>Factory Inspector Certification.</t>
  </si>
  <si>
    <t>State excise permission for storage of Alcohol</t>
  </si>
  <si>
    <t>Labour office / commissioner permission for employing contract persons at site</t>
  </si>
  <si>
    <t>State Electricity board approval for cogeneration of power.</t>
  </si>
  <si>
    <t>Boiler Certificate from Boiler Inspector</t>
  </si>
  <si>
    <t>Grid Power Sanction letter</t>
  </si>
  <si>
    <t>Aviation permission</t>
  </si>
  <si>
    <t>Provisional Fire NOC</t>
  </si>
  <si>
    <t>Bore well NOC and its permission from PHE department. For Water</t>
  </si>
  <si>
    <t>Electrical / DG permission.</t>
  </si>
  <si>
    <t xml:space="preserve">AREA STATEMENT OF PLANTATION  AT </t>
  </si>
  <si>
    <r>
      <rPr>
        <b/>
        <sz val="18"/>
        <color theme="1"/>
        <rFont val="Calibri"/>
        <family val="2"/>
        <scheme val="minor"/>
      </rPr>
      <t>O2 Chemical Pvt Ltd,</t>
    </r>
    <r>
      <rPr>
        <b/>
        <sz val="12"/>
        <color theme="1"/>
        <rFont val="Calibri"/>
        <family val="2"/>
        <scheme val="minor"/>
      </rPr>
      <t xml:space="preserve"> at - Mauza Loharapar, 
Grampanchayat - Ahiran, Block Suti-I, Mushirabad</t>
    </r>
  </si>
  <si>
    <t>Per 10.00 sqm area =  1No  Tree Plantation AND MINIMUM DISTANCE NETWEEN TWO TRESS ARE 2.5 METER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</si>
</sst>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_(* #,##0.000_);_(* \(#,##0.000\);_(* &quot;-&quot;???_);_(@_)"/>
    <numFmt numFmtId="169" formatCode="_(* #,##0.000000_);_(* \(#,##0.000000\);_(* &quot;-&quot;???_);_(@_)"/>
    <numFmt numFmtId="177" formatCode="_(* #,##0.000000_);_(* \(#,##0.000000\);_(* &quot;-&quot;??_);_(@_)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363636"/>
      <name val="Segoe UI"/>
      <family val="2"/>
    </font>
    <font>
      <sz val="14"/>
      <color theme="1"/>
      <name val="Calibri"/>
      <family val="2"/>
      <scheme val="minor"/>
    </font>
    <font>
      <sz val="14"/>
      <color rgb="FF363636"/>
      <name val="Segoe UI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rgb="FFFFC000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2" borderId="1"/>
    <xf numFmtId="0" fontId="3" fillId="3" borderId="1">
      <alignment horizontal="right"/>
    </xf>
    <xf numFmtId="43" fontId="13" fillId="0" borderId="0" applyFont="0" applyFill="0" applyBorder="0" applyAlignment="0" applyProtection="0"/>
  </cellStyleXfs>
  <cellXfs count="106">
    <xf numFmtId="0" fontId="0" fillId="0" borderId="0" xfId="0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3" fillId="0" borderId="1" xfId="1" applyFill="1" applyAlignment="1">
      <alignment horizontal="right" wrapText="1"/>
    </xf>
    <xf numFmtId="43" fontId="4" fillId="8" borderId="1" xfId="3" applyFont="1" applyFill="1" applyBorder="1" applyAlignment="1">
      <alignment horizontal="right" vertical="top" wrapText="1"/>
    </xf>
    <xf numFmtId="164" fontId="3" fillId="0" borderId="1" xfId="3" applyNumberFormat="1" applyFont="1" applyBorder="1" applyAlignment="1">
      <alignment horizontal="right" wrapText="1"/>
    </xf>
    <xf numFmtId="0" fontId="14" fillId="0" borderId="0" xfId="0" applyFont="1"/>
    <xf numFmtId="0" fontId="14" fillId="0" borderId="1" xfId="0" applyFont="1" applyBorder="1" applyAlignment="1">
      <alignment horizontal="center"/>
    </xf>
    <xf numFmtId="43" fontId="0" fillId="0" borderId="0" xfId="3" applyFont="1"/>
    <xf numFmtId="43" fontId="14" fillId="0" borderId="1" xfId="3" applyFont="1" applyBorder="1" applyAlignment="1">
      <alignment horizontal="center"/>
    </xf>
    <xf numFmtId="43" fontId="0" fillId="0" borderId="0" xfId="3" applyFont="1" applyAlignment="1">
      <alignment wrapText="1"/>
    </xf>
    <xf numFmtId="0" fontId="2" fillId="4" borderId="1" xfId="0" applyFont="1" applyFill="1" applyBorder="1" applyAlignment="1">
      <alignment vertical="center" wrapText="1"/>
    </xf>
    <xf numFmtId="165" fontId="4" fillId="8" borderId="1" xfId="3" applyNumberFormat="1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center" vertical="center" wrapText="1"/>
    </xf>
    <xf numFmtId="43" fontId="14" fillId="0" borderId="1" xfId="3" applyFont="1" applyBorder="1" applyAlignment="1">
      <alignment horizontal="center" vertical="center" wrapText="1"/>
    </xf>
    <xf numFmtId="164" fontId="3" fillId="0" borderId="12" xfId="3" applyNumberFormat="1" applyFont="1" applyBorder="1" applyAlignment="1">
      <alignment horizontal="right" wrapText="1"/>
    </xf>
    <xf numFmtId="164" fontId="3" fillId="0" borderId="13" xfId="3" applyNumberFormat="1" applyFont="1" applyBorder="1" applyAlignment="1">
      <alignment horizontal="right" wrapText="1"/>
    </xf>
    <xf numFmtId="0" fontId="0" fillId="0" borderId="14" xfId="0" applyBorder="1" applyAlignment="1">
      <alignment wrapText="1"/>
    </xf>
    <xf numFmtId="164" fontId="3" fillId="0" borderId="15" xfId="3" applyNumberFormat="1" applyFont="1" applyBorder="1" applyAlignment="1">
      <alignment horizontal="right" wrapText="1"/>
    </xf>
    <xf numFmtId="164" fontId="3" fillId="0" borderId="16" xfId="3" applyNumberFormat="1" applyFont="1" applyBorder="1" applyAlignment="1">
      <alignment horizontal="right" wrapText="1"/>
    </xf>
    <xf numFmtId="43" fontId="4" fillId="8" borderId="16" xfId="3" applyFont="1" applyFill="1" applyBorder="1" applyAlignment="1">
      <alignment horizontal="right" vertical="top" wrapText="1"/>
    </xf>
    <xf numFmtId="43" fontId="4" fillId="7" borderId="17" xfId="3" applyFont="1" applyFill="1" applyBorder="1" applyAlignment="1">
      <alignment horizontal="right" vertical="top" wrapText="1"/>
    </xf>
    <xf numFmtId="164" fontId="3" fillId="0" borderId="16" xfId="0" applyNumberFormat="1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43" fontId="3" fillId="3" borderId="16" xfId="2" applyNumberFormat="1" applyBorder="1" applyAlignment="1">
      <alignment horizontal="right" wrapText="1"/>
    </xf>
    <xf numFmtId="0" fontId="3" fillId="3" borderId="16" xfId="2" applyBorder="1" applyAlignment="1">
      <alignment horizontal="right" wrapText="1"/>
    </xf>
    <xf numFmtId="0" fontId="0" fillId="0" borderId="18" xfId="0" applyBorder="1" applyAlignment="1">
      <alignment wrapText="1"/>
    </xf>
    <xf numFmtId="164" fontId="3" fillId="0" borderId="17" xfId="3" applyNumberFormat="1" applyFont="1" applyBorder="1" applyAlignment="1">
      <alignment horizontal="right" wrapText="1"/>
    </xf>
    <xf numFmtId="164" fontId="3" fillId="9" borderId="16" xfId="3" applyNumberFormat="1" applyFont="1" applyFill="1" applyBorder="1" applyAlignment="1">
      <alignment horizontal="right" wrapText="1"/>
    </xf>
    <xf numFmtId="0" fontId="1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164" fontId="3" fillId="0" borderId="22" xfId="3" applyNumberFormat="1" applyFont="1" applyBorder="1" applyAlignment="1">
      <alignment horizontal="right" wrapText="1"/>
    </xf>
    <xf numFmtId="164" fontId="3" fillId="0" borderId="23" xfId="3" applyNumberFormat="1" applyFont="1" applyBorder="1" applyAlignment="1">
      <alignment horizontal="right" wrapText="1"/>
    </xf>
    <xf numFmtId="166" fontId="2" fillId="0" borderId="19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top" wrapText="1"/>
    </xf>
    <xf numFmtId="0" fontId="0" fillId="0" borderId="19" xfId="0" applyBorder="1" applyAlignment="1">
      <alignment wrapText="1"/>
    </xf>
    <xf numFmtId="0" fontId="3" fillId="0" borderId="19" xfId="0" applyFont="1" applyBorder="1" applyAlignment="1">
      <alignment horizontal="right" wrapText="1"/>
    </xf>
    <xf numFmtId="3" fontId="1" fillId="0" borderId="19" xfId="0" applyNumberFormat="1" applyFont="1" applyBorder="1" applyAlignment="1">
      <alignment horizontal="center" wrapText="1"/>
    </xf>
    <xf numFmtId="166" fontId="3" fillId="0" borderId="19" xfId="0" applyNumberFormat="1" applyFont="1" applyBorder="1" applyAlignment="1">
      <alignment horizontal="right" wrapText="1"/>
    </xf>
    <xf numFmtId="0" fontId="5" fillId="0" borderId="19" xfId="0" applyFont="1" applyBorder="1" applyAlignment="1">
      <alignment wrapText="1"/>
    </xf>
    <xf numFmtId="43" fontId="3" fillId="3" borderId="19" xfId="2" applyNumberFormat="1" applyBorder="1" applyAlignment="1">
      <alignment horizontal="right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43" fontId="4" fillId="7" borderId="12" xfId="3" applyFont="1" applyFill="1" applyBorder="1" applyAlignment="1">
      <alignment horizontal="right" vertical="top" wrapText="1"/>
    </xf>
    <xf numFmtId="0" fontId="3" fillId="3" borderId="19" xfId="2" applyBorder="1" applyAlignment="1">
      <alignment horizontal="right" wrapText="1"/>
    </xf>
    <xf numFmtId="0" fontId="1" fillId="0" borderId="31" xfId="0" applyFont="1" applyBorder="1" applyAlignment="1">
      <alignment horizontal="center" wrapText="1"/>
    </xf>
    <xf numFmtId="0" fontId="0" fillId="0" borderId="32" xfId="0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3" fillId="0" borderId="33" xfId="0" applyFont="1" applyBorder="1" applyAlignment="1">
      <alignment horizontal="right" wrapText="1"/>
    </xf>
    <xf numFmtId="0" fontId="3" fillId="0" borderId="32" xfId="0" applyFont="1" applyBorder="1" applyAlignment="1">
      <alignment horizontal="right" wrapText="1"/>
    </xf>
    <xf numFmtId="0" fontId="1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69" fontId="3" fillId="0" borderId="19" xfId="0" applyNumberFormat="1" applyFont="1" applyFill="1" applyBorder="1" applyAlignment="1">
      <alignment horizontal="right" wrapText="1"/>
    </xf>
    <xf numFmtId="0" fontId="3" fillId="10" borderId="19" xfId="0" applyFont="1" applyFill="1" applyBorder="1" applyAlignment="1">
      <alignment horizontal="right" wrapText="1"/>
    </xf>
    <xf numFmtId="169" fontId="2" fillId="10" borderId="19" xfId="0" applyNumberFormat="1" applyFont="1" applyFill="1" applyBorder="1" applyAlignment="1">
      <alignment horizontal="right" wrapText="1"/>
    </xf>
    <xf numFmtId="169" fontId="3" fillId="0" borderId="19" xfId="0" applyNumberFormat="1" applyFont="1" applyBorder="1" applyAlignment="1">
      <alignment horizontal="center" wrapText="1"/>
    </xf>
    <xf numFmtId="0" fontId="16" fillId="0" borderId="34" xfId="0" applyFont="1" applyBorder="1" applyAlignment="1">
      <alignment horizontal="justify" vertical="center" wrapText="1"/>
    </xf>
    <xf numFmtId="0" fontId="16" fillId="0" borderId="35" xfId="0" applyFont="1" applyBorder="1" applyAlignment="1">
      <alignment horizontal="justify" vertical="center" wrapText="1"/>
    </xf>
    <xf numFmtId="177" fontId="0" fillId="0" borderId="0" xfId="3" applyNumberFormat="1" applyFont="1" applyAlignment="1">
      <alignment wrapText="1"/>
    </xf>
  </cellXfs>
  <cellStyles count="4">
    <cellStyle name="Comma" xfId="3" builtinId="3"/>
    <cellStyle name="Normal" xfId="0" builtinId="0"/>
    <cellStyle name="Style 1" xfId="1" xr:uid="{386FEF38-0CD9-4D25-A4BD-2EBF99F6BC54}"/>
    <cellStyle name="Style 2" xfId="2" xr:uid="{3974A40F-99F0-4032-9F04-2EA04DBEE4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F54DA-4E27-4A54-8037-0543ABBB815A}">
  <sheetPr>
    <pageSetUpPr fitToPage="1"/>
  </sheetPr>
  <dimension ref="A1:AB50"/>
  <sheetViews>
    <sheetView tabSelected="1" view="pageBreakPreview" topLeftCell="A25" zoomScale="60" zoomScaleNormal="100" workbookViewId="0">
      <selection activeCell="U40" sqref="U40"/>
    </sheetView>
  </sheetViews>
  <sheetFormatPr defaultColWidth="8.88671875" defaultRowHeight="23.4" x14ac:dyDescent="0.45"/>
  <cols>
    <col min="1" max="1" width="8.88671875" style="12"/>
    <col min="2" max="2" width="11.88671875" style="6" customWidth="1"/>
    <col min="3" max="3" width="10.6640625" style="10" customWidth="1"/>
    <col min="4" max="4" width="14.6640625" style="6" customWidth="1"/>
    <col min="5" max="5" width="16.33203125" style="11" customWidth="1"/>
    <col min="6" max="6" width="16.88671875" style="11" customWidth="1"/>
    <col min="7" max="7" width="8.88671875" style="6"/>
    <col min="8" max="8" width="19" style="28" bestFit="1" customWidth="1"/>
    <col min="9" max="9" width="0" style="6" hidden="1" customWidth="1"/>
    <col min="10" max="10" width="11.5546875" style="6" hidden="1" customWidth="1"/>
    <col min="11" max="11" width="0" style="6" hidden="1" customWidth="1"/>
    <col min="12" max="12" width="11.5546875" style="6" hidden="1" customWidth="1"/>
    <col min="13" max="15" width="0" style="6" hidden="1" customWidth="1"/>
    <col min="16" max="16" width="8.88671875" style="6"/>
    <col min="17" max="17" width="11.109375" style="6" customWidth="1"/>
    <col min="18" max="18" width="15.6640625" style="6" customWidth="1"/>
    <col min="19" max="19" width="11.5546875" style="33" bestFit="1" customWidth="1"/>
    <col min="20" max="20" width="13.6640625" style="6" customWidth="1"/>
    <col min="21" max="21" width="10.33203125" style="6" bestFit="1" customWidth="1"/>
    <col min="22" max="22" width="16.109375" style="6" bestFit="1" customWidth="1"/>
    <col min="23" max="16384" width="8.88671875" style="6"/>
  </cols>
  <sheetData>
    <row r="1" spans="1:28" ht="24" thickBot="1" x14ac:dyDescent="0.5">
      <c r="H1" s="38"/>
      <c r="Q1" s="29" t="s">
        <v>0</v>
      </c>
      <c r="R1"/>
      <c r="S1" s="31"/>
      <c r="T1"/>
      <c r="U1"/>
      <c r="V1"/>
    </row>
    <row r="2" spans="1:28" ht="44.4" customHeight="1" x14ac:dyDescent="0.45">
      <c r="A2" s="77" t="s">
        <v>1</v>
      </c>
      <c r="B2" s="78"/>
      <c r="C2" s="78"/>
      <c r="D2" s="78"/>
      <c r="E2" s="78"/>
      <c r="F2" s="79"/>
      <c r="G2" s="40"/>
      <c r="H2" s="41"/>
      <c r="Q2" s="29" t="s">
        <v>2</v>
      </c>
      <c r="R2"/>
      <c r="S2" s="31"/>
      <c r="T2"/>
      <c r="U2"/>
      <c r="V2"/>
    </row>
    <row r="3" spans="1:28" ht="36.6" customHeight="1" thickBot="1" x14ac:dyDescent="0.5">
      <c r="A3" s="87" t="s">
        <v>3</v>
      </c>
      <c r="B3" s="88"/>
      <c r="C3" s="88"/>
      <c r="D3" s="88"/>
      <c r="E3" s="88"/>
      <c r="F3" s="89"/>
      <c r="H3" s="42"/>
      <c r="Q3"/>
      <c r="R3"/>
      <c r="S3" s="31"/>
      <c r="T3"/>
      <c r="U3"/>
      <c r="V3"/>
    </row>
    <row r="4" spans="1:28" ht="47.4" thickBot="1" x14ac:dyDescent="0.5">
      <c r="A4" s="14" t="s">
        <v>4</v>
      </c>
      <c r="B4" s="2" t="s">
        <v>5</v>
      </c>
      <c r="C4" s="4" t="s">
        <v>6</v>
      </c>
      <c r="D4" s="5" t="s">
        <v>7</v>
      </c>
      <c r="E4" s="13" t="s">
        <v>8</v>
      </c>
      <c r="F4" s="1" t="s">
        <v>9</v>
      </c>
      <c r="H4" s="42"/>
      <c r="Q4" s="57" t="s">
        <v>10</v>
      </c>
      <c r="R4" s="57" t="s">
        <v>11</v>
      </c>
      <c r="S4" s="37" t="s">
        <v>12</v>
      </c>
      <c r="T4" s="57" t="s">
        <v>13</v>
      </c>
      <c r="U4" s="57" t="s">
        <v>14</v>
      </c>
      <c r="V4" s="57" t="s">
        <v>15</v>
      </c>
      <c r="AB4" s="103">
        <v>1.4397</v>
      </c>
    </row>
    <row r="5" spans="1:28" ht="24" thickBot="1" x14ac:dyDescent="0.5">
      <c r="A5" s="14">
        <v>1</v>
      </c>
      <c r="B5" s="3">
        <v>528</v>
      </c>
      <c r="C5" s="4">
        <v>58</v>
      </c>
      <c r="D5" s="5" t="s">
        <v>16</v>
      </c>
      <c r="E5" s="1">
        <v>1</v>
      </c>
      <c r="F5" s="1">
        <v>5.12</v>
      </c>
      <c r="H5" s="42">
        <v>5.12</v>
      </c>
      <c r="Q5" s="30">
        <v>58</v>
      </c>
      <c r="R5" s="30">
        <v>2206</v>
      </c>
      <c r="S5" s="32">
        <f>R5/4046</f>
        <v>0.54522985664854173</v>
      </c>
      <c r="T5" s="30">
        <f>ROUND(R5/10,0)</f>
        <v>221</v>
      </c>
      <c r="U5" s="76" t="s">
        <v>17</v>
      </c>
      <c r="V5" s="76" t="s">
        <v>18</v>
      </c>
      <c r="AB5" s="104">
        <v>0.56000000000000005</v>
      </c>
    </row>
    <row r="6" spans="1:28" ht="24" thickBot="1" x14ac:dyDescent="0.5">
      <c r="A6" s="14">
        <v>2</v>
      </c>
      <c r="B6" s="3">
        <v>528</v>
      </c>
      <c r="C6" s="4">
        <v>59</v>
      </c>
      <c r="D6" s="5" t="s">
        <v>16</v>
      </c>
      <c r="E6" s="1">
        <v>0.80269999999999997</v>
      </c>
      <c r="F6" s="1">
        <v>0.33710000000000001</v>
      </c>
      <c r="H6" s="42">
        <f>F6</f>
        <v>0.33710000000000001</v>
      </c>
      <c r="Q6" s="30">
        <v>59</v>
      </c>
      <c r="R6" s="30">
        <v>380</v>
      </c>
      <c r="S6" s="32">
        <f t="shared" ref="S6:S27" si="0">R6/4046</f>
        <v>9.391992090954028E-2</v>
      </c>
      <c r="T6" s="30">
        <f t="shared" ref="T6:T27" si="1">ROUND(R6/10,0)</f>
        <v>38</v>
      </c>
      <c r="U6" s="76"/>
      <c r="V6" s="76"/>
      <c r="AB6" s="104">
        <v>0.79</v>
      </c>
    </row>
    <row r="7" spans="1:28" ht="24" thickBot="1" x14ac:dyDescent="0.5">
      <c r="A7" s="14">
        <v>3</v>
      </c>
      <c r="B7" s="3">
        <v>528</v>
      </c>
      <c r="C7" s="4">
        <v>60</v>
      </c>
      <c r="D7" s="5" t="s">
        <v>16</v>
      </c>
      <c r="E7" s="1">
        <v>0.54279999999999995</v>
      </c>
      <c r="F7" s="1">
        <v>0.19</v>
      </c>
      <c r="H7" s="42">
        <f t="shared" ref="H7:H13" si="2">F7</f>
        <v>0.19</v>
      </c>
      <c r="Q7" s="30">
        <v>60</v>
      </c>
      <c r="R7" s="30">
        <v>238</v>
      </c>
      <c r="S7" s="32">
        <f t="shared" si="0"/>
        <v>5.8823529411764705E-2</v>
      </c>
      <c r="T7" s="30">
        <f t="shared" si="1"/>
        <v>24</v>
      </c>
      <c r="U7" s="76"/>
      <c r="V7" s="76"/>
      <c r="AB7" s="104">
        <v>0.75</v>
      </c>
    </row>
    <row r="8" spans="1:28" ht="24" thickBot="1" x14ac:dyDescent="0.5">
      <c r="A8" s="14">
        <v>4</v>
      </c>
      <c r="B8" s="3">
        <v>528</v>
      </c>
      <c r="C8" s="8">
        <v>61</v>
      </c>
      <c r="D8" s="5" t="s">
        <v>16</v>
      </c>
      <c r="E8" s="9">
        <v>0.25</v>
      </c>
      <c r="F8" s="1">
        <v>0.06</v>
      </c>
      <c r="H8" s="42">
        <f t="shared" si="2"/>
        <v>0.06</v>
      </c>
      <c r="Q8" s="30">
        <v>61</v>
      </c>
      <c r="R8" s="30">
        <v>0</v>
      </c>
      <c r="S8" s="32">
        <f t="shared" si="0"/>
        <v>0</v>
      </c>
      <c r="T8" s="30">
        <f t="shared" si="1"/>
        <v>0</v>
      </c>
      <c r="U8" s="76"/>
      <c r="V8" s="76"/>
      <c r="AB8" s="104">
        <v>0.05</v>
      </c>
    </row>
    <row r="9" spans="1:28" ht="24" thickBot="1" x14ac:dyDescent="0.5">
      <c r="A9" s="14">
        <v>5</v>
      </c>
      <c r="B9" s="3">
        <v>528</v>
      </c>
      <c r="C9" s="8">
        <v>63</v>
      </c>
      <c r="D9" s="5" t="s">
        <v>16</v>
      </c>
      <c r="E9" s="9">
        <v>0.18160000000000001</v>
      </c>
      <c r="F9" s="1">
        <v>0.30370000000000003</v>
      </c>
      <c r="H9" s="42">
        <f t="shared" si="2"/>
        <v>0.30370000000000003</v>
      </c>
      <c r="I9" s="6">
        <v>1506</v>
      </c>
      <c r="Q9" s="30">
        <v>63</v>
      </c>
      <c r="R9" s="30">
        <v>727</v>
      </c>
      <c r="S9" s="32">
        <f t="shared" si="0"/>
        <v>0.17968363816114682</v>
      </c>
      <c r="T9" s="30">
        <f t="shared" si="1"/>
        <v>73</v>
      </c>
      <c r="U9" s="76"/>
      <c r="V9" s="76"/>
      <c r="AB9" s="104">
        <v>8.5000000000000006E-2</v>
      </c>
    </row>
    <row r="10" spans="1:28" ht="24" thickBot="1" x14ac:dyDescent="0.5">
      <c r="A10" s="14">
        <v>6</v>
      </c>
      <c r="B10" s="3">
        <v>528</v>
      </c>
      <c r="C10" s="8">
        <v>64</v>
      </c>
      <c r="D10" s="5" t="s">
        <v>16</v>
      </c>
      <c r="E10" s="9">
        <v>0.97219999999999995</v>
      </c>
      <c r="F10" s="1">
        <v>0.34</v>
      </c>
      <c r="H10" s="42">
        <f t="shared" si="2"/>
        <v>0.34</v>
      </c>
      <c r="Q10" s="30">
        <v>64</v>
      </c>
      <c r="R10" s="30">
        <v>1375</v>
      </c>
      <c r="S10" s="32">
        <f t="shared" si="0"/>
        <v>0.33984181908057343</v>
      </c>
      <c r="T10" s="30">
        <f t="shared" si="1"/>
        <v>138</v>
      </c>
      <c r="U10" s="76"/>
      <c r="V10" s="76"/>
      <c r="AB10" s="104">
        <v>0.41</v>
      </c>
    </row>
    <row r="11" spans="1:28" ht="24" thickBot="1" x14ac:dyDescent="0.5">
      <c r="A11" s="14">
        <v>7</v>
      </c>
      <c r="B11" s="3">
        <v>528</v>
      </c>
      <c r="C11" s="8">
        <v>65</v>
      </c>
      <c r="D11" s="5" t="s">
        <v>16</v>
      </c>
      <c r="E11" s="9">
        <v>1</v>
      </c>
      <c r="F11" s="1">
        <v>0.44</v>
      </c>
      <c r="H11" s="42">
        <f t="shared" si="2"/>
        <v>0.44</v>
      </c>
      <c r="Q11" s="30">
        <v>65</v>
      </c>
      <c r="R11" s="30">
        <v>210</v>
      </c>
      <c r="S11" s="32">
        <f t="shared" si="0"/>
        <v>5.1903114186851208E-2</v>
      </c>
      <c r="T11" s="30">
        <f t="shared" si="1"/>
        <v>21</v>
      </c>
      <c r="U11" s="76"/>
      <c r="V11" s="76"/>
      <c r="AB11" s="104">
        <v>0.24</v>
      </c>
    </row>
    <row r="12" spans="1:28" ht="24" thickBot="1" x14ac:dyDescent="0.5">
      <c r="A12" s="14">
        <v>8</v>
      </c>
      <c r="B12" s="3">
        <v>528</v>
      </c>
      <c r="C12" s="8">
        <v>66</v>
      </c>
      <c r="D12" s="5" t="s">
        <v>16</v>
      </c>
      <c r="E12" s="9">
        <v>0.96489999999999998</v>
      </c>
      <c r="F12" s="1">
        <v>0.27979999999999999</v>
      </c>
      <c r="H12" s="42">
        <f t="shared" si="2"/>
        <v>0.27979999999999999</v>
      </c>
      <c r="Q12" s="30">
        <v>66</v>
      </c>
      <c r="R12" s="30">
        <v>250</v>
      </c>
      <c r="S12" s="32">
        <f t="shared" si="0"/>
        <v>6.1789421651013345E-2</v>
      </c>
      <c r="T12" s="30">
        <f t="shared" si="1"/>
        <v>25</v>
      </c>
      <c r="U12" s="76"/>
      <c r="V12" s="76"/>
      <c r="AB12" s="104">
        <v>5.12</v>
      </c>
    </row>
    <row r="13" spans="1:28" ht="24" thickBot="1" x14ac:dyDescent="0.5">
      <c r="A13" s="14">
        <v>9</v>
      </c>
      <c r="B13" s="3">
        <v>528</v>
      </c>
      <c r="C13" s="8">
        <v>67</v>
      </c>
      <c r="D13" s="5" t="s">
        <v>16</v>
      </c>
      <c r="E13" s="9">
        <v>1</v>
      </c>
      <c r="F13" s="1">
        <v>0.28000000000000003</v>
      </c>
      <c r="H13" s="42">
        <f t="shared" si="2"/>
        <v>0.28000000000000003</v>
      </c>
      <c r="Q13" s="30">
        <v>67</v>
      </c>
      <c r="R13" s="30">
        <v>0</v>
      </c>
      <c r="S13" s="32">
        <f t="shared" si="0"/>
        <v>0</v>
      </c>
      <c r="T13" s="30">
        <f t="shared" si="1"/>
        <v>0</v>
      </c>
      <c r="U13" s="76"/>
      <c r="V13" s="76"/>
      <c r="AB13" s="104">
        <v>0.33710000000000001</v>
      </c>
    </row>
    <row r="14" spans="1:28" ht="24" thickBot="1" x14ac:dyDescent="0.5">
      <c r="A14" s="14">
        <v>10</v>
      </c>
      <c r="B14" s="3">
        <v>528</v>
      </c>
      <c r="C14" s="8">
        <v>68</v>
      </c>
      <c r="D14" s="5" t="s">
        <v>16</v>
      </c>
      <c r="E14" s="9">
        <v>0.32640000000000002</v>
      </c>
      <c r="F14" s="1">
        <v>0.31659999999999999</v>
      </c>
      <c r="H14" s="51">
        <f>N14</f>
        <v>0.96997549019607832</v>
      </c>
      <c r="I14" s="6">
        <v>798</v>
      </c>
      <c r="K14" s="6">
        <f t="shared" ref="K14:L15" si="3">E14</f>
        <v>0.32640000000000002</v>
      </c>
      <c r="L14" s="6">
        <f t="shared" si="3"/>
        <v>0.31659999999999999</v>
      </c>
      <c r="M14" s="6">
        <f>1</f>
        <v>1</v>
      </c>
      <c r="N14" s="6">
        <f>(M14*L14)/K14</f>
        <v>0.96997549019607832</v>
      </c>
      <c r="Q14" s="30">
        <v>68</v>
      </c>
      <c r="R14" s="30">
        <v>451</v>
      </c>
      <c r="S14" s="32">
        <f t="shared" si="0"/>
        <v>0.11146811665842808</v>
      </c>
      <c r="T14" s="30">
        <f t="shared" si="1"/>
        <v>45</v>
      </c>
      <c r="U14" s="76"/>
      <c r="V14" s="76"/>
      <c r="AB14" s="104">
        <v>0.19</v>
      </c>
    </row>
    <row r="15" spans="1:28" ht="24" thickBot="1" x14ac:dyDescent="0.5">
      <c r="A15" s="14">
        <v>11</v>
      </c>
      <c r="B15" s="3">
        <v>528</v>
      </c>
      <c r="C15" s="8">
        <v>69</v>
      </c>
      <c r="D15" s="5" t="s">
        <v>16</v>
      </c>
      <c r="E15" s="9">
        <v>0.52800000000000002</v>
      </c>
      <c r="F15" s="1">
        <v>0.25869999999999999</v>
      </c>
      <c r="H15" s="51">
        <f>N15</f>
        <v>0.48996212121212118</v>
      </c>
      <c r="I15" s="6">
        <v>1005</v>
      </c>
      <c r="K15" s="6">
        <f t="shared" si="3"/>
        <v>0.52800000000000002</v>
      </c>
      <c r="L15" s="6">
        <f t="shared" si="3"/>
        <v>0.25869999999999999</v>
      </c>
      <c r="M15" s="6">
        <f>1</f>
        <v>1</v>
      </c>
      <c r="N15" s="6">
        <f>(M15*L15)/K15</f>
        <v>0.48996212121212118</v>
      </c>
      <c r="Q15" s="30">
        <v>69</v>
      </c>
      <c r="R15" s="30">
        <v>0</v>
      </c>
      <c r="S15" s="32">
        <f t="shared" si="0"/>
        <v>0</v>
      </c>
      <c r="T15" s="30">
        <f t="shared" si="1"/>
        <v>0</v>
      </c>
      <c r="U15" s="76"/>
      <c r="V15" s="76"/>
      <c r="AB15" s="104">
        <v>0.06</v>
      </c>
    </row>
    <row r="16" spans="1:28" ht="24" thickBot="1" x14ac:dyDescent="0.5">
      <c r="A16" s="14">
        <v>12</v>
      </c>
      <c r="B16" s="3">
        <v>528</v>
      </c>
      <c r="C16" s="8">
        <v>71</v>
      </c>
      <c r="D16" s="5" t="s">
        <v>16</v>
      </c>
      <c r="E16" s="9">
        <v>0.1915</v>
      </c>
      <c r="F16" s="1">
        <v>6.3200000000000006E-2</v>
      </c>
      <c r="H16" s="51">
        <f>N16</f>
        <v>0.33002610966057444</v>
      </c>
      <c r="K16" s="6">
        <f>E16</f>
        <v>0.1915</v>
      </c>
      <c r="L16" s="6">
        <f>F16</f>
        <v>6.3200000000000006E-2</v>
      </c>
      <c r="M16" s="6">
        <f>1</f>
        <v>1</v>
      </c>
      <c r="N16" s="6">
        <f>(M16*L16)/K16</f>
        <v>0.33002610966057444</v>
      </c>
      <c r="Q16" s="30">
        <v>71</v>
      </c>
      <c r="R16" s="30">
        <v>0</v>
      </c>
      <c r="S16" s="32">
        <f t="shared" si="0"/>
        <v>0</v>
      </c>
      <c r="T16" s="30">
        <f t="shared" si="1"/>
        <v>0</v>
      </c>
      <c r="U16" s="76"/>
      <c r="V16" s="76"/>
      <c r="AB16" s="104">
        <v>0.1</v>
      </c>
    </row>
    <row r="17" spans="1:28" ht="24" thickBot="1" x14ac:dyDescent="0.5">
      <c r="A17" s="14">
        <v>13</v>
      </c>
      <c r="B17" s="3">
        <v>528</v>
      </c>
      <c r="C17" s="8">
        <v>72</v>
      </c>
      <c r="D17" s="5" t="s">
        <v>16</v>
      </c>
      <c r="E17" s="9">
        <v>1</v>
      </c>
      <c r="F17" s="1">
        <v>0.33</v>
      </c>
      <c r="H17" s="42">
        <f t="shared" ref="H17:H27" si="4">F17</f>
        <v>0.33</v>
      </c>
      <c r="Q17" s="30">
        <v>72</v>
      </c>
      <c r="R17" s="30">
        <v>301</v>
      </c>
      <c r="S17" s="32">
        <f t="shared" si="0"/>
        <v>7.4394463667820071E-2</v>
      </c>
      <c r="T17" s="30">
        <f t="shared" si="1"/>
        <v>30</v>
      </c>
      <c r="U17" s="76"/>
      <c r="V17" s="76"/>
      <c r="AB17" s="104">
        <v>0.34</v>
      </c>
    </row>
    <row r="18" spans="1:28" ht="24" thickBot="1" x14ac:dyDescent="0.5">
      <c r="A18" s="14">
        <v>14</v>
      </c>
      <c r="B18" s="3">
        <v>528</v>
      </c>
      <c r="C18" s="8">
        <v>73</v>
      </c>
      <c r="D18" s="5" t="s">
        <v>16</v>
      </c>
      <c r="E18" s="9">
        <v>1</v>
      </c>
      <c r="F18" s="1">
        <v>0.57999999999999996</v>
      </c>
      <c r="H18" s="42">
        <f t="shared" si="4"/>
        <v>0.57999999999999996</v>
      </c>
      <c r="Q18" s="30">
        <v>73</v>
      </c>
      <c r="R18" s="30">
        <v>178</v>
      </c>
      <c r="S18" s="32">
        <f t="shared" si="0"/>
        <v>4.3994068215521501E-2</v>
      </c>
      <c r="T18" s="30">
        <f t="shared" si="1"/>
        <v>18</v>
      </c>
      <c r="U18" s="76"/>
      <c r="V18" s="76"/>
      <c r="AB18" s="104">
        <v>0.44</v>
      </c>
    </row>
    <row r="19" spans="1:28" ht="24" thickBot="1" x14ac:dyDescent="0.5">
      <c r="A19" s="14">
        <v>15</v>
      </c>
      <c r="B19" s="3">
        <v>528</v>
      </c>
      <c r="C19" s="8">
        <v>74</v>
      </c>
      <c r="D19" s="5" t="s">
        <v>16</v>
      </c>
      <c r="E19" s="9">
        <v>0.94940000000000002</v>
      </c>
      <c r="F19" s="1">
        <v>0.6</v>
      </c>
      <c r="H19" s="42">
        <f t="shared" si="4"/>
        <v>0.6</v>
      </c>
      <c r="Q19" s="30">
        <v>74</v>
      </c>
      <c r="R19" s="30">
        <v>648</v>
      </c>
      <c r="S19" s="32">
        <f t="shared" si="0"/>
        <v>0.1601581809194266</v>
      </c>
      <c r="T19" s="30">
        <f t="shared" si="1"/>
        <v>65</v>
      </c>
      <c r="U19" s="76"/>
      <c r="V19" s="76"/>
      <c r="AB19" s="104">
        <v>0.27979999999999999</v>
      </c>
    </row>
    <row r="20" spans="1:28" ht="24" thickBot="1" x14ac:dyDescent="0.5">
      <c r="A20" s="14">
        <v>16</v>
      </c>
      <c r="B20" s="3">
        <v>528</v>
      </c>
      <c r="C20" s="8">
        <v>101</v>
      </c>
      <c r="D20" s="5" t="s">
        <v>16</v>
      </c>
      <c r="E20" s="9">
        <v>0.5474</v>
      </c>
      <c r="F20" s="1">
        <v>1.4397</v>
      </c>
      <c r="H20" s="42">
        <f t="shared" si="4"/>
        <v>1.4397</v>
      </c>
      <c r="Q20" s="30">
        <v>101</v>
      </c>
      <c r="R20" s="30">
        <v>1347</v>
      </c>
      <c r="S20" s="32">
        <f t="shared" si="0"/>
        <v>0.33292140385565994</v>
      </c>
      <c r="T20" s="30">
        <f t="shared" si="1"/>
        <v>135</v>
      </c>
      <c r="U20" s="76"/>
      <c r="V20" s="76"/>
      <c r="AB20" s="104">
        <v>0.28000000000000003</v>
      </c>
    </row>
    <row r="21" spans="1:28" ht="24" thickBot="1" x14ac:dyDescent="0.5">
      <c r="A21" s="14">
        <v>17</v>
      </c>
      <c r="B21" s="3">
        <v>528</v>
      </c>
      <c r="C21" s="8">
        <v>103</v>
      </c>
      <c r="D21" s="5" t="s">
        <v>16</v>
      </c>
      <c r="E21" s="9">
        <v>1</v>
      </c>
      <c r="F21" s="1">
        <v>0.56000000000000005</v>
      </c>
      <c r="H21" s="42">
        <f t="shared" si="4"/>
        <v>0.56000000000000005</v>
      </c>
      <c r="Q21" s="30">
        <v>103</v>
      </c>
      <c r="R21" s="30">
        <v>659</v>
      </c>
      <c r="S21" s="32">
        <f t="shared" si="0"/>
        <v>0.16287691547207117</v>
      </c>
      <c r="T21" s="30">
        <f t="shared" si="1"/>
        <v>66</v>
      </c>
      <c r="U21" s="76"/>
      <c r="V21" s="76"/>
      <c r="AB21" s="104">
        <v>0.186</v>
      </c>
    </row>
    <row r="22" spans="1:28" ht="24" thickBot="1" x14ac:dyDescent="0.5">
      <c r="A22" s="14">
        <v>18</v>
      </c>
      <c r="B22" s="3">
        <v>528</v>
      </c>
      <c r="C22" s="8">
        <v>112</v>
      </c>
      <c r="D22" s="5" t="s">
        <v>16</v>
      </c>
      <c r="E22" s="9">
        <v>1</v>
      </c>
      <c r="F22" s="1">
        <v>0.79</v>
      </c>
      <c r="H22" s="42">
        <f t="shared" si="4"/>
        <v>0.79</v>
      </c>
      <c r="Q22" s="30">
        <v>112</v>
      </c>
      <c r="R22" s="30">
        <v>3100</v>
      </c>
      <c r="S22" s="32">
        <f t="shared" si="0"/>
        <v>0.76618882847256553</v>
      </c>
      <c r="T22" s="30">
        <f t="shared" si="1"/>
        <v>310</v>
      </c>
      <c r="U22" s="76"/>
      <c r="V22" s="76"/>
      <c r="AB22" s="104">
        <v>0.25869999999999999</v>
      </c>
    </row>
    <row r="23" spans="1:28" ht="24" thickBot="1" x14ac:dyDescent="0.5">
      <c r="A23" s="14">
        <v>19</v>
      </c>
      <c r="B23" s="3">
        <v>528</v>
      </c>
      <c r="C23" s="8">
        <v>161</v>
      </c>
      <c r="D23" s="5" t="s">
        <v>16</v>
      </c>
      <c r="E23" s="9">
        <v>0.34089999999999998</v>
      </c>
      <c r="F23" s="26">
        <v>0.75</v>
      </c>
      <c r="H23" s="51">
        <f>N23</f>
        <v>2.2000586682311529</v>
      </c>
      <c r="K23" s="6">
        <f>E23</f>
        <v>0.34089999999999998</v>
      </c>
      <c r="L23" s="6">
        <f>F23</f>
        <v>0.75</v>
      </c>
      <c r="M23" s="6">
        <f>1</f>
        <v>1</v>
      </c>
      <c r="N23" s="6">
        <f>(M23*L23)/K23</f>
        <v>2.2000586682311529</v>
      </c>
      <c r="Q23" s="30">
        <v>161</v>
      </c>
      <c r="R23" s="30">
        <v>1878</v>
      </c>
      <c r="S23" s="32">
        <f t="shared" si="0"/>
        <v>0.46416213544241225</v>
      </c>
      <c r="T23" s="30">
        <f t="shared" si="1"/>
        <v>188</v>
      </c>
      <c r="U23" s="76"/>
      <c r="V23" s="76"/>
      <c r="AB23" s="104">
        <v>6.3200000000000006E-2</v>
      </c>
    </row>
    <row r="24" spans="1:28" ht="24" thickBot="1" x14ac:dyDescent="0.5">
      <c r="A24" s="14">
        <v>20</v>
      </c>
      <c r="B24" s="3">
        <v>528</v>
      </c>
      <c r="C24" s="8">
        <v>167</v>
      </c>
      <c r="D24" s="5" t="s">
        <v>16</v>
      </c>
      <c r="E24" s="9">
        <v>0.20849999999999999</v>
      </c>
      <c r="F24" s="1">
        <v>0.05</v>
      </c>
      <c r="H24" s="51">
        <f>N24</f>
        <v>0.23980815347721826</v>
      </c>
      <c r="K24" s="6">
        <f>E24</f>
        <v>0.20849999999999999</v>
      </c>
      <c r="L24" s="6">
        <f>F24</f>
        <v>0.05</v>
      </c>
      <c r="M24" s="6">
        <f>1</f>
        <v>1</v>
      </c>
      <c r="N24" s="6">
        <f>(M24*L24)/K24</f>
        <v>0.23980815347721826</v>
      </c>
      <c r="Q24" s="30">
        <v>167</v>
      </c>
      <c r="R24" s="30">
        <v>2093</v>
      </c>
      <c r="S24" s="32">
        <f t="shared" si="0"/>
        <v>0.51730103806228378</v>
      </c>
      <c r="T24" s="30">
        <f t="shared" si="1"/>
        <v>209</v>
      </c>
      <c r="U24" s="76"/>
      <c r="V24" s="76"/>
      <c r="AB24" s="104">
        <v>0.33</v>
      </c>
    </row>
    <row r="25" spans="1:28" ht="24" thickBot="1" x14ac:dyDescent="0.5">
      <c r="A25" s="14">
        <v>21</v>
      </c>
      <c r="B25" s="3">
        <v>528</v>
      </c>
      <c r="C25" s="8">
        <v>168</v>
      </c>
      <c r="D25" s="5" t="s">
        <v>16</v>
      </c>
      <c r="E25" s="9">
        <v>0.41660000000000003</v>
      </c>
      <c r="F25" s="1">
        <v>0.11</v>
      </c>
      <c r="H25" s="42">
        <f t="shared" si="4"/>
        <v>0.11</v>
      </c>
      <c r="Q25" s="30">
        <v>168</v>
      </c>
      <c r="R25" s="30">
        <v>420</v>
      </c>
      <c r="S25" s="32">
        <f t="shared" si="0"/>
        <v>0.10380622837370242</v>
      </c>
      <c r="T25" s="30">
        <f t="shared" si="1"/>
        <v>42</v>
      </c>
      <c r="U25" s="76"/>
      <c r="V25" s="76"/>
      <c r="AB25" s="104">
        <v>0.57999999999999996</v>
      </c>
    </row>
    <row r="26" spans="1:28" ht="24" thickBot="1" x14ac:dyDescent="0.5">
      <c r="A26" s="14">
        <v>22</v>
      </c>
      <c r="B26" s="3">
        <v>528</v>
      </c>
      <c r="C26" s="8">
        <v>169</v>
      </c>
      <c r="D26" s="5" t="s">
        <v>16</v>
      </c>
      <c r="E26" s="9">
        <v>1</v>
      </c>
      <c r="F26" s="1">
        <v>0.41</v>
      </c>
      <c r="H26" s="42">
        <f t="shared" si="4"/>
        <v>0.41</v>
      </c>
      <c r="Q26" s="30">
        <v>169</v>
      </c>
      <c r="R26" s="30">
        <v>1350</v>
      </c>
      <c r="S26" s="32">
        <f t="shared" si="0"/>
        <v>0.33366287691547208</v>
      </c>
      <c r="T26" s="30">
        <f t="shared" si="1"/>
        <v>135</v>
      </c>
      <c r="U26" s="76"/>
      <c r="V26" s="76"/>
      <c r="AB26" s="104">
        <v>0.6</v>
      </c>
    </row>
    <row r="27" spans="1:28" x14ac:dyDescent="0.45">
      <c r="A27" s="14">
        <v>23</v>
      </c>
      <c r="B27" s="3">
        <v>528</v>
      </c>
      <c r="C27" s="8">
        <v>170</v>
      </c>
      <c r="D27" s="5" t="s">
        <v>16</v>
      </c>
      <c r="E27" s="9">
        <v>0.5</v>
      </c>
      <c r="F27" s="1">
        <v>0.24</v>
      </c>
      <c r="H27" s="42">
        <f t="shared" si="4"/>
        <v>0.24</v>
      </c>
      <c r="Q27" s="30">
        <v>170</v>
      </c>
      <c r="R27" s="30">
        <v>851</v>
      </c>
      <c r="S27" s="32">
        <f t="shared" si="0"/>
        <v>0.21033119130004943</v>
      </c>
      <c r="T27" s="30">
        <f t="shared" si="1"/>
        <v>85</v>
      </c>
      <c r="U27" s="76"/>
      <c r="V27" s="76"/>
    </row>
    <row r="28" spans="1:28" ht="27" customHeight="1" x14ac:dyDescent="0.35">
      <c r="A28" s="14"/>
      <c r="B28" s="84" t="s">
        <v>19</v>
      </c>
      <c r="C28" s="85"/>
      <c r="D28" s="85"/>
      <c r="E28" s="86"/>
      <c r="F28" s="27">
        <f>SUM(F5:F27)</f>
        <v>13.848800000000002</v>
      </c>
      <c r="H28" s="43">
        <f>SUM(H5:H27)</f>
        <v>16.640130542777143</v>
      </c>
      <c r="Q28" s="7"/>
      <c r="R28" s="35">
        <f t="shared" ref="R28:T28" si="5">SUM(R5:R27)</f>
        <v>18662</v>
      </c>
      <c r="S28" s="27">
        <f t="shared" si="5"/>
        <v>4.6124567474048446</v>
      </c>
      <c r="T28" s="35">
        <f t="shared" si="5"/>
        <v>1868</v>
      </c>
      <c r="U28" s="7"/>
      <c r="V28" s="7"/>
    </row>
    <row r="29" spans="1:28" ht="40.200000000000003" customHeight="1" thickBot="1" x14ac:dyDescent="0.4">
      <c r="A29" s="15"/>
      <c r="B29" s="81" t="s">
        <v>20</v>
      </c>
      <c r="C29" s="82"/>
      <c r="D29" s="82"/>
      <c r="E29" s="83"/>
      <c r="F29" s="69">
        <f>F28*3.03</f>
        <v>41.961864000000006</v>
      </c>
      <c r="H29" s="44">
        <f>H28*3.03</f>
        <v>50.419595544614744</v>
      </c>
      <c r="Q29" s="7"/>
      <c r="R29" s="34" t="s">
        <v>21</v>
      </c>
      <c r="S29" s="34" t="s">
        <v>22</v>
      </c>
      <c r="T29" s="34" t="s">
        <v>23</v>
      </c>
      <c r="U29" s="7"/>
      <c r="V29" s="7"/>
    </row>
    <row r="30" spans="1:28" ht="27" x14ac:dyDescent="0.45">
      <c r="A30" s="66"/>
      <c r="B30" s="58"/>
      <c r="C30" s="58"/>
      <c r="D30" s="58"/>
      <c r="E30" s="59"/>
      <c r="F30" s="59"/>
      <c r="H30" s="42"/>
    </row>
    <row r="31" spans="1:28" ht="48.75" customHeight="1" x14ac:dyDescent="0.45">
      <c r="A31" s="67"/>
      <c r="B31" s="90" t="s">
        <v>24</v>
      </c>
      <c r="C31" s="91"/>
      <c r="D31" s="91"/>
      <c r="E31" s="91"/>
      <c r="F31" s="92"/>
      <c r="H31" s="54"/>
    </row>
    <row r="32" spans="1:28" x14ac:dyDescent="0.45">
      <c r="A32" s="52">
        <v>24</v>
      </c>
      <c r="B32" s="53"/>
      <c r="C32" s="53">
        <v>59</v>
      </c>
      <c r="D32" s="53"/>
      <c r="E32" s="53"/>
      <c r="F32" s="102">
        <v>2.6519999999999998E-2</v>
      </c>
      <c r="G32" s="68"/>
      <c r="H32" s="53"/>
    </row>
    <row r="33" spans="1:19" x14ac:dyDescent="0.45">
      <c r="A33" s="52">
        <v>25</v>
      </c>
      <c r="B33" s="53"/>
      <c r="C33" s="53">
        <v>64</v>
      </c>
      <c r="D33" s="53"/>
      <c r="E33" s="53"/>
      <c r="F33" s="102">
        <v>2.1870000000000001E-2</v>
      </c>
      <c r="G33" s="68"/>
      <c r="H33" s="53"/>
    </row>
    <row r="34" spans="1:19" x14ac:dyDescent="0.45">
      <c r="A34" s="52">
        <v>26</v>
      </c>
      <c r="B34" s="53"/>
      <c r="C34" s="53">
        <v>66</v>
      </c>
      <c r="D34" s="53"/>
      <c r="E34" s="53"/>
      <c r="F34" s="102">
        <v>1.8120000000000001E-2</v>
      </c>
      <c r="G34" s="98"/>
      <c r="H34" s="98"/>
    </row>
    <row r="35" spans="1:19" x14ac:dyDescent="0.45">
      <c r="A35" s="52">
        <v>27</v>
      </c>
      <c r="B35" s="53"/>
      <c r="C35" s="53">
        <v>69</v>
      </c>
      <c r="D35" s="53"/>
      <c r="E35" s="53"/>
      <c r="F35" s="102">
        <v>3.0620000000000001E-2</v>
      </c>
      <c r="G35" s="98"/>
      <c r="H35" s="98"/>
    </row>
    <row r="36" spans="1:19" x14ac:dyDescent="0.45">
      <c r="A36" s="52">
        <v>28</v>
      </c>
      <c r="B36" s="53"/>
      <c r="C36" s="53">
        <v>71</v>
      </c>
      <c r="D36" s="53"/>
      <c r="E36" s="53"/>
      <c r="F36" s="102">
        <v>2.0625000000000001E-2</v>
      </c>
      <c r="G36" s="98"/>
      <c r="H36" s="98"/>
    </row>
    <row r="37" spans="1:19" x14ac:dyDescent="0.45">
      <c r="A37" s="52">
        <v>29</v>
      </c>
      <c r="B37" s="53"/>
      <c r="C37" s="53">
        <v>77</v>
      </c>
      <c r="D37" s="53"/>
      <c r="E37" s="53"/>
      <c r="F37" s="102">
        <v>1.6875000000000001E-2</v>
      </c>
      <c r="G37" s="98"/>
      <c r="H37" s="98"/>
    </row>
    <row r="38" spans="1:19" x14ac:dyDescent="0.45">
      <c r="A38" s="52">
        <v>30</v>
      </c>
      <c r="B38" s="53"/>
      <c r="C38" s="53">
        <v>167</v>
      </c>
      <c r="D38" s="53"/>
      <c r="E38" s="53"/>
      <c r="F38" s="102">
        <v>1.4999999999999999E-2</v>
      </c>
      <c r="G38" s="98"/>
      <c r="H38" s="98"/>
    </row>
    <row r="39" spans="1:19" x14ac:dyDescent="0.45">
      <c r="A39" s="52">
        <v>31</v>
      </c>
      <c r="B39" s="52"/>
      <c r="C39" s="53">
        <v>160</v>
      </c>
      <c r="D39" s="60"/>
      <c r="E39" s="61"/>
      <c r="F39" s="99">
        <v>1.42</v>
      </c>
      <c r="H39" s="55">
        <f>F39</f>
        <v>1.42</v>
      </c>
    </row>
    <row r="40" spans="1:19" x14ac:dyDescent="0.45">
      <c r="A40" s="52">
        <v>32</v>
      </c>
      <c r="B40" s="62"/>
      <c r="C40" s="53">
        <v>161</v>
      </c>
      <c r="D40" s="60"/>
      <c r="E40" s="61"/>
      <c r="F40" s="99">
        <v>1.45</v>
      </c>
      <c r="H40" s="42">
        <f>F40</f>
        <v>1.45</v>
      </c>
    </row>
    <row r="41" spans="1:19" x14ac:dyDescent="0.45">
      <c r="A41" s="52">
        <v>33</v>
      </c>
      <c r="B41" s="52"/>
      <c r="C41" s="53">
        <v>58</v>
      </c>
      <c r="D41" s="64"/>
      <c r="E41" s="61"/>
      <c r="F41" s="99">
        <v>0.5</v>
      </c>
      <c r="H41" s="42">
        <f>F41</f>
        <v>0.5</v>
      </c>
    </row>
    <row r="42" spans="1:19" x14ac:dyDescent="0.45">
      <c r="A42" s="52">
        <v>34</v>
      </c>
      <c r="B42" s="52"/>
      <c r="C42" s="53">
        <v>57</v>
      </c>
      <c r="D42" s="60"/>
      <c r="E42" s="61"/>
      <c r="F42" s="99">
        <v>0.187</v>
      </c>
      <c r="H42" s="42">
        <f>F42</f>
        <v>0.187</v>
      </c>
    </row>
    <row r="43" spans="1:19" x14ac:dyDescent="0.45">
      <c r="A43" s="52">
        <v>35</v>
      </c>
      <c r="B43" s="52"/>
      <c r="C43" s="53">
        <v>68</v>
      </c>
      <c r="D43" s="60"/>
      <c r="E43" s="61"/>
      <c r="F43" s="99">
        <v>0.72387000000000001</v>
      </c>
      <c r="H43" s="42">
        <f>F43</f>
        <v>0.72387000000000001</v>
      </c>
    </row>
    <row r="44" spans="1:19" x14ac:dyDescent="0.45">
      <c r="A44" s="52"/>
      <c r="B44" s="80" t="s">
        <v>25</v>
      </c>
      <c r="C44" s="80"/>
      <c r="D44" s="80"/>
      <c r="E44" s="100"/>
      <c r="F44" s="101">
        <f>SUM(F32:F43)</f>
        <v>4.4304999999999994</v>
      </c>
      <c r="H44" s="45">
        <f>SUM(H39:H43)</f>
        <v>4.2808700000000002</v>
      </c>
      <c r="I44" s="6">
        <f>H44*3.03</f>
        <v>12.971036099999999</v>
      </c>
      <c r="S44" s="105">
        <f>4.4305-F44</f>
        <v>0</v>
      </c>
    </row>
    <row r="45" spans="1:19" x14ac:dyDescent="0.45">
      <c r="A45" s="52"/>
      <c r="B45" s="60"/>
      <c r="C45" s="53"/>
      <c r="D45" s="60"/>
      <c r="E45" s="61"/>
      <c r="F45" s="61"/>
      <c r="H45" s="46"/>
    </row>
    <row r="46" spans="1:19" x14ac:dyDescent="0.45">
      <c r="A46" s="52"/>
      <c r="B46" s="60"/>
      <c r="C46" s="53"/>
      <c r="D46" s="60"/>
      <c r="E46" s="61"/>
      <c r="F46" s="65">
        <f>F44+F28</f>
        <v>18.279300000000003</v>
      </c>
      <c r="H46" s="47">
        <f>H44+H28</f>
        <v>20.921000542777143</v>
      </c>
    </row>
    <row r="47" spans="1:19" x14ac:dyDescent="0.45">
      <c r="A47" s="52"/>
      <c r="B47" s="60"/>
      <c r="C47" s="53"/>
      <c r="D47" s="60"/>
      <c r="E47" s="61"/>
      <c r="F47" s="61">
        <v>3.03</v>
      </c>
      <c r="H47" s="46">
        <v>3.03</v>
      </c>
    </row>
    <row r="48" spans="1:19" x14ac:dyDescent="0.45">
      <c r="A48" s="52"/>
      <c r="B48" s="60"/>
      <c r="C48" s="53"/>
      <c r="D48" s="60"/>
      <c r="E48" s="61" t="s">
        <v>26</v>
      </c>
      <c r="F48" s="70">
        <f>F46*F47</f>
        <v>55.386279000000002</v>
      </c>
      <c r="H48" s="48">
        <f>H46*H47</f>
        <v>63.390631644614743</v>
      </c>
    </row>
    <row r="49" spans="1:8" ht="24" thickBot="1" x14ac:dyDescent="0.5">
      <c r="A49" s="71"/>
      <c r="B49" s="72"/>
      <c r="C49" s="73"/>
      <c r="D49" s="72"/>
      <c r="E49" s="74"/>
      <c r="F49" s="75"/>
      <c r="G49" s="49"/>
      <c r="H49" s="50"/>
    </row>
    <row r="50" spans="1:8" x14ac:dyDescent="0.45">
      <c r="H50" s="39"/>
    </row>
  </sheetData>
  <mergeCells count="8">
    <mergeCell ref="B31:F31"/>
    <mergeCell ref="B44:D44"/>
    <mergeCell ref="A2:F2"/>
    <mergeCell ref="A3:F3"/>
    <mergeCell ref="U5:U27"/>
    <mergeCell ref="V5:V27"/>
    <mergeCell ref="B28:E28"/>
    <mergeCell ref="B29:E29"/>
  </mergeCells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A7545-38AE-400F-84D7-65FF2C94E1EE}">
  <sheetPr>
    <pageSetUpPr fitToPage="1"/>
  </sheetPr>
  <dimension ref="A1:V45"/>
  <sheetViews>
    <sheetView view="pageBreakPreview" topLeftCell="A22" zoomScale="60" zoomScaleNormal="100" workbookViewId="0">
      <selection activeCell="D36" sqref="D36"/>
    </sheetView>
  </sheetViews>
  <sheetFormatPr defaultColWidth="8.88671875" defaultRowHeight="23.4" x14ac:dyDescent="0.45"/>
  <cols>
    <col min="1" max="1" width="8.88671875" style="12"/>
    <col min="2" max="2" width="11.88671875" style="6" customWidth="1"/>
    <col min="3" max="3" width="10.6640625" style="10" customWidth="1"/>
    <col min="4" max="4" width="14.6640625" style="6" customWidth="1"/>
    <col min="5" max="5" width="16.33203125" style="11" customWidth="1"/>
    <col min="6" max="6" width="16.88671875" style="11" customWidth="1"/>
    <col min="7" max="7" width="8.88671875" style="6"/>
    <col min="8" max="8" width="19" style="28" bestFit="1" customWidth="1"/>
    <col min="9" max="9" width="0" style="6" hidden="1" customWidth="1"/>
    <col min="10" max="10" width="11.5546875" style="6" hidden="1" customWidth="1"/>
    <col min="11" max="11" width="0" style="6" hidden="1" customWidth="1"/>
    <col min="12" max="12" width="11.5546875" style="6" hidden="1" customWidth="1"/>
    <col min="13" max="15" width="0" style="6" hidden="1" customWidth="1"/>
    <col min="16" max="16" width="8.88671875" style="6"/>
    <col min="17" max="17" width="11.109375" style="6" customWidth="1"/>
    <col min="18" max="18" width="15.6640625" style="6" customWidth="1"/>
    <col min="19" max="19" width="11.5546875" style="33" bestFit="1" customWidth="1"/>
    <col min="20" max="20" width="13.6640625" style="6" customWidth="1"/>
    <col min="21" max="21" width="10.33203125" style="6" bestFit="1" customWidth="1"/>
    <col min="22" max="22" width="16.109375" style="6" bestFit="1" customWidth="1"/>
    <col min="23" max="16384" width="8.88671875" style="6"/>
  </cols>
  <sheetData>
    <row r="1" spans="1:22" ht="24" thickBot="1" x14ac:dyDescent="0.5">
      <c r="H1" s="38"/>
      <c r="Q1" s="29" t="s">
        <v>0</v>
      </c>
      <c r="R1"/>
      <c r="S1" s="31"/>
      <c r="T1"/>
      <c r="U1"/>
      <c r="V1"/>
    </row>
    <row r="2" spans="1:22" ht="44.4" customHeight="1" x14ac:dyDescent="0.45">
      <c r="A2" s="77" t="s">
        <v>1</v>
      </c>
      <c r="B2" s="78"/>
      <c r="C2" s="78"/>
      <c r="D2" s="78"/>
      <c r="E2" s="78"/>
      <c r="F2" s="79"/>
      <c r="G2" s="40"/>
      <c r="H2" s="41"/>
      <c r="Q2" s="29" t="s">
        <v>2</v>
      </c>
      <c r="R2"/>
      <c r="S2" s="31"/>
      <c r="T2"/>
      <c r="U2"/>
      <c r="V2"/>
    </row>
    <row r="3" spans="1:22" ht="36.6" customHeight="1" x14ac:dyDescent="0.45">
      <c r="A3" s="87" t="s">
        <v>3</v>
      </c>
      <c r="B3" s="88"/>
      <c r="C3" s="88"/>
      <c r="D3" s="88"/>
      <c r="E3" s="88"/>
      <c r="F3" s="89"/>
      <c r="H3" s="42"/>
      <c r="Q3"/>
      <c r="R3"/>
      <c r="S3" s="31"/>
      <c r="T3"/>
      <c r="U3"/>
      <c r="V3"/>
    </row>
    <row r="4" spans="1:22" ht="46.8" x14ac:dyDescent="0.45">
      <c r="A4" s="14" t="s">
        <v>4</v>
      </c>
      <c r="B4" s="2" t="s">
        <v>5</v>
      </c>
      <c r="C4" s="4" t="s">
        <v>6</v>
      </c>
      <c r="D4" s="5" t="s">
        <v>7</v>
      </c>
      <c r="E4" s="13" t="s">
        <v>8</v>
      </c>
      <c r="F4" s="1" t="s">
        <v>9</v>
      </c>
      <c r="H4" s="42"/>
      <c r="Q4" s="36" t="s">
        <v>10</v>
      </c>
      <c r="R4" s="36" t="s">
        <v>11</v>
      </c>
      <c r="S4" s="37" t="s">
        <v>12</v>
      </c>
      <c r="T4" s="36" t="s">
        <v>13</v>
      </c>
      <c r="U4" s="36" t="s">
        <v>14</v>
      </c>
      <c r="V4" s="36" t="s">
        <v>15</v>
      </c>
    </row>
    <row r="5" spans="1:22" x14ac:dyDescent="0.45">
      <c r="A5" s="14">
        <v>1</v>
      </c>
      <c r="B5" s="3">
        <v>528</v>
      </c>
      <c r="C5" s="4">
        <v>58</v>
      </c>
      <c r="D5" s="5" t="s">
        <v>16</v>
      </c>
      <c r="E5" s="1">
        <v>1</v>
      </c>
      <c r="F5" s="1">
        <v>5.12</v>
      </c>
      <c r="H5" s="42">
        <v>5.12</v>
      </c>
      <c r="Q5" s="30">
        <v>58</v>
      </c>
      <c r="R5" s="30">
        <v>2206</v>
      </c>
      <c r="S5" s="32">
        <f>R5/4046</f>
        <v>0.54522985664854173</v>
      </c>
      <c r="T5" s="30">
        <f>ROUND(R5/10,0)</f>
        <v>221</v>
      </c>
      <c r="U5" s="76" t="s">
        <v>17</v>
      </c>
      <c r="V5" s="76" t="s">
        <v>18</v>
      </c>
    </row>
    <row r="6" spans="1:22" x14ac:dyDescent="0.45">
      <c r="A6" s="14">
        <v>2</v>
      </c>
      <c r="B6" s="3">
        <v>528</v>
      </c>
      <c r="C6" s="4">
        <v>59</v>
      </c>
      <c r="D6" s="5" t="s">
        <v>16</v>
      </c>
      <c r="E6" s="1">
        <v>0.80269999999999997</v>
      </c>
      <c r="F6" s="1">
        <v>0.33710000000000001</v>
      </c>
      <c r="H6" s="42">
        <f>F6</f>
        <v>0.33710000000000001</v>
      </c>
      <c r="Q6" s="30">
        <v>59</v>
      </c>
      <c r="R6" s="30">
        <v>380</v>
      </c>
      <c r="S6" s="32">
        <f t="shared" ref="S6:S27" si="0">R6/4046</f>
        <v>9.391992090954028E-2</v>
      </c>
      <c r="T6" s="30">
        <f t="shared" ref="T6:T7" si="1">ROUND(R6/10,0)</f>
        <v>38</v>
      </c>
      <c r="U6" s="76"/>
      <c r="V6" s="76"/>
    </row>
    <row r="7" spans="1:22" x14ac:dyDescent="0.45">
      <c r="A7" s="14">
        <v>3</v>
      </c>
      <c r="B7" s="3">
        <v>528</v>
      </c>
      <c r="C7" s="4">
        <v>60</v>
      </c>
      <c r="D7" s="5" t="s">
        <v>16</v>
      </c>
      <c r="E7" s="1">
        <v>0.54279999999999995</v>
      </c>
      <c r="F7" s="1">
        <v>0.19</v>
      </c>
      <c r="H7" s="42">
        <f t="shared" ref="H7:H13" si="2">F7</f>
        <v>0.19</v>
      </c>
      <c r="Q7" s="30">
        <v>60</v>
      </c>
      <c r="R7" s="30">
        <v>238</v>
      </c>
      <c r="S7" s="32">
        <f t="shared" si="0"/>
        <v>5.8823529411764705E-2</v>
      </c>
      <c r="T7" s="30">
        <f t="shared" si="1"/>
        <v>24</v>
      </c>
      <c r="U7" s="76"/>
      <c r="V7" s="76"/>
    </row>
    <row r="8" spans="1:22" x14ac:dyDescent="0.45">
      <c r="A8" s="14">
        <v>4</v>
      </c>
      <c r="B8" s="3">
        <v>528</v>
      </c>
      <c r="C8" s="8">
        <v>61</v>
      </c>
      <c r="D8" s="5" t="s">
        <v>16</v>
      </c>
      <c r="E8" s="9">
        <v>0.25</v>
      </c>
      <c r="F8" s="1">
        <v>0.06</v>
      </c>
      <c r="H8" s="42">
        <f t="shared" si="2"/>
        <v>0.06</v>
      </c>
      <c r="Q8" s="30">
        <v>61</v>
      </c>
      <c r="R8" s="30">
        <v>0</v>
      </c>
      <c r="S8" s="32">
        <f t="shared" si="0"/>
        <v>0</v>
      </c>
      <c r="T8" s="30">
        <f t="shared" ref="T8:T27" si="3">ROUND(R8/10,0)</f>
        <v>0</v>
      </c>
      <c r="U8" s="76"/>
      <c r="V8" s="76"/>
    </row>
    <row r="9" spans="1:22" x14ac:dyDescent="0.45">
      <c r="A9" s="14">
        <v>5</v>
      </c>
      <c r="B9" s="3">
        <v>528</v>
      </c>
      <c r="C9" s="8">
        <v>63</v>
      </c>
      <c r="D9" s="5" t="s">
        <v>16</v>
      </c>
      <c r="E9" s="9">
        <v>0.18160000000000001</v>
      </c>
      <c r="F9" s="1">
        <v>0.30370000000000003</v>
      </c>
      <c r="H9" s="42">
        <f t="shared" si="2"/>
        <v>0.30370000000000003</v>
      </c>
      <c r="I9" s="6">
        <v>1506</v>
      </c>
      <c r="Q9" s="30">
        <v>63</v>
      </c>
      <c r="R9" s="30">
        <v>727</v>
      </c>
      <c r="S9" s="32">
        <f t="shared" si="0"/>
        <v>0.17968363816114682</v>
      </c>
      <c r="T9" s="30">
        <f t="shared" si="3"/>
        <v>73</v>
      </c>
      <c r="U9" s="76"/>
      <c r="V9" s="76"/>
    </row>
    <row r="10" spans="1:22" x14ac:dyDescent="0.45">
      <c r="A10" s="14">
        <v>6</v>
      </c>
      <c r="B10" s="3">
        <v>528</v>
      </c>
      <c r="C10" s="8">
        <v>64</v>
      </c>
      <c r="D10" s="5" t="s">
        <v>16</v>
      </c>
      <c r="E10" s="9">
        <v>0.97219999999999995</v>
      </c>
      <c r="F10" s="1">
        <v>0.34</v>
      </c>
      <c r="H10" s="42">
        <f t="shared" si="2"/>
        <v>0.34</v>
      </c>
      <c r="Q10" s="30">
        <v>64</v>
      </c>
      <c r="R10" s="30">
        <v>1375</v>
      </c>
      <c r="S10" s="32">
        <f t="shared" si="0"/>
        <v>0.33984181908057343</v>
      </c>
      <c r="T10" s="30">
        <f t="shared" si="3"/>
        <v>138</v>
      </c>
      <c r="U10" s="76"/>
      <c r="V10" s="76"/>
    </row>
    <row r="11" spans="1:22" x14ac:dyDescent="0.45">
      <c r="A11" s="14">
        <v>7</v>
      </c>
      <c r="B11" s="3">
        <v>528</v>
      </c>
      <c r="C11" s="8">
        <v>65</v>
      </c>
      <c r="D11" s="5" t="s">
        <v>16</v>
      </c>
      <c r="E11" s="9">
        <v>1</v>
      </c>
      <c r="F11" s="1">
        <v>0.44</v>
      </c>
      <c r="H11" s="42">
        <f t="shared" si="2"/>
        <v>0.44</v>
      </c>
      <c r="Q11" s="30">
        <v>65</v>
      </c>
      <c r="R11" s="30">
        <v>210</v>
      </c>
      <c r="S11" s="32">
        <f t="shared" si="0"/>
        <v>5.1903114186851208E-2</v>
      </c>
      <c r="T11" s="30">
        <f t="shared" si="3"/>
        <v>21</v>
      </c>
      <c r="U11" s="76"/>
      <c r="V11" s="76"/>
    </row>
    <row r="12" spans="1:22" x14ac:dyDescent="0.45">
      <c r="A12" s="14">
        <v>8</v>
      </c>
      <c r="B12" s="3">
        <v>528</v>
      </c>
      <c r="C12" s="8">
        <v>66</v>
      </c>
      <c r="D12" s="5" t="s">
        <v>16</v>
      </c>
      <c r="E12" s="9">
        <v>0.96489999999999998</v>
      </c>
      <c r="F12" s="1">
        <v>0.27979999999999999</v>
      </c>
      <c r="H12" s="42">
        <f t="shared" si="2"/>
        <v>0.27979999999999999</v>
      </c>
      <c r="Q12" s="30">
        <v>66</v>
      </c>
      <c r="R12" s="30">
        <v>250</v>
      </c>
      <c r="S12" s="32">
        <f t="shared" si="0"/>
        <v>6.1789421651013345E-2</v>
      </c>
      <c r="T12" s="30">
        <f t="shared" si="3"/>
        <v>25</v>
      </c>
      <c r="U12" s="76"/>
      <c r="V12" s="76"/>
    </row>
    <row r="13" spans="1:22" x14ac:dyDescent="0.45">
      <c r="A13" s="14">
        <v>9</v>
      </c>
      <c r="B13" s="3">
        <v>528</v>
      </c>
      <c r="C13" s="8">
        <v>67</v>
      </c>
      <c r="D13" s="5" t="s">
        <v>16</v>
      </c>
      <c r="E13" s="9">
        <v>1</v>
      </c>
      <c r="F13" s="1">
        <v>0.28000000000000003</v>
      </c>
      <c r="H13" s="42">
        <f t="shared" si="2"/>
        <v>0.28000000000000003</v>
      </c>
      <c r="Q13" s="30">
        <v>67</v>
      </c>
      <c r="R13" s="30">
        <v>0</v>
      </c>
      <c r="S13" s="32">
        <f t="shared" si="0"/>
        <v>0</v>
      </c>
      <c r="T13" s="30">
        <f t="shared" si="3"/>
        <v>0</v>
      </c>
      <c r="U13" s="76"/>
      <c r="V13" s="76"/>
    </row>
    <row r="14" spans="1:22" x14ac:dyDescent="0.45">
      <c r="A14" s="14">
        <v>10</v>
      </c>
      <c r="B14" s="3">
        <v>528</v>
      </c>
      <c r="C14" s="8">
        <v>68</v>
      </c>
      <c r="D14" s="5" t="s">
        <v>16</v>
      </c>
      <c r="E14" s="9">
        <v>0.32640000000000002</v>
      </c>
      <c r="F14" s="1">
        <v>0.31659999999999999</v>
      </c>
      <c r="H14" s="51">
        <f>N14</f>
        <v>0.96997549019607832</v>
      </c>
      <c r="I14" s="6">
        <v>798</v>
      </c>
      <c r="K14" s="6">
        <f t="shared" ref="K14:K15" si="4">E14</f>
        <v>0.32640000000000002</v>
      </c>
      <c r="L14" s="6">
        <f t="shared" ref="L14:L15" si="5">F14</f>
        <v>0.31659999999999999</v>
      </c>
      <c r="M14" s="6">
        <f>1</f>
        <v>1</v>
      </c>
      <c r="N14" s="6">
        <f>(M14*L14)/K14</f>
        <v>0.96997549019607832</v>
      </c>
      <c r="Q14" s="30">
        <v>68</v>
      </c>
      <c r="R14" s="30">
        <v>451</v>
      </c>
      <c r="S14" s="32">
        <f t="shared" si="0"/>
        <v>0.11146811665842808</v>
      </c>
      <c r="T14" s="30">
        <f t="shared" si="3"/>
        <v>45</v>
      </c>
      <c r="U14" s="76"/>
      <c r="V14" s="76"/>
    </row>
    <row r="15" spans="1:22" x14ac:dyDescent="0.45">
      <c r="A15" s="14">
        <v>11</v>
      </c>
      <c r="B15" s="3">
        <v>528</v>
      </c>
      <c r="C15" s="8">
        <v>69</v>
      </c>
      <c r="D15" s="5" t="s">
        <v>16</v>
      </c>
      <c r="E15" s="9">
        <v>0.52800000000000002</v>
      </c>
      <c r="F15" s="1">
        <v>0.25869999999999999</v>
      </c>
      <c r="H15" s="51">
        <f>N15</f>
        <v>0.48996212121212118</v>
      </c>
      <c r="I15" s="6">
        <v>1005</v>
      </c>
      <c r="K15" s="6">
        <f t="shared" si="4"/>
        <v>0.52800000000000002</v>
      </c>
      <c r="L15" s="6">
        <f t="shared" si="5"/>
        <v>0.25869999999999999</v>
      </c>
      <c r="M15" s="6">
        <f>1</f>
        <v>1</v>
      </c>
      <c r="N15" s="6">
        <f>(M15*L15)/K15</f>
        <v>0.48996212121212118</v>
      </c>
      <c r="Q15" s="30">
        <v>69</v>
      </c>
      <c r="R15" s="30">
        <v>0</v>
      </c>
      <c r="S15" s="32">
        <f t="shared" si="0"/>
        <v>0</v>
      </c>
      <c r="T15" s="30">
        <f t="shared" si="3"/>
        <v>0</v>
      </c>
      <c r="U15" s="76"/>
      <c r="V15" s="76"/>
    </row>
    <row r="16" spans="1:22" x14ac:dyDescent="0.45">
      <c r="A16" s="14">
        <v>12</v>
      </c>
      <c r="B16" s="3">
        <v>528</v>
      </c>
      <c r="C16" s="8">
        <v>71</v>
      </c>
      <c r="D16" s="5" t="s">
        <v>16</v>
      </c>
      <c r="E16" s="9">
        <v>0.1915</v>
      </c>
      <c r="F16" s="1">
        <v>6.3200000000000006E-2</v>
      </c>
      <c r="H16" s="51">
        <f>N16</f>
        <v>0.33002610966057444</v>
      </c>
      <c r="K16" s="6">
        <f>E16</f>
        <v>0.1915</v>
      </c>
      <c r="L16" s="6">
        <f>F16</f>
        <v>6.3200000000000006E-2</v>
      </c>
      <c r="M16" s="6">
        <f>1</f>
        <v>1</v>
      </c>
      <c r="N16" s="6">
        <f>(M16*L16)/K16</f>
        <v>0.33002610966057444</v>
      </c>
      <c r="Q16" s="30">
        <v>71</v>
      </c>
      <c r="R16" s="30">
        <v>0</v>
      </c>
      <c r="S16" s="32">
        <f t="shared" si="0"/>
        <v>0</v>
      </c>
      <c r="T16" s="30">
        <f t="shared" si="3"/>
        <v>0</v>
      </c>
      <c r="U16" s="76"/>
      <c r="V16" s="76"/>
    </row>
    <row r="17" spans="1:22" x14ac:dyDescent="0.45">
      <c r="A17" s="14">
        <v>13</v>
      </c>
      <c r="B17" s="3">
        <v>528</v>
      </c>
      <c r="C17" s="8">
        <v>72</v>
      </c>
      <c r="D17" s="5" t="s">
        <v>16</v>
      </c>
      <c r="E17" s="9">
        <v>1</v>
      </c>
      <c r="F17" s="1">
        <v>0.33</v>
      </c>
      <c r="H17" s="42">
        <f t="shared" ref="H17:H27" si="6">F17</f>
        <v>0.33</v>
      </c>
      <c r="Q17" s="30">
        <v>72</v>
      </c>
      <c r="R17" s="30">
        <v>301</v>
      </c>
      <c r="S17" s="32">
        <f t="shared" si="0"/>
        <v>7.4394463667820071E-2</v>
      </c>
      <c r="T17" s="30">
        <f t="shared" si="3"/>
        <v>30</v>
      </c>
      <c r="U17" s="76"/>
      <c r="V17" s="76"/>
    </row>
    <row r="18" spans="1:22" x14ac:dyDescent="0.45">
      <c r="A18" s="14">
        <v>14</v>
      </c>
      <c r="B18" s="3">
        <v>528</v>
      </c>
      <c r="C18" s="8">
        <v>73</v>
      </c>
      <c r="D18" s="5" t="s">
        <v>16</v>
      </c>
      <c r="E18" s="9">
        <v>1</v>
      </c>
      <c r="F18" s="1">
        <v>0.57999999999999996</v>
      </c>
      <c r="H18" s="42">
        <f t="shared" si="6"/>
        <v>0.57999999999999996</v>
      </c>
      <c r="Q18" s="30">
        <v>73</v>
      </c>
      <c r="R18" s="30">
        <v>178</v>
      </c>
      <c r="S18" s="32">
        <f t="shared" si="0"/>
        <v>4.3994068215521501E-2</v>
      </c>
      <c r="T18" s="30">
        <f t="shared" si="3"/>
        <v>18</v>
      </c>
      <c r="U18" s="76"/>
      <c r="V18" s="76"/>
    </row>
    <row r="19" spans="1:22" x14ac:dyDescent="0.45">
      <c r="A19" s="14">
        <v>15</v>
      </c>
      <c r="B19" s="3">
        <v>528</v>
      </c>
      <c r="C19" s="8">
        <v>74</v>
      </c>
      <c r="D19" s="5" t="s">
        <v>16</v>
      </c>
      <c r="E19" s="9">
        <v>0.94940000000000002</v>
      </c>
      <c r="F19" s="1">
        <v>0.6</v>
      </c>
      <c r="H19" s="42">
        <f t="shared" si="6"/>
        <v>0.6</v>
      </c>
      <c r="Q19" s="30">
        <v>74</v>
      </c>
      <c r="R19" s="30">
        <v>648</v>
      </c>
      <c r="S19" s="32">
        <f t="shared" si="0"/>
        <v>0.1601581809194266</v>
      </c>
      <c r="T19" s="30">
        <f t="shared" si="3"/>
        <v>65</v>
      </c>
      <c r="U19" s="76"/>
      <c r="V19" s="76"/>
    </row>
    <row r="20" spans="1:22" x14ac:dyDescent="0.45">
      <c r="A20" s="14">
        <v>16</v>
      </c>
      <c r="B20" s="3">
        <v>528</v>
      </c>
      <c r="C20" s="8">
        <v>101</v>
      </c>
      <c r="D20" s="5" t="s">
        <v>16</v>
      </c>
      <c r="E20" s="9">
        <v>0.5474</v>
      </c>
      <c r="F20" s="1">
        <v>1.4397</v>
      </c>
      <c r="H20" s="42">
        <f t="shared" si="6"/>
        <v>1.4397</v>
      </c>
      <c r="Q20" s="30">
        <v>101</v>
      </c>
      <c r="R20" s="30">
        <v>1347</v>
      </c>
      <c r="S20" s="32">
        <f t="shared" si="0"/>
        <v>0.33292140385565994</v>
      </c>
      <c r="T20" s="30">
        <f t="shared" si="3"/>
        <v>135</v>
      </c>
      <c r="U20" s="76"/>
      <c r="V20" s="76"/>
    </row>
    <row r="21" spans="1:22" x14ac:dyDescent="0.45">
      <c r="A21" s="14">
        <v>17</v>
      </c>
      <c r="B21" s="3">
        <v>528</v>
      </c>
      <c r="C21" s="8">
        <v>103</v>
      </c>
      <c r="D21" s="5" t="s">
        <v>16</v>
      </c>
      <c r="E21" s="9">
        <v>1</v>
      </c>
      <c r="F21" s="1">
        <v>0.56000000000000005</v>
      </c>
      <c r="H21" s="42">
        <f t="shared" si="6"/>
        <v>0.56000000000000005</v>
      </c>
      <c r="Q21" s="30">
        <v>103</v>
      </c>
      <c r="R21" s="30">
        <v>659</v>
      </c>
      <c r="S21" s="32">
        <f t="shared" si="0"/>
        <v>0.16287691547207117</v>
      </c>
      <c r="T21" s="30">
        <f t="shared" si="3"/>
        <v>66</v>
      </c>
      <c r="U21" s="76"/>
      <c r="V21" s="76"/>
    </row>
    <row r="22" spans="1:22" x14ac:dyDescent="0.45">
      <c r="A22" s="14">
        <v>18</v>
      </c>
      <c r="B22" s="3">
        <v>528</v>
      </c>
      <c r="C22" s="8">
        <v>112</v>
      </c>
      <c r="D22" s="5" t="s">
        <v>16</v>
      </c>
      <c r="E22" s="9">
        <v>1</v>
      </c>
      <c r="F22" s="1">
        <v>0.79</v>
      </c>
      <c r="H22" s="42">
        <f t="shared" si="6"/>
        <v>0.79</v>
      </c>
      <c r="Q22" s="30">
        <v>112</v>
      </c>
      <c r="R22" s="30">
        <v>3100</v>
      </c>
      <c r="S22" s="32">
        <f t="shared" si="0"/>
        <v>0.76618882847256553</v>
      </c>
      <c r="T22" s="30">
        <f t="shared" si="3"/>
        <v>310</v>
      </c>
      <c r="U22" s="76"/>
      <c r="V22" s="76"/>
    </row>
    <row r="23" spans="1:22" x14ac:dyDescent="0.45">
      <c r="A23" s="14">
        <v>19</v>
      </c>
      <c r="B23" s="3">
        <v>528</v>
      </c>
      <c r="C23" s="8">
        <v>161</v>
      </c>
      <c r="D23" s="5" t="s">
        <v>16</v>
      </c>
      <c r="E23" s="9">
        <v>0.34089999999999998</v>
      </c>
      <c r="F23" s="26">
        <v>0.75</v>
      </c>
      <c r="H23" s="51">
        <f>N23</f>
        <v>2.2000586682311529</v>
      </c>
      <c r="K23" s="6">
        <f>E23</f>
        <v>0.34089999999999998</v>
      </c>
      <c r="L23" s="6">
        <f>F23</f>
        <v>0.75</v>
      </c>
      <c r="M23" s="6">
        <f>1</f>
        <v>1</v>
      </c>
      <c r="N23" s="6">
        <f>(M23*L23)/K23</f>
        <v>2.2000586682311529</v>
      </c>
      <c r="Q23" s="30">
        <v>161</v>
      </c>
      <c r="R23" s="30">
        <v>1878</v>
      </c>
      <c r="S23" s="32">
        <f t="shared" si="0"/>
        <v>0.46416213544241225</v>
      </c>
      <c r="T23" s="30">
        <f t="shared" si="3"/>
        <v>188</v>
      </c>
      <c r="U23" s="76"/>
      <c r="V23" s="76"/>
    </row>
    <row r="24" spans="1:22" x14ac:dyDescent="0.45">
      <c r="A24" s="14">
        <v>20</v>
      </c>
      <c r="B24" s="3">
        <v>528</v>
      </c>
      <c r="C24" s="8">
        <v>167</v>
      </c>
      <c r="D24" s="5" t="s">
        <v>16</v>
      </c>
      <c r="E24" s="9">
        <v>0.20849999999999999</v>
      </c>
      <c r="F24" s="1">
        <v>0.05</v>
      </c>
      <c r="H24" s="51">
        <f>N24</f>
        <v>0.23980815347721826</v>
      </c>
      <c r="K24" s="6">
        <f>E24</f>
        <v>0.20849999999999999</v>
      </c>
      <c r="L24" s="6">
        <f>F24</f>
        <v>0.05</v>
      </c>
      <c r="M24" s="6">
        <f>1</f>
        <v>1</v>
      </c>
      <c r="N24" s="6">
        <f>(M24*L24)/K24</f>
        <v>0.23980815347721826</v>
      </c>
      <c r="Q24" s="30">
        <v>167</v>
      </c>
      <c r="R24" s="30">
        <v>2093</v>
      </c>
      <c r="S24" s="32">
        <f t="shared" si="0"/>
        <v>0.51730103806228378</v>
      </c>
      <c r="T24" s="30">
        <f t="shared" si="3"/>
        <v>209</v>
      </c>
      <c r="U24" s="76"/>
      <c r="V24" s="76"/>
    </row>
    <row r="25" spans="1:22" x14ac:dyDescent="0.45">
      <c r="A25" s="14">
        <v>21</v>
      </c>
      <c r="B25" s="3">
        <v>528</v>
      </c>
      <c r="C25" s="8">
        <v>168</v>
      </c>
      <c r="D25" s="5" t="s">
        <v>16</v>
      </c>
      <c r="E25" s="9">
        <v>0.41660000000000003</v>
      </c>
      <c r="F25" s="1">
        <v>0.11</v>
      </c>
      <c r="H25" s="42">
        <f t="shared" si="6"/>
        <v>0.11</v>
      </c>
      <c r="Q25" s="30">
        <v>168</v>
      </c>
      <c r="R25" s="30">
        <v>420</v>
      </c>
      <c r="S25" s="32">
        <f t="shared" si="0"/>
        <v>0.10380622837370242</v>
      </c>
      <c r="T25" s="30">
        <f t="shared" si="3"/>
        <v>42</v>
      </c>
      <c r="U25" s="76"/>
      <c r="V25" s="76"/>
    </row>
    <row r="26" spans="1:22" x14ac:dyDescent="0.45">
      <c r="A26" s="14">
        <v>22</v>
      </c>
      <c r="B26" s="3">
        <v>528</v>
      </c>
      <c r="C26" s="8">
        <v>169</v>
      </c>
      <c r="D26" s="5" t="s">
        <v>16</v>
      </c>
      <c r="E26" s="9">
        <v>1</v>
      </c>
      <c r="F26" s="1">
        <v>0.41</v>
      </c>
      <c r="H26" s="42">
        <f t="shared" si="6"/>
        <v>0.41</v>
      </c>
      <c r="Q26" s="30">
        <v>169</v>
      </c>
      <c r="R26" s="30">
        <v>1350</v>
      </c>
      <c r="S26" s="32">
        <f t="shared" si="0"/>
        <v>0.33366287691547208</v>
      </c>
      <c r="T26" s="30">
        <f t="shared" si="3"/>
        <v>135</v>
      </c>
      <c r="U26" s="76"/>
      <c r="V26" s="76"/>
    </row>
    <row r="27" spans="1:22" x14ac:dyDescent="0.45">
      <c r="A27" s="14">
        <v>23</v>
      </c>
      <c r="B27" s="3">
        <v>528</v>
      </c>
      <c r="C27" s="8">
        <v>170</v>
      </c>
      <c r="D27" s="5" t="s">
        <v>16</v>
      </c>
      <c r="E27" s="9">
        <v>0.5</v>
      </c>
      <c r="F27" s="1">
        <v>0.24</v>
      </c>
      <c r="H27" s="42">
        <f t="shared" si="6"/>
        <v>0.24</v>
      </c>
      <c r="Q27" s="30">
        <v>170</v>
      </c>
      <c r="R27" s="30">
        <v>851</v>
      </c>
      <c r="S27" s="32">
        <f t="shared" si="0"/>
        <v>0.21033119130004943</v>
      </c>
      <c r="T27" s="30">
        <f t="shared" si="3"/>
        <v>85</v>
      </c>
      <c r="U27" s="76"/>
      <c r="V27" s="76"/>
    </row>
    <row r="28" spans="1:22" ht="27" customHeight="1" x14ac:dyDescent="0.35">
      <c r="A28" s="14"/>
      <c r="B28" s="84" t="s">
        <v>19</v>
      </c>
      <c r="C28" s="85"/>
      <c r="D28" s="85"/>
      <c r="E28" s="86"/>
      <c r="F28" s="27">
        <f>SUM(F5:F27)</f>
        <v>13.848800000000002</v>
      </c>
      <c r="H28" s="43">
        <f>SUM(H5:H27)</f>
        <v>16.640130542777143</v>
      </c>
      <c r="Q28" s="7"/>
      <c r="R28" s="35">
        <f t="shared" ref="R28:T28" si="7">SUM(R5:R27)</f>
        <v>18662</v>
      </c>
      <c r="S28" s="27">
        <f t="shared" si="7"/>
        <v>4.6124567474048446</v>
      </c>
      <c r="T28" s="35">
        <f t="shared" si="7"/>
        <v>1868</v>
      </c>
      <c r="U28" s="7"/>
      <c r="V28" s="7"/>
    </row>
    <row r="29" spans="1:22" ht="40.200000000000003" customHeight="1" x14ac:dyDescent="0.35">
      <c r="A29" s="15"/>
      <c r="B29" s="81" t="s">
        <v>20</v>
      </c>
      <c r="C29" s="82"/>
      <c r="D29" s="82"/>
      <c r="E29" s="83"/>
      <c r="F29" s="69">
        <f>F28*3.03</f>
        <v>41.961864000000006</v>
      </c>
      <c r="H29" s="44">
        <f>H28*3.03</f>
        <v>50.419595544614744</v>
      </c>
      <c r="Q29" s="7"/>
      <c r="R29" s="34" t="s">
        <v>21</v>
      </c>
      <c r="S29" s="34" t="s">
        <v>22</v>
      </c>
      <c r="T29" s="34" t="s">
        <v>23</v>
      </c>
      <c r="U29" s="7"/>
      <c r="V29" s="7"/>
    </row>
    <row r="30" spans="1:22" ht="27" x14ac:dyDescent="0.45">
      <c r="A30" s="66"/>
      <c r="B30" s="58"/>
      <c r="C30" s="58"/>
      <c r="D30" s="58"/>
      <c r="E30" s="59"/>
      <c r="F30" s="59"/>
      <c r="H30" s="42"/>
    </row>
    <row r="31" spans="1:22" ht="48.75" customHeight="1" x14ac:dyDescent="0.45">
      <c r="A31" s="67"/>
      <c r="B31" s="90" t="s">
        <v>24</v>
      </c>
      <c r="C31" s="91"/>
      <c r="D31" s="91"/>
      <c r="E31" s="91"/>
      <c r="F31" s="92"/>
      <c r="H31" s="54"/>
    </row>
    <row r="32" spans="1:22" x14ac:dyDescent="0.45">
      <c r="A32" s="52">
        <v>24</v>
      </c>
      <c r="B32" s="53"/>
      <c r="C32" s="53">
        <v>69</v>
      </c>
      <c r="D32" s="53"/>
      <c r="E32" s="53"/>
      <c r="F32" s="56">
        <f>H15-F15</f>
        <v>0.2312621212121212</v>
      </c>
      <c r="G32" s="68"/>
      <c r="H32" s="53"/>
    </row>
    <row r="33" spans="1:9" x14ac:dyDescent="0.45">
      <c r="A33" s="52">
        <v>25</v>
      </c>
      <c r="B33" s="53"/>
      <c r="C33" s="53">
        <v>68</v>
      </c>
      <c r="D33" s="53"/>
      <c r="E33" s="53"/>
      <c r="F33" s="56">
        <f>H14-F14</f>
        <v>0.65337549019607832</v>
      </c>
      <c r="G33" s="68"/>
      <c r="H33" s="53"/>
    </row>
    <row r="34" spans="1:9" x14ac:dyDescent="0.45">
      <c r="A34" s="52">
        <v>26</v>
      </c>
      <c r="B34" s="52"/>
      <c r="C34" s="53">
        <v>160</v>
      </c>
      <c r="D34" s="60"/>
      <c r="E34" s="61"/>
      <c r="F34" s="61">
        <v>1.42</v>
      </c>
      <c r="H34" s="55">
        <f>F34</f>
        <v>1.42</v>
      </c>
    </row>
    <row r="35" spans="1:9" x14ac:dyDescent="0.45">
      <c r="A35" s="52">
        <v>27</v>
      </c>
      <c r="B35" s="62"/>
      <c r="C35" s="53">
        <v>71</v>
      </c>
      <c r="D35" s="60"/>
      <c r="E35" s="61"/>
      <c r="F35" s="63">
        <f>H16-F16</f>
        <v>0.26682610966057441</v>
      </c>
      <c r="H35" s="42">
        <f>F35</f>
        <v>0.26682610966057441</v>
      </c>
    </row>
    <row r="36" spans="1:9" x14ac:dyDescent="0.45">
      <c r="A36" s="52">
        <v>28</v>
      </c>
      <c r="B36" s="52"/>
      <c r="C36" s="53">
        <v>70</v>
      </c>
      <c r="D36" s="64"/>
      <c r="E36" s="61"/>
      <c r="F36" s="61">
        <v>0.46</v>
      </c>
      <c r="H36" s="42">
        <f>F36</f>
        <v>0.46</v>
      </c>
    </row>
    <row r="37" spans="1:9" x14ac:dyDescent="0.45">
      <c r="A37" s="52">
        <v>30</v>
      </c>
      <c r="B37" s="52"/>
      <c r="C37" s="53">
        <v>102</v>
      </c>
      <c r="D37" s="64"/>
      <c r="E37" s="61"/>
      <c r="F37" s="61">
        <v>0.54</v>
      </c>
      <c r="H37" s="42">
        <f>F37</f>
        <v>0.54</v>
      </c>
    </row>
    <row r="38" spans="1:9" x14ac:dyDescent="0.45">
      <c r="A38" s="52">
        <v>31</v>
      </c>
      <c r="B38" s="52"/>
      <c r="C38" s="53">
        <v>57</v>
      </c>
      <c r="D38" s="60"/>
      <c r="E38" s="61"/>
      <c r="F38" s="61">
        <v>0.5</v>
      </c>
      <c r="H38" s="42">
        <f>F38</f>
        <v>0.5</v>
      </c>
    </row>
    <row r="39" spans="1:9" x14ac:dyDescent="0.45">
      <c r="A39" s="52"/>
      <c r="B39" s="80" t="s">
        <v>25</v>
      </c>
      <c r="C39" s="80"/>
      <c r="D39" s="80"/>
      <c r="E39" s="61"/>
      <c r="F39" s="63">
        <f>SUM(F32:F38)</f>
        <v>4.0714637210687741</v>
      </c>
      <c r="H39" s="45">
        <f>SUM(H34:H38)</f>
        <v>3.1868261096605743</v>
      </c>
      <c r="I39" s="6">
        <f>H39*3.03</f>
        <v>9.6560831122715403</v>
      </c>
    </row>
    <row r="40" spans="1:9" x14ac:dyDescent="0.45">
      <c r="A40" s="52"/>
      <c r="B40" s="60"/>
      <c r="C40" s="53"/>
      <c r="D40" s="60"/>
      <c r="E40" s="61"/>
      <c r="F40" s="61"/>
      <c r="H40" s="46"/>
    </row>
    <row r="41" spans="1:9" x14ac:dyDescent="0.45">
      <c r="A41" s="52"/>
      <c r="B41" s="60"/>
      <c r="C41" s="53"/>
      <c r="D41" s="60"/>
      <c r="E41" s="61"/>
      <c r="F41" s="65">
        <f>F39+F28</f>
        <v>17.920263721068778</v>
      </c>
      <c r="H41" s="47">
        <f>H39+H28</f>
        <v>19.826956652437719</v>
      </c>
    </row>
    <row r="42" spans="1:9" x14ac:dyDescent="0.45">
      <c r="A42" s="52"/>
      <c r="B42" s="60"/>
      <c r="C42" s="53"/>
      <c r="D42" s="60"/>
      <c r="E42" s="61"/>
      <c r="F42" s="61">
        <v>3.03</v>
      </c>
      <c r="H42" s="46">
        <v>3.03</v>
      </c>
    </row>
    <row r="43" spans="1:9" x14ac:dyDescent="0.45">
      <c r="A43" s="52"/>
      <c r="B43" s="60"/>
      <c r="C43" s="53"/>
      <c r="D43" s="60"/>
      <c r="E43" s="61" t="s">
        <v>26</v>
      </c>
      <c r="F43" s="70">
        <f>F41*F42</f>
        <v>54.298399074838393</v>
      </c>
      <c r="H43" s="48">
        <f>H41*H42</f>
        <v>60.075678656886282</v>
      </c>
    </row>
    <row r="44" spans="1:9" ht="24" thickBot="1" x14ac:dyDescent="0.5">
      <c r="A44" s="71"/>
      <c r="B44" s="72"/>
      <c r="C44" s="73"/>
      <c r="D44" s="72"/>
      <c r="E44" s="74"/>
      <c r="F44" s="75"/>
      <c r="G44" s="49"/>
      <c r="H44" s="50"/>
    </row>
    <row r="45" spans="1:9" x14ac:dyDescent="0.45">
      <c r="H45" s="39"/>
    </row>
  </sheetData>
  <mergeCells count="8">
    <mergeCell ref="U5:U27"/>
    <mergeCell ref="V5:V27"/>
    <mergeCell ref="A2:F2"/>
    <mergeCell ref="B39:D39"/>
    <mergeCell ref="B29:E29"/>
    <mergeCell ref="B28:E28"/>
    <mergeCell ref="A3:F3"/>
    <mergeCell ref="B31:F31"/>
  </mergeCells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3D2E-9074-4A2E-8321-32CE0FC167C4}">
  <sheetPr>
    <pageSetUpPr fitToPage="1"/>
  </sheetPr>
  <dimension ref="A1:D20"/>
  <sheetViews>
    <sheetView workbookViewId="0">
      <selection activeCell="H6" sqref="H6"/>
    </sheetView>
  </sheetViews>
  <sheetFormatPr defaultColWidth="8.88671875" defaultRowHeight="13.8" x14ac:dyDescent="0.25"/>
  <cols>
    <col min="1" max="1" width="8.88671875" style="17"/>
    <col min="2" max="2" width="66.6640625" style="16" customWidth="1"/>
    <col min="3" max="3" width="21.6640625" style="16" customWidth="1"/>
    <col min="4" max="4" width="13.44140625" style="16" customWidth="1"/>
    <col min="5" max="16384" width="8.88671875" style="16"/>
  </cols>
  <sheetData>
    <row r="1" spans="1:4" s="24" customFormat="1" ht="35.4" customHeight="1" x14ac:dyDescent="0.4">
      <c r="A1" s="93" t="s">
        <v>27</v>
      </c>
      <c r="B1" s="93"/>
      <c r="C1" s="93"/>
      <c r="D1" s="93"/>
    </row>
    <row r="2" spans="1:4" s="18" customFormat="1" ht="34.799999999999997" x14ac:dyDescent="0.3">
      <c r="A2" s="25" t="s">
        <v>4</v>
      </c>
      <c r="B2" s="25" t="s">
        <v>28</v>
      </c>
      <c r="C2" s="25" t="s">
        <v>29</v>
      </c>
      <c r="D2" s="25" t="s">
        <v>30</v>
      </c>
    </row>
    <row r="3" spans="1:4" ht="21" customHeight="1" x14ac:dyDescent="0.3">
      <c r="A3" s="23">
        <v>1</v>
      </c>
      <c r="B3" s="21" t="s">
        <v>31</v>
      </c>
      <c r="C3" s="20"/>
      <c r="D3" s="20"/>
    </row>
    <row r="4" spans="1:4" ht="21" customHeight="1" x14ac:dyDescent="0.3">
      <c r="A4" s="23">
        <v>2</v>
      </c>
      <c r="B4" s="21" t="s">
        <v>32</v>
      </c>
      <c r="C4" s="20"/>
      <c r="D4" s="20"/>
    </row>
    <row r="5" spans="1:4" ht="21" customHeight="1" x14ac:dyDescent="0.25">
      <c r="A5" s="23">
        <v>3</v>
      </c>
      <c r="B5" s="21" t="s">
        <v>33</v>
      </c>
      <c r="C5" s="19"/>
      <c r="D5" s="19"/>
    </row>
    <row r="6" spans="1:4" ht="31.2" x14ac:dyDescent="0.25">
      <c r="A6" s="23">
        <v>4</v>
      </c>
      <c r="B6" s="21" t="s">
        <v>34</v>
      </c>
      <c r="C6" s="19"/>
      <c r="D6" s="19"/>
    </row>
    <row r="7" spans="1:4" ht="21" customHeight="1" x14ac:dyDescent="0.25">
      <c r="A7" s="23">
        <v>5</v>
      </c>
      <c r="B7" s="21" t="s">
        <v>35</v>
      </c>
      <c r="C7" s="19"/>
      <c r="D7" s="19"/>
    </row>
    <row r="8" spans="1:4" ht="31.2" x14ac:dyDescent="0.25">
      <c r="A8" s="23">
        <v>6</v>
      </c>
      <c r="B8" s="21" t="s">
        <v>36</v>
      </c>
      <c r="C8" s="19"/>
      <c r="D8" s="19"/>
    </row>
    <row r="9" spans="1:4" ht="21" customHeight="1" x14ac:dyDescent="0.25">
      <c r="A9" s="23">
        <v>7</v>
      </c>
      <c r="B9" s="21" t="s">
        <v>37</v>
      </c>
      <c r="C9" s="19"/>
      <c r="D9" s="19"/>
    </row>
    <row r="10" spans="1:4" ht="21" customHeight="1" x14ac:dyDescent="0.25">
      <c r="A10" s="23">
        <v>8</v>
      </c>
      <c r="B10" s="22" t="s">
        <v>38</v>
      </c>
      <c r="C10" s="19"/>
      <c r="D10" s="19"/>
    </row>
    <row r="11" spans="1:4" ht="21" customHeight="1" x14ac:dyDescent="0.25">
      <c r="A11" s="23">
        <v>9</v>
      </c>
      <c r="B11" s="22" t="s">
        <v>39</v>
      </c>
      <c r="C11" s="19"/>
      <c r="D11" s="19"/>
    </row>
    <row r="12" spans="1:4" ht="21" customHeight="1" x14ac:dyDescent="0.25">
      <c r="A12" s="23">
        <v>10</v>
      </c>
      <c r="B12" s="22" t="s">
        <v>40</v>
      </c>
      <c r="C12" s="19"/>
      <c r="D12" s="19"/>
    </row>
    <row r="13" spans="1:4" ht="30" x14ac:dyDescent="0.25">
      <c r="A13" s="23">
        <v>11</v>
      </c>
      <c r="B13" s="22" t="s">
        <v>41</v>
      </c>
      <c r="C13" s="19"/>
      <c r="D13" s="19"/>
    </row>
    <row r="14" spans="1:4" ht="21" customHeight="1" x14ac:dyDescent="0.25">
      <c r="A14" s="23">
        <v>12</v>
      </c>
      <c r="B14" s="22" t="s">
        <v>42</v>
      </c>
      <c r="C14" s="19"/>
      <c r="D14" s="19"/>
    </row>
    <row r="15" spans="1:4" ht="21" customHeight="1" x14ac:dyDescent="0.25">
      <c r="A15" s="23">
        <v>13</v>
      </c>
      <c r="B15" s="22" t="s">
        <v>43</v>
      </c>
      <c r="C15" s="19"/>
      <c r="D15" s="19"/>
    </row>
    <row r="16" spans="1:4" ht="21" customHeight="1" x14ac:dyDescent="0.25">
      <c r="A16" s="23">
        <v>14</v>
      </c>
      <c r="B16" s="22" t="s">
        <v>44</v>
      </c>
      <c r="C16" s="19"/>
      <c r="D16" s="19"/>
    </row>
    <row r="17" spans="1:4" ht="21" customHeight="1" x14ac:dyDescent="0.25">
      <c r="A17" s="23">
        <v>15</v>
      </c>
      <c r="B17" s="22" t="s">
        <v>45</v>
      </c>
      <c r="C17" s="19"/>
      <c r="D17" s="19"/>
    </row>
    <row r="18" spans="1:4" ht="21" customHeight="1" x14ac:dyDescent="0.25">
      <c r="A18" s="23">
        <v>16</v>
      </c>
      <c r="B18" s="22" t="s">
        <v>46</v>
      </c>
      <c r="C18" s="19"/>
      <c r="D18" s="19"/>
    </row>
    <row r="19" spans="1:4" ht="27.6" customHeight="1" x14ac:dyDescent="0.25">
      <c r="A19" s="23">
        <v>17</v>
      </c>
      <c r="B19" s="22" t="s">
        <v>47</v>
      </c>
      <c r="C19" s="19"/>
      <c r="D19" s="19"/>
    </row>
    <row r="20" spans="1:4" ht="21" customHeight="1" x14ac:dyDescent="0.25">
      <c r="A20" s="23">
        <v>18</v>
      </c>
      <c r="B20" s="22" t="s">
        <v>48</v>
      </c>
      <c r="C20" s="19"/>
      <c r="D20" s="19"/>
    </row>
  </sheetData>
  <mergeCells count="1">
    <mergeCell ref="A1:D1"/>
  </mergeCells>
  <printOptions horizontalCentered="1" verticalCentered="1"/>
  <pageMargins left="0.25" right="0.25" top="0.25" bottom="0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BD03-9B97-4504-807E-FB06486C8922}">
  <sheetPr>
    <pageSetUpPr fitToPage="1"/>
  </sheetPr>
  <dimension ref="A1:F29"/>
  <sheetViews>
    <sheetView workbookViewId="0">
      <selection activeCell="E5" sqref="E5:E27"/>
    </sheetView>
  </sheetViews>
  <sheetFormatPr defaultColWidth="8.88671875" defaultRowHeight="14.4" x14ac:dyDescent="0.3"/>
  <cols>
    <col min="1" max="1" width="11.109375" style="6" customWidth="1"/>
    <col min="2" max="2" width="13.6640625" style="6" bestFit="1" customWidth="1"/>
    <col min="3" max="3" width="11.5546875" style="33" bestFit="1" customWidth="1"/>
    <col min="4" max="4" width="13.6640625" style="6" customWidth="1"/>
    <col min="5" max="5" width="10.33203125" style="6" bestFit="1" customWidth="1"/>
    <col min="6" max="6" width="16.109375" style="6" bestFit="1" customWidth="1"/>
    <col min="7" max="16384" width="8.88671875" style="6"/>
  </cols>
  <sheetData>
    <row r="1" spans="1:6" ht="15.6" x14ac:dyDescent="0.3">
      <c r="A1" s="29" t="s">
        <v>49</v>
      </c>
      <c r="B1"/>
      <c r="C1" s="31"/>
      <c r="D1"/>
      <c r="E1"/>
      <c r="F1"/>
    </row>
    <row r="2" spans="1:6" ht="15.6" customHeight="1" x14ac:dyDescent="0.3">
      <c r="A2" s="94" t="s">
        <v>50</v>
      </c>
      <c r="B2" s="94"/>
      <c r="C2" s="94"/>
      <c r="D2" s="94"/>
      <c r="E2" s="94"/>
      <c r="F2" s="94"/>
    </row>
    <row r="3" spans="1:6" ht="26.4" customHeight="1" x14ac:dyDescent="0.3">
      <c r="A3" s="95"/>
      <c r="B3" s="95"/>
      <c r="C3" s="95"/>
      <c r="D3" s="95"/>
      <c r="E3" s="95"/>
      <c r="F3" s="95"/>
    </row>
    <row r="4" spans="1:6" ht="31.2" x14ac:dyDescent="0.3">
      <c r="A4" s="36" t="s">
        <v>10</v>
      </c>
      <c r="B4" s="36" t="s">
        <v>11</v>
      </c>
      <c r="C4" s="37" t="s">
        <v>12</v>
      </c>
      <c r="D4" s="36" t="s">
        <v>13</v>
      </c>
      <c r="E4" s="36" t="s">
        <v>14</v>
      </c>
      <c r="F4" s="36" t="s">
        <v>15</v>
      </c>
    </row>
    <row r="5" spans="1:6" ht="15.6" x14ac:dyDescent="0.3">
      <c r="A5" s="30">
        <v>58</v>
      </c>
      <c r="B5" s="30">
        <v>2206</v>
      </c>
      <c r="C5" s="32">
        <f>B5/4046</f>
        <v>0.54522985664854173</v>
      </c>
      <c r="D5" s="30">
        <f>ROUND(B5/10,0)</f>
        <v>221</v>
      </c>
      <c r="E5" s="96" t="s">
        <v>51</v>
      </c>
      <c r="F5" s="97" t="s">
        <v>18</v>
      </c>
    </row>
    <row r="6" spans="1:6" ht="15.6" x14ac:dyDescent="0.3">
      <c r="A6" s="30">
        <v>59</v>
      </c>
      <c r="B6" s="30">
        <v>380</v>
      </c>
      <c r="C6" s="32">
        <f t="shared" ref="C6:C27" si="0">B6/4046</f>
        <v>9.391992090954028E-2</v>
      </c>
      <c r="D6" s="30">
        <f t="shared" ref="D6:D27" si="1">ROUND(B6/10,0)</f>
        <v>38</v>
      </c>
      <c r="E6" s="96"/>
      <c r="F6" s="97"/>
    </row>
    <row r="7" spans="1:6" ht="15.6" x14ac:dyDescent="0.3">
      <c r="A7" s="30">
        <v>60</v>
      </c>
      <c r="B7" s="30">
        <v>238</v>
      </c>
      <c r="C7" s="32">
        <f t="shared" si="0"/>
        <v>5.8823529411764705E-2</v>
      </c>
      <c r="D7" s="30">
        <f t="shared" si="1"/>
        <v>24</v>
      </c>
      <c r="E7" s="96"/>
      <c r="F7" s="97"/>
    </row>
    <row r="8" spans="1:6" ht="15.6" x14ac:dyDescent="0.3">
      <c r="A8" s="30">
        <v>61</v>
      </c>
      <c r="B8" s="30">
        <v>0</v>
      </c>
      <c r="C8" s="32">
        <f t="shared" si="0"/>
        <v>0</v>
      </c>
      <c r="D8" s="30">
        <f t="shared" si="1"/>
        <v>0</v>
      </c>
      <c r="E8" s="96"/>
      <c r="F8" s="97"/>
    </row>
    <row r="9" spans="1:6" ht="15.6" x14ac:dyDescent="0.3">
      <c r="A9" s="30">
        <v>63</v>
      </c>
      <c r="B9" s="30">
        <v>727</v>
      </c>
      <c r="C9" s="32">
        <f t="shared" si="0"/>
        <v>0.17968363816114682</v>
      </c>
      <c r="D9" s="30">
        <f t="shared" si="1"/>
        <v>73</v>
      </c>
      <c r="E9" s="96"/>
      <c r="F9" s="97"/>
    </row>
    <row r="10" spans="1:6" ht="15.6" x14ac:dyDescent="0.3">
      <c r="A10" s="30">
        <v>64</v>
      </c>
      <c r="B10" s="30">
        <v>1375</v>
      </c>
      <c r="C10" s="32">
        <f t="shared" si="0"/>
        <v>0.33984181908057343</v>
      </c>
      <c r="D10" s="30">
        <f t="shared" si="1"/>
        <v>138</v>
      </c>
      <c r="E10" s="96"/>
      <c r="F10" s="97"/>
    </row>
    <row r="11" spans="1:6" ht="15.6" x14ac:dyDescent="0.3">
      <c r="A11" s="30">
        <v>65</v>
      </c>
      <c r="B11" s="30">
        <v>210</v>
      </c>
      <c r="C11" s="32">
        <f t="shared" si="0"/>
        <v>5.1903114186851208E-2</v>
      </c>
      <c r="D11" s="30">
        <f t="shared" si="1"/>
        <v>21</v>
      </c>
      <c r="E11" s="96"/>
      <c r="F11" s="97"/>
    </row>
    <row r="12" spans="1:6" ht="15.6" x14ac:dyDescent="0.3">
      <c r="A12" s="30">
        <v>66</v>
      </c>
      <c r="B12" s="30">
        <v>250</v>
      </c>
      <c r="C12" s="32">
        <f t="shared" si="0"/>
        <v>6.1789421651013345E-2</v>
      </c>
      <c r="D12" s="30">
        <f t="shared" si="1"/>
        <v>25</v>
      </c>
      <c r="E12" s="96"/>
      <c r="F12" s="97"/>
    </row>
    <row r="13" spans="1:6" ht="15.6" x14ac:dyDescent="0.3">
      <c r="A13" s="30">
        <v>67</v>
      </c>
      <c r="B13" s="30">
        <v>0</v>
      </c>
      <c r="C13" s="32">
        <f t="shared" si="0"/>
        <v>0</v>
      </c>
      <c r="D13" s="30">
        <f t="shared" si="1"/>
        <v>0</v>
      </c>
      <c r="E13" s="96"/>
      <c r="F13" s="97"/>
    </row>
    <row r="14" spans="1:6" ht="15.6" x14ac:dyDescent="0.3">
      <c r="A14" s="30">
        <v>68</v>
      </c>
      <c r="B14" s="30">
        <v>451</v>
      </c>
      <c r="C14" s="32">
        <f t="shared" si="0"/>
        <v>0.11146811665842808</v>
      </c>
      <c r="D14" s="30">
        <f t="shared" si="1"/>
        <v>45</v>
      </c>
      <c r="E14" s="96"/>
      <c r="F14" s="97"/>
    </row>
    <row r="15" spans="1:6" ht="15.6" x14ac:dyDescent="0.3">
      <c r="A15" s="30">
        <v>69</v>
      </c>
      <c r="B15" s="30">
        <v>0</v>
      </c>
      <c r="C15" s="32">
        <f t="shared" si="0"/>
        <v>0</v>
      </c>
      <c r="D15" s="30">
        <f t="shared" si="1"/>
        <v>0</v>
      </c>
      <c r="E15" s="96"/>
      <c r="F15" s="97"/>
    </row>
    <row r="16" spans="1:6" ht="15.6" x14ac:dyDescent="0.3">
      <c r="A16" s="30">
        <v>71</v>
      </c>
      <c r="B16" s="30">
        <v>0</v>
      </c>
      <c r="C16" s="32">
        <f t="shared" si="0"/>
        <v>0</v>
      </c>
      <c r="D16" s="30">
        <f t="shared" si="1"/>
        <v>0</v>
      </c>
      <c r="E16" s="96"/>
      <c r="F16" s="97"/>
    </row>
    <row r="17" spans="1:6" ht="15.6" x14ac:dyDescent="0.3">
      <c r="A17" s="30">
        <v>72</v>
      </c>
      <c r="B17" s="30">
        <v>301</v>
      </c>
      <c r="C17" s="32">
        <f t="shared" si="0"/>
        <v>7.4394463667820071E-2</v>
      </c>
      <c r="D17" s="30">
        <f t="shared" si="1"/>
        <v>30</v>
      </c>
      <c r="E17" s="96"/>
      <c r="F17" s="97"/>
    </row>
    <row r="18" spans="1:6" ht="15.6" x14ac:dyDescent="0.3">
      <c r="A18" s="30">
        <v>73</v>
      </c>
      <c r="B18" s="30">
        <v>178</v>
      </c>
      <c r="C18" s="32">
        <f t="shared" si="0"/>
        <v>4.3994068215521501E-2</v>
      </c>
      <c r="D18" s="30">
        <f t="shared" si="1"/>
        <v>18</v>
      </c>
      <c r="E18" s="96"/>
      <c r="F18" s="97"/>
    </row>
    <row r="19" spans="1:6" ht="15.6" x14ac:dyDescent="0.3">
      <c r="A19" s="30">
        <v>74</v>
      </c>
      <c r="B19" s="30">
        <v>648</v>
      </c>
      <c r="C19" s="32">
        <f t="shared" si="0"/>
        <v>0.1601581809194266</v>
      </c>
      <c r="D19" s="30">
        <f t="shared" si="1"/>
        <v>65</v>
      </c>
      <c r="E19" s="96"/>
      <c r="F19" s="97"/>
    </row>
    <row r="20" spans="1:6" ht="15.6" x14ac:dyDescent="0.3">
      <c r="A20" s="30">
        <v>101</v>
      </c>
      <c r="B20" s="30">
        <v>1347</v>
      </c>
      <c r="C20" s="32">
        <f t="shared" si="0"/>
        <v>0.33292140385565994</v>
      </c>
      <c r="D20" s="30">
        <f t="shared" si="1"/>
        <v>135</v>
      </c>
      <c r="E20" s="96"/>
      <c r="F20" s="97"/>
    </row>
    <row r="21" spans="1:6" ht="15.6" x14ac:dyDescent="0.3">
      <c r="A21" s="30">
        <v>103</v>
      </c>
      <c r="B21" s="30">
        <v>659</v>
      </c>
      <c r="C21" s="32">
        <f t="shared" si="0"/>
        <v>0.16287691547207117</v>
      </c>
      <c r="D21" s="30">
        <f t="shared" si="1"/>
        <v>66</v>
      </c>
      <c r="E21" s="96"/>
      <c r="F21" s="97"/>
    </row>
    <row r="22" spans="1:6" ht="15.6" x14ac:dyDescent="0.3">
      <c r="A22" s="30">
        <v>112</v>
      </c>
      <c r="B22" s="30">
        <v>3100</v>
      </c>
      <c r="C22" s="32">
        <f t="shared" si="0"/>
        <v>0.76618882847256553</v>
      </c>
      <c r="D22" s="30">
        <f t="shared" si="1"/>
        <v>310</v>
      </c>
      <c r="E22" s="96"/>
      <c r="F22" s="97"/>
    </row>
    <row r="23" spans="1:6" ht="15.6" x14ac:dyDescent="0.3">
      <c r="A23" s="30">
        <v>161</v>
      </c>
      <c r="B23" s="30">
        <v>1878</v>
      </c>
      <c r="C23" s="32">
        <f t="shared" si="0"/>
        <v>0.46416213544241225</v>
      </c>
      <c r="D23" s="30">
        <f t="shared" si="1"/>
        <v>188</v>
      </c>
      <c r="E23" s="96"/>
      <c r="F23" s="97"/>
    </row>
    <row r="24" spans="1:6" ht="15.6" x14ac:dyDescent="0.3">
      <c r="A24" s="30">
        <v>167</v>
      </c>
      <c r="B24" s="30">
        <v>2093</v>
      </c>
      <c r="C24" s="32">
        <f t="shared" si="0"/>
        <v>0.51730103806228378</v>
      </c>
      <c r="D24" s="30">
        <f t="shared" si="1"/>
        <v>209</v>
      </c>
      <c r="E24" s="96"/>
      <c r="F24" s="97"/>
    </row>
    <row r="25" spans="1:6" ht="15.6" x14ac:dyDescent="0.3">
      <c r="A25" s="30">
        <v>168</v>
      </c>
      <c r="B25" s="30">
        <v>420</v>
      </c>
      <c r="C25" s="32">
        <f t="shared" si="0"/>
        <v>0.10380622837370242</v>
      </c>
      <c r="D25" s="30">
        <f t="shared" si="1"/>
        <v>42</v>
      </c>
      <c r="E25" s="96"/>
      <c r="F25" s="97"/>
    </row>
    <row r="26" spans="1:6" ht="15.6" x14ac:dyDescent="0.3">
      <c r="A26" s="30">
        <v>169</v>
      </c>
      <c r="B26" s="30">
        <v>1350</v>
      </c>
      <c r="C26" s="32">
        <f t="shared" si="0"/>
        <v>0.33366287691547208</v>
      </c>
      <c r="D26" s="30">
        <f t="shared" si="1"/>
        <v>135</v>
      </c>
      <c r="E26" s="96"/>
      <c r="F26" s="97"/>
    </row>
    <row r="27" spans="1:6" ht="15.6" x14ac:dyDescent="0.3">
      <c r="A27" s="30">
        <v>170</v>
      </c>
      <c r="B27" s="30">
        <v>851</v>
      </c>
      <c r="C27" s="32">
        <f t="shared" si="0"/>
        <v>0.21033119130004943</v>
      </c>
      <c r="D27" s="30">
        <f t="shared" si="1"/>
        <v>85</v>
      </c>
      <c r="E27" s="96"/>
      <c r="F27" s="97"/>
    </row>
    <row r="28" spans="1:6" ht="27" customHeight="1" x14ac:dyDescent="0.3">
      <c r="A28" s="7"/>
      <c r="B28" s="35">
        <f t="shared" ref="B28:D28" si="2">SUM(B5:B27)</f>
        <v>18662</v>
      </c>
      <c r="C28" s="27">
        <f t="shared" si="2"/>
        <v>4.6124567474048446</v>
      </c>
      <c r="D28" s="35">
        <f t="shared" si="2"/>
        <v>1868</v>
      </c>
      <c r="E28" s="7"/>
      <c r="F28" s="7"/>
    </row>
    <row r="29" spans="1:6" ht="40.200000000000003" customHeight="1" x14ac:dyDescent="0.3">
      <c r="A29" s="7"/>
      <c r="B29" s="34" t="s">
        <v>21</v>
      </c>
      <c r="C29" s="34" t="s">
        <v>22</v>
      </c>
      <c r="D29" s="34" t="s">
        <v>23</v>
      </c>
      <c r="E29" s="7"/>
      <c r="F29" s="7"/>
    </row>
  </sheetData>
  <mergeCells count="3">
    <mergeCell ref="A2:F3"/>
    <mergeCell ref="E5:E27"/>
    <mergeCell ref="F5:F27"/>
  </mergeCells>
  <pageMargins left="0.7" right="0.7" top="0.75" bottom="0.75" header="0.3" footer="0.3"/>
  <pageSetup scale="6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Sheet2 (3)</vt:lpstr>
      <vt:lpstr>Sheet2</vt:lpstr>
      <vt:lpstr>Sheet1</vt:lpstr>
      <vt:lpstr>Sheet2 (2)</vt:lpstr>
      <vt:lpstr>Sheet2!Print_Area</vt:lpstr>
      <vt:lpstr>'Sheet2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Kiran Lokhande</dc:creator>
  <cp:keywords/>
  <dc:description/>
  <cp:lastModifiedBy>KIRAN LOKHANDE</cp:lastModifiedBy>
  <cp:revision/>
  <dcterms:created xsi:type="dcterms:W3CDTF">2015-06-05T18:17:20Z</dcterms:created>
  <dcterms:modified xsi:type="dcterms:W3CDTF">2022-05-05T08:34:35Z</dcterms:modified>
  <cp:category/>
  <cp:contentStatus/>
</cp:coreProperties>
</file>