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fficial Documents\Official\O2 Chemicals\Murshidabad\"/>
    </mc:Choice>
  </mc:AlternateContent>
  <bookViews>
    <workbookView xWindow="0" yWindow="0" windowWidth="20490" windowHeight="7455" activeTab="1"/>
  </bookViews>
  <sheets>
    <sheet name="O2 Chemicals" sheetId="3" r:id="rId1"/>
    <sheet name="O2 Chemicals- Revised &amp; Final" sheetId="5" r:id="rId2"/>
    <sheet name="Boyron Biswas &amp; Ors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5" l="1"/>
  <c r="R34" i="5" l="1"/>
  <c r="S43" i="5" l="1"/>
  <c r="S44" i="5"/>
  <c r="S45" i="5"/>
  <c r="S46" i="5"/>
  <c r="S47" i="5"/>
  <c r="D54" i="5"/>
  <c r="R45" i="5"/>
  <c r="T34" i="5"/>
  <c r="P34" i="5"/>
  <c r="P36" i="5" s="1"/>
  <c r="O34" i="5"/>
  <c r="O36" i="5" s="1"/>
  <c r="N34" i="5"/>
  <c r="N36" i="5" s="1"/>
  <c r="L34" i="5"/>
  <c r="L36" i="5" s="1"/>
  <c r="K34" i="5"/>
  <c r="I34" i="5"/>
  <c r="H34" i="5"/>
  <c r="F34" i="5"/>
  <c r="E34" i="5"/>
  <c r="C34" i="5"/>
  <c r="C36" i="5" s="1"/>
  <c r="U33" i="5"/>
  <c r="D33" i="5"/>
  <c r="D34" i="5" s="1"/>
  <c r="U32" i="5"/>
  <c r="Q32" i="5"/>
  <c r="S32" i="5" s="1"/>
  <c r="U31" i="5"/>
  <c r="M31" i="5"/>
  <c r="Q31" i="5" s="1"/>
  <c r="S31" i="5" s="1"/>
  <c r="U30" i="5"/>
  <c r="Q30" i="5"/>
  <c r="S30" i="5" s="1"/>
  <c r="U29" i="5"/>
  <c r="Q29" i="5"/>
  <c r="S29" i="5" s="1"/>
  <c r="U28" i="5"/>
  <c r="Q28" i="5"/>
  <c r="S28" i="5" s="1"/>
  <c r="U27" i="5"/>
  <c r="S27" i="5"/>
  <c r="Q27" i="5"/>
  <c r="U26" i="5"/>
  <c r="J26" i="5"/>
  <c r="G26" i="5"/>
  <c r="G34" i="5" s="1"/>
  <c r="U25" i="5"/>
  <c r="J25" i="5"/>
  <c r="U24" i="5"/>
  <c r="S24" i="5"/>
  <c r="Q24" i="5"/>
  <c r="U23" i="5"/>
  <c r="Q23" i="5"/>
  <c r="S23" i="5" s="1"/>
  <c r="U22" i="5"/>
  <c r="Q22" i="5"/>
  <c r="S22" i="5" s="1"/>
  <c r="U21" i="5"/>
  <c r="Q21" i="5"/>
  <c r="S21" i="5" s="1"/>
  <c r="U20" i="5"/>
  <c r="Q20" i="5"/>
  <c r="S20" i="5" s="1"/>
  <c r="U19" i="5"/>
  <c r="Q19" i="5"/>
  <c r="S19" i="5" s="1"/>
  <c r="U18" i="5"/>
  <c r="Q18" i="5"/>
  <c r="S18" i="5" s="1"/>
  <c r="U17" i="5"/>
  <c r="Q17" i="5"/>
  <c r="S17" i="5" s="1"/>
  <c r="U16" i="5"/>
  <c r="M16" i="5"/>
  <c r="Q16" i="5" s="1"/>
  <c r="S16" i="5" s="1"/>
  <c r="U15" i="5"/>
  <c r="Q15" i="5"/>
  <c r="S15" i="5" s="1"/>
  <c r="U14" i="5"/>
  <c r="M14" i="5"/>
  <c r="U13" i="5"/>
  <c r="Q13" i="5"/>
  <c r="S13" i="5" s="1"/>
  <c r="U12" i="5"/>
  <c r="Q12" i="5"/>
  <c r="S12" i="5" s="1"/>
  <c r="U11" i="5"/>
  <c r="Q11" i="5"/>
  <c r="S11" i="5" s="1"/>
  <c r="U10" i="5"/>
  <c r="Q10" i="5"/>
  <c r="S10" i="5" s="1"/>
  <c r="U9" i="5"/>
  <c r="Q9" i="5"/>
  <c r="S9" i="5" s="1"/>
  <c r="U8" i="5"/>
  <c r="S8" i="5"/>
  <c r="Q8" i="5"/>
  <c r="U7" i="5"/>
  <c r="Q7" i="5"/>
  <c r="S7" i="5" s="1"/>
  <c r="U6" i="5"/>
  <c r="S6" i="5"/>
  <c r="U5" i="5"/>
  <c r="Q5" i="5"/>
  <c r="M34" i="5" l="1"/>
  <c r="M36" i="5" s="1"/>
  <c r="J34" i="5"/>
  <c r="J36" i="5" s="1"/>
  <c r="Q14" i="5"/>
  <c r="S14" i="5" s="1"/>
  <c r="U34" i="5"/>
  <c r="R42" i="5"/>
  <c r="Q25" i="5"/>
  <c r="S25" i="5" s="1"/>
  <c r="Q33" i="5"/>
  <c r="S33" i="5" s="1"/>
  <c r="Q26" i="5"/>
  <c r="S26" i="5" s="1"/>
  <c r="S5" i="5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5" i="3"/>
  <c r="U34" i="3"/>
  <c r="R48" i="5" l="1"/>
  <c r="Q34" i="5"/>
  <c r="S44" i="3"/>
  <c r="D53" i="3"/>
  <c r="Q42" i="5" l="1"/>
  <c r="S34" i="5"/>
  <c r="L20" i="4"/>
  <c r="K22" i="4"/>
  <c r="L22" i="4"/>
  <c r="J8" i="4"/>
  <c r="K11" i="4"/>
  <c r="L11" i="4"/>
  <c r="K46" i="4"/>
  <c r="L46" i="4"/>
  <c r="L44" i="4"/>
  <c r="L32" i="4"/>
  <c r="L34" i="4" s="1"/>
  <c r="K34" i="4"/>
  <c r="Q48" i="5" l="1"/>
  <c r="S48" i="5" s="1"/>
  <c r="S42" i="5"/>
  <c r="D46" i="4"/>
  <c r="E46" i="4"/>
  <c r="F46" i="4"/>
  <c r="G46" i="4"/>
  <c r="H46" i="4"/>
  <c r="I46" i="4"/>
  <c r="C46" i="4"/>
  <c r="D34" i="4"/>
  <c r="E34" i="4"/>
  <c r="F34" i="4"/>
  <c r="G34" i="4"/>
  <c r="H34" i="4"/>
  <c r="I34" i="4"/>
  <c r="C34" i="4"/>
  <c r="D22" i="4"/>
  <c r="E22" i="4"/>
  <c r="F22" i="4"/>
  <c r="G22" i="4"/>
  <c r="H22" i="4"/>
  <c r="I22" i="4"/>
  <c r="C22" i="4"/>
  <c r="D11" i="4"/>
  <c r="E11" i="4"/>
  <c r="F11" i="4"/>
  <c r="G11" i="4"/>
  <c r="H11" i="4"/>
  <c r="I11" i="4"/>
  <c r="C11" i="4"/>
  <c r="J44" i="4"/>
  <c r="J46" i="4" s="1"/>
  <c r="J32" i="4"/>
  <c r="J34" i="4" s="1"/>
  <c r="J9" i="4"/>
  <c r="L9" i="4" s="1"/>
  <c r="J11" i="4"/>
  <c r="J20" i="4"/>
  <c r="J22" i="4" s="1"/>
  <c r="Q34" i="3" l="1"/>
  <c r="S34" i="3"/>
  <c r="S41" i="3" s="1"/>
  <c r="S47" i="3" s="1"/>
  <c r="R6" i="3"/>
  <c r="R7" i="3"/>
  <c r="R8" i="3"/>
  <c r="R9" i="3"/>
  <c r="R10" i="3"/>
  <c r="R11" i="3"/>
  <c r="R12" i="3"/>
  <c r="R13" i="3"/>
  <c r="R15" i="3"/>
  <c r="R17" i="3"/>
  <c r="R18" i="3"/>
  <c r="R19" i="3"/>
  <c r="R20" i="3"/>
  <c r="R21" i="3"/>
  <c r="R22" i="3"/>
  <c r="R23" i="3"/>
  <c r="R24" i="3"/>
  <c r="R27" i="3"/>
  <c r="R28" i="3"/>
  <c r="R29" i="3"/>
  <c r="R30" i="3"/>
  <c r="R32" i="3"/>
  <c r="R5" i="3"/>
  <c r="J26" i="3" l="1"/>
  <c r="T5" i="3" l="1"/>
  <c r="T6" i="3"/>
  <c r="T7" i="3"/>
  <c r="T8" i="3"/>
  <c r="T9" i="3"/>
  <c r="T10" i="3"/>
  <c r="T11" i="3"/>
  <c r="T12" i="3"/>
  <c r="T13" i="3"/>
  <c r="T15" i="3"/>
  <c r="T17" i="3"/>
  <c r="T18" i="3"/>
  <c r="T19" i="3"/>
  <c r="T20" i="3"/>
  <c r="T21" i="3"/>
  <c r="T22" i="3"/>
  <c r="T23" i="3"/>
  <c r="T24" i="3"/>
  <c r="T27" i="3"/>
  <c r="T28" i="3"/>
  <c r="T29" i="3"/>
  <c r="T30" i="3"/>
  <c r="T32" i="3"/>
  <c r="N36" i="3"/>
  <c r="M16" i="3"/>
  <c r="M14" i="3"/>
  <c r="R14" i="3" s="1"/>
  <c r="M31" i="3"/>
  <c r="J25" i="3"/>
  <c r="R25" i="3" s="1"/>
  <c r="T25" i="3" s="1"/>
  <c r="G26" i="3"/>
  <c r="E34" i="3"/>
  <c r="F34" i="3"/>
  <c r="G34" i="3"/>
  <c r="H34" i="3"/>
  <c r="I34" i="3"/>
  <c r="K34" i="3"/>
  <c r="L34" i="3"/>
  <c r="L36" i="3" s="1"/>
  <c r="N34" i="3"/>
  <c r="O34" i="3"/>
  <c r="O36" i="3" s="1"/>
  <c r="P34" i="3"/>
  <c r="P36" i="3" s="1"/>
  <c r="D33" i="3"/>
  <c r="C34" i="3"/>
  <c r="C36" i="3" s="1"/>
  <c r="R26" i="3" l="1"/>
  <c r="T26" i="3" s="1"/>
  <c r="R31" i="3"/>
  <c r="T31" i="3" s="1"/>
  <c r="D34" i="3"/>
  <c r="R33" i="3"/>
  <c r="J34" i="3"/>
  <c r="J36" i="3" s="1"/>
  <c r="T16" i="3"/>
  <c r="R16" i="3"/>
  <c r="T33" i="3"/>
  <c r="M34" i="3"/>
  <c r="M36" i="3" s="1"/>
  <c r="T14" i="3"/>
  <c r="R34" i="3" l="1"/>
  <c r="T34" i="3" l="1"/>
  <c r="R41" i="3"/>
  <c r="R47" i="3" s="1"/>
</calcChain>
</file>

<file path=xl/sharedStrings.xml><?xml version="1.0" encoding="utf-8"?>
<sst xmlns="http://schemas.openxmlformats.org/spreadsheetml/2006/main" count="292" uniqueCount="111">
  <si>
    <t>Total</t>
  </si>
  <si>
    <t>01</t>
  </si>
  <si>
    <t>02</t>
  </si>
  <si>
    <t>03</t>
  </si>
  <si>
    <t>04</t>
  </si>
  <si>
    <t>05</t>
  </si>
  <si>
    <t>06</t>
  </si>
  <si>
    <t>07</t>
  </si>
  <si>
    <t>Area</t>
  </si>
  <si>
    <t>L.R. Dag</t>
  </si>
  <si>
    <t xml:space="preserve"> 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</si>
  <si>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</si>
  <si>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</si>
  <si>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</si>
  <si>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</si>
  <si>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</si>
  <si>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</si>
  <si>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</si>
  <si>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</si>
  <si>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</si>
  <si>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</si>
  <si>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</si>
  <si>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</si>
  <si>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</si>
  <si>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</si>
  <si>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</si>
  <si>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</si>
  <si>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</si>
  <si>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</si>
  <si>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</si>
  <si>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</si>
  <si>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</si>
  <si>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</si>
  <si>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Khatian</t>
  </si>
  <si>
    <t>No.528</t>
  </si>
  <si>
    <t>Difference</t>
  </si>
  <si>
    <t xml:space="preserve">A </t>
  </si>
  <si>
    <t>B</t>
  </si>
  <si>
    <t>A-B</t>
  </si>
  <si>
    <t>Details of all Deeds of Sale ( O2 Chemicals Private Ltd)</t>
  </si>
  <si>
    <t>22.02.22</t>
  </si>
  <si>
    <t>28.06.22</t>
  </si>
  <si>
    <t>25.01.22</t>
  </si>
  <si>
    <t>27.07.22</t>
  </si>
  <si>
    <t>24.01.22</t>
  </si>
  <si>
    <t>07.06.22</t>
  </si>
  <si>
    <t>23.05.22</t>
  </si>
  <si>
    <t>02.06.22</t>
  </si>
  <si>
    <t>31.05.22</t>
  </si>
  <si>
    <t>Deed Nos</t>
  </si>
  <si>
    <t>29.06.22</t>
  </si>
  <si>
    <t>Sl. No.</t>
  </si>
  <si>
    <t>Date of Deeds</t>
  </si>
  <si>
    <t>09.12.21</t>
  </si>
  <si>
    <t>25.10.21</t>
  </si>
  <si>
    <t>Per Chain Deed</t>
  </si>
  <si>
    <t>07.10.2021</t>
  </si>
  <si>
    <t>S. Khatun</t>
  </si>
  <si>
    <t>N. Begam</t>
  </si>
  <si>
    <t>A.Islam</t>
  </si>
  <si>
    <t>58/206</t>
  </si>
  <si>
    <t>Vendors</t>
  </si>
  <si>
    <t>Jhonmajor</t>
  </si>
  <si>
    <t>Ejajul Haque</t>
  </si>
  <si>
    <t>Enjamul Haque</t>
  </si>
  <si>
    <t>Ebadul Haque</t>
  </si>
  <si>
    <t>No.58/206</t>
  </si>
  <si>
    <t>Dag No.</t>
  </si>
  <si>
    <t>Mutated</t>
  </si>
  <si>
    <t>Summary</t>
  </si>
  <si>
    <t>Total Lnad Purchased by O2 Chemical</t>
  </si>
  <si>
    <t xml:space="preserve">Area </t>
  </si>
  <si>
    <t>Decimals</t>
  </si>
  <si>
    <t>.</t>
  </si>
  <si>
    <t xml:space="preserve">Total </t>
  </si>
  <si>
    <t>Offered for Mortgage</t>
  </si>
  <si>
    <t>Dag</t>
  </si>
  <si>
    <t>Details  Deed of Sale ( Bayron Biswas &amp; Others)</t>
  </si>
  <si>
    <t>Khatian creation date 08.11.2021</t>
  </si>
  <si>
    <t>Total Dag 29</t>
  </si>
  <si>
    <t>24.10.2011</t>
  </si>
  <si>
    <t>H.Pandey &amp;</t>
  </si>
  <si>
    <t>Others</t>
  </si>
  <si>
    <t>B. Seikh &amp;</t>
  </si>
  <si>
    <t>A. Seikh &amp;</t>
  </si>
  <si>
    <t>Subhodh &amp;</t>
  </si>
  <si>
    <t xml:space="preserve">Fajlu </t>
  </si>
  <si>
    <t>Seikh</t>
  </si>
  <si>
    <t>Details  Deed of Sale ( Milton Biswas )</t>
  </si>
  <si>
    <t>Tital</t>
  </si>
  <si>
    <t>Deed No.</t>
  </si>
  <si>
    <t xml:space="preserve"> Boyron Biswas &amp; Ors.</t>
  </si>
  <si>
    <t>Milton Biswas</t>
  </si>
  <si>
    <t>15 Nos.</t>
  </si>
  <si>
    <r>
      <t xml:space="preserve">1. Total Land in the name of O2 Chemicals Pvt. Ltd is </t>
    </r>
    <r>
      <rPr>
        <b/>
        <sz val="10"/>
        <color rgb="FF7030A0"/>
        <rFont val="Calibri"/>
        <family val="2"/>
        <scheme val="minor"/>
      </rPr>
      <t>2104.765 Satak</t>
    </r>
  </si>
  <si>
    <r>
      <t xml:space="preserve">2. Mutated for an area of </t>
    </r>
    <r>
      <rPr>
        <b/>
        <sz val="10"/>
        <color rgb="FF7030A0"/>
        <rFont val="Calibri"/>
        <family val="2"/>
        <scheme val="minor"/>
      </rPr>
      <t>1930.710 Satak</t>
    </r>
  </si>
  <si>
    <t xml:space="preserve">3 Converted </t>
  </si>
  <si>
    <t>Satak</t>
  </si>
  <si>
    <t xml:space="preserve">4 Converted </t>
  </si>
  <si>
    <r>
      <t xml:space="preserve">5. Land of Bayron Biswas &amp; Others is </t>
    </r>
    <r>
      <rPr>
        <b/>
        <sz val="10"/>
        <color rgb="FF7030A0"/>
        <rFont val="Calibri"/>
        <family val="2"/>
        <scheme val="minor"/>
      </rPr>
      <t>425.750  Satak</t>
    </r>
  </si>
  <si>
    <r>
      <t xml:space="preserve">6 Mutated for an area of </t>
    </r>
    <r>
      <rPr>
        <b/>
        <sz val="10"/>
        <color rgb="FF7030A0"/>
        <rFont val="Calibri"/>
        <family val="2"/>
        <scheme val="minor"/>
      </rPr>
      <t>348.060 Satak</t>
    </r>
  </si>
  <si>
    <t xml:space="preserve">7.In respect of Deed No15115 dated 09.12.2021 purchased </t>
  </si>
  <si>
    <t xml:space="preserve">   from Gyan Ganga Charitable Trust but the chain Deed is not avaoiable</t>
  </si>
  <si>
    <t xml:space="preserve">   but the area measuring about 31.950 satak is included in above </t>
  </si>
  <si>
    <t>Notes:</t>
  </si>
  <si>
    <t>Conversion</t>
  </si>
  <si>
    <t>C</t>
  </si>
  <si>
    <t>B-C</t>
  </si>
  <si>
    <t>(A-B)</t>
  </si>
  <si>
    <r>
      <t xml:space="preserve">1. Total Land in the name of O2 Chemicals Pvt. Ltd is </t>
    </r>
    <r>
      <rPr>
        <b/>
        <sz val="10"/>
        <color rgb="FF7030A0"/>
        <rFont val="Calibri"/>
        <family val="2"/>
        <scheme val="minor"/>
      </rPr>
      <t>2072.815 Satak</t>
    </r>
  </si>
  <si>
    <t xml:space="preserve">   but the area measuring about 31.950 satak did not be consider.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</si>
</sst>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* #,##0.00_ ;_ * \-#,##0.00_ ;_ * &quot;-&quot;??_ ;_ @_ "/>
    <numFmt numFmtId="165" formatCode="_ * #,##0.000_ ;_ * \-#,##0.000_ ;_ * &quot;-&quot;??_ ;_ @_ "/>
    <numFmt numFmtId="166" formatCode="_ * #,##0.000_ ;_ * \-#,##0.000_ ;_ * &quot;-&quot;???_ ;_ @_ "/>
    <numFmt numFmtId="167" formatCode="0.000"/>
    <numFmt numFmtId="168" formatCode="_ * #,##0_ ;_ * \-#,##0_ ;_ * &quot;-&quot;??_ ;_ @_ "/>
    <numFmt numFmtId="169" formatCode="_ * #,##0.0000_ ;_ * \-#,##0.0000_ ;_ * &quot;-&quot;??_ ;_ @_ "/>
    <numFmt numFmtId="170" formatCode="_ * #,##0.0000_ ;_ * \-#,##0.0000_ ;_ * &quot;-&quot;??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u/>
      <sz val="10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5" fontId="2" fillId="0" borderId="1" xfId="1" applyNumberFormat="1" applyFont="1" applyBorder="1" applyAlignment="1">
      <alignment horizontal="center"/>
    </xf>
    <xf numFmtId="165" fontId="2" fillId="0" borderId="1" xfId="1" applyNumberFormat="1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left"/>
    </xf>
    <xf numFmtId="0" fontId="2" fillId="0" borderId="2" xfId="0" applyFont="1" applyBorder="1"/>
    <xf numFmtId="168" fontId="2" fillId="0" borderId="1" xfId="1" applyNumberFormat="1" applyFont="1" applyBorder="1"/>
    <xf numFmtId="0" fontId="2" fillId="0" borderId="1" xfId="0" quotePrefix="1" applyFont="1" applyBorder="1" applyAlignment="1">
      <alignment horizontal="center"/>
    </xf>
    <xf numFmtId="166" fontId="2" fillId="0" borderId="1" xfId="0" applyNumberFormat="1" applyFont="1" applyBorder="1"/>
    <xf numFmtId="165" fontId="2" fillId="0" borderId="1" xfId="0" applyNumberFormat="1" applyFont="1" applyBorder="1"/>
    <xf numFmtId="164" fontId="2" fillId="0" borderId="1" xfId="1" applyNumberFormat="1" applyFont="1" applyBorder="1"/>
    <xf numFmtId="167" fontId="2" fillId="0" borderId="1" xfId="0" applyNumberFormat="1" applyFont="1" applyBorder="1"/>
    <xf numFmtId="164" fontId="2" fillId="0" borderId="1" xfId="1" applyFont="1" applyBorder="1"/>
    <xf numFmtId="0" fontId="2" fillId="0" borderId="0" xfId="0" applyFont="1" applyFill="1"/>
    <xf numFmtId="165" fontId="2" fillId="0" borderId="0" xfId="1" applyNumberFormat="1" applyFont="1" applyFill="1"/>
    <xf numFmtId="0" fontId="2" fillId="0" borderId="1" xfId="0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165" fontId="2" fillId="0" borderId="1" xfId="1" applyNumberFormat="1" applyFont="1" applyFill="1" applyBorder="1"/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/>
    <xf numFmtId="168" fontId="2" fillId="0" borderId="1" xfId="1" applyNumberFormat="1" applyFont="1" applyFill="1" applyBorder="1"/>
    <xf numFmtId="0" fontId="3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7" fontId="2" fillId="0" borderId="1" xfId="0" applyNumberFormat="1" applyFont="1" applyFill="1" applyBorder="1"/>
    <xf numFmtId="164" fontId="2" fillId="0" borderId="1" xfId="1" applyFont="1" applyFill="1" applyBorder="1"/>
    <xf numFmtId="166" fontId="2" fillId="0" borderId="1" xfId="0" applyNumberFormat="1" applyFont="1" applyFill="1" applyBorder="1"/>
    <xf numFmtId="0" fontId="2" fillId="0" borderId="3" xfId="0" applyFont="1" applyFill="1" applyBorder="1"/>
    <xf numFmtId="0" fontId="3" fillId="0" borderId="4" xfId="0" applyFont="1" applyFill="1" applyBorder="1"/>
    <xf numFmtId="0" fontId="2" fillId="0" borderId="2" xfId="0" applyFont="1" applyFill="1" applyBorder="1" applyAlignment="1">
      <alignment horizontal="center"/>
    </xf>
    <xf numFmtId="164" fontId="2" fillId="0" borderId="1" xfId="0" applyNumberFormat="1" applyFont="1" applyFill="1" applyBorder="1"/>
    <xf numFmtId="0" fontId="2" fillId="0" borderId="0" xfId="0" applyFont="1" applyBorder="1"/>
    <xf numFmtId="164" fontId="2" fillId="0" borderId="0" xfId="1" applyFont="1" applyBorder="1"/>
    <xf numFmtId="165" fontId="2" fillId="0" borderId="0" xfId="1" applyNumberFormat="1" applyFont="1" applyBorder="1"/>
    <xf numFmtId="0" fontId="4" fillId="0" borderId="1" xfId="0" applyFont="1" applyBorder="1"/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3" xfId="0" applyFont="1" applyFill="1" applyBorder="1" applyAlignment="1">
      <alignment horizontal="center"/>
    </xf>
    <xf numFmtId="167" fontId="2" fillId="0" borderId="4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4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/>
    <xf numFmtId="164" fontId="2" fillId="0" borderId="4" xfId="1" applyFont="1" applyFill="1" applyBorder="1"/>
    <xf numFmtId="165" fontId="2" fillId="0" borderId="1" xfId="1" applyNumberFormat="1" applyFont="1" applyFill="1" applyBorder="1" applyAlignment="1">
      <alignment horizontal="right"/>
    </xf>
    <xf numFmtId="168" fontId="2" fillId="0" borderId="1" xfId="1" applyNumberFormat="1" applyFont="1" applyFill="1" applyBorder="1" applyAlignment="1">
      <alignment horizontal="right"/>
    </xf>
    <xf numFmtId="0" fontId="2" fillId="0" borderId="10" xfId="0" applyFont="1" applyBorder="1"/>
    <xf numFmtId="0" fontId="2" fillId="0" borderId="3" xfId="0" applyFont="1" applyBorder="1"/>
    <xf numFmtId="165" fontId="2" fillId="0" borderId="3" xfId="1" applyNumberFormat="1" applyFont="1" applyBorder="1"/>
    <xf numFmtId="165" fontId="2" fillId="2" borderId="1" xfId="1" applyNumberFormat="1" applyFont="1" applyFill="1" applyBorder="1"/>
    <xf numFmtId="169" fontId="2" fillId="0" borderId="1" xfId="1" applyNumberFormat="1" applyFont="1" applyBorder="1"/>
    <xf numFmtId="164" fontId="2" fillId="0" borderId="0" xfId="1" applyFont="1" applyFill="1" applyBorder="1"/>
    <xf numFmtId="164" fontId="2" fillId="0" borderId="0" xfId="0" applyNumberFormat="1" applyFont="1" applyFill="1" applyBorder="1"/>
    <xf numFmtId="165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164" fontId="2" fillId="0" borderId="1" xfId="1" applyNumberFormat="1" applyFont="1" applyFill="1" applyBorder="1"/>
    <xf numFmtId="0" fontId="2" fillId="0" borderId="6" xfId="0" applyFont="1" applyBorder="1"/>
    <xf numFmtId="164" fontId="2" fillId="0" borderId="0" xfId="0" applyNumberFormat="1" applyFont="1" applyFill="1"/>
    <xf numFmtId="0" fontId="2" fillId="0" borderId="8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9" xfId="0" applyFont="1" applyBorder="1"/>
    <xf numFmtId="0" fontId="2" fillId="0" borderId="13" xfId="0" applyFont="1" applyBorder="1"/>
    <xf numFmtId="0" fontId="2" fillId="0" borderId="14" xfId="0" applyFont="1" applyBorder="1"/>
    <xf numFmtId="0" fontId="4" fillId="0" borderId="0" xfId="0" applyFont="1"/>
    <xf numFmtId="170" fontId="2" fillId="0" borderId="1" xfId="0" applyNumberFormat="1" applyFont="1" applyBorder="1"/>
    <xf numFmtId="169" fontId="2" fillId="0" borderId="0" xfId="1" applyNumberFormat="1" applyFont="1" applyFill="1"/>
    <xf numFmtId="169" fontId="2" fillId="0" borderId="1" xfId="1" applyNumberFormat="1" applyFont="1" applyFill="1" applyBorder="1"/>
    <xf numFmtId="169" fontId="2" fillId="0" borderId="1" xfId="1" applyNumberFormat="1" applyFont="1" applyFill="1" applyBorder="1" applyAlignment="1">
      <alignment horizontal="center"/>
    </xf>
    <xf numFmtId="169" fontId="2" fillId="0" borderId="1" xfId="0" applyNumberFormat="1" applyFont="1" applyFill="1" applyBorder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165" fontId="5" fillId="0" borderId="5" xfId="1" applyNumberFormat="1" applyFont="1" applyBorder="1"/>
    <xf numFmtId="0" fontId="2" fillId="0" borderId="1" xfId="0" applyFont="1" applyBorder="1" applyAlignment="1">
      <alignment horizontal="right"/>
    </xf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165" fontId="2" fillId="2" borderId="1" xfId="0" applyNumberFormat="1" applyFont="1" applyFill="1" applyBorder="1"/>
    <xf numFmtId="167" fontId="2" fillId="2" borderId="1" xfId="0" applyNumberFormat="1" applyFont="1" applyFill="1" applyBorder="1"/>
    <xf numFmtId="164" fontId="2" fillId="2" borderId="1" xfId="1" applyFont="1" applyFill="1" applyBorder="1"/>
    <xf numFmtId="164" fontId="2" fillId="2" borderId="0" xfId="1" applyFont="1" applyFill="1" applyBorder="1"/>
    <xf numFmtId="0" fontId="2" fillId="2" borderId="3" xfId="0" applyFont="1" applyFill="1" applyBorder="1"/>
    <xf numFmtId="0" fontId="5" fillId="2" borderId="5" xfId="0" applyFont="1" applyFill="1" applyBorder="1"/>
    <xf numFmtId="165" fontId="2" fillId="0" borderId="1" xfId="0" applyNumberFormat="1" applyFont="1" applyFill="1" applyBorder="1"/>
    <xf numFmtId="0" fontId="5" fillId="0" borderId="5" xfId="0" applyFont="1" applyFill="1" applyBorder="1"/>
    <xf numFmtId="164" fontId="2" fillId="0" borderId="1" xfId="0" applyNumberFormat="1" applyFont="1" applyBorder="1"/>
    <xf numFmtId="165" fontId="6" fillId="0" borderId="1" xfId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5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topLeftCell="A31" workbookViewId="0">
      <selection activeCell="M19" sqref="M19"/>
    </sheetView>
  </sheetViews>
  <sheetFormatPr defaultRowHeight="12.75" x14ac:dyDescent="0.2"/>
  <cols>
    <col min="1" max="1" width="5.85546875" style="1" customWidth="1"/>
    <col min="2" max="2" width="8.28515625" style="1" customWidth="1"/>
    <col min="3" max="3" width="10" style="1" customWidth="1"/>
    <col min="4" max="4" width="7.7109375" style="1" customWidth="1"/>
    <col min="5" max="7" width="7.5703125" style="1" customWidth="1"/>
    <col min="8" max="8" width="7.28515625" style="1" customWidth="1"/>
    <col min="9" max="10" width="8" style="1" customWidth="1"/>
    <col min="11" max="11" width="8.140625" style="1" customWidth="1"/>
    <col min="12" max="12" width="7.5703125" style="1" customWidth="1"/>
    <col min="13" max="13" width="7.7109375" style="1" customWidth="1"/>
    <col min="14" max="14" width="7.5703125" style="1" customWidth="1"/>
    <col min="15" max="15" width="8" style="1" customWidth="1"/>
    <col min="16" max="16" width="7.7109375" style="1" customWidth="1"/>
    <col min="17" max="17" width="7.7109375" style="80" customWidth="1"/>
    <col min="18" max="18" width="10" style="2" bestFit="1" customWidth="1"/>
    <col min="19" max="19" width="9.5703125" style="2" customWidth="1"/>
    <col min="20" max="20" width="8.85546875" style="1" customWidth="1"/>
    <col min="21" max="21" width="11.42578125" style="72" customWidth="1"/>
    <col min="22" max="16384" width="9.140625" style="1"/>
  </cols>
  <sheetData>
    <row r="1" spans="1:22" x14ac:dyDescent="0.2">
      <c r="A1" s="1" t="s">
        <v>39</v>
      </c>
      <c r="G1" s="1" t="s">
        <v>78</v>
      </c>
      <c r="K1" s="1" t="s">
        <v>79</v>
      </c>
    </row>
    <row r="2" spans="1:22" x14ac:dyDescent="0.2">
      <c r="A2" s="3" t="s">
        <v>51</v>
      </c>
      <c r="B2" s="3" t="s">
        <v>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81"/>
      <c r="R2" s="5" t="s">
        <v>0</v>
      </c>
      <c r="S2" s="6" t="s">
        <v>33</v>
      </c>
      <c r="T2" s="7" t="s">
        <v>35</v>
      </c>
      <c r="U2" s="73" t="s">
        <v>105</v>
      </c>
      <c r="V2" s="7" t="s">
        <v>35</v>
      </c>
    </row>
    <row r="3" spans="1:22" x14ac:dyDescent="0.2">
      <c r="A3" s="8" t="s">
        <v>52</v>
      </c>
      <c r="B3" s="3"/>
      <c r="C3" s="79" t="s">
        <v>54</v>
      </c>
      <c r="D3" s="4" t="s">
        <v>48</v>
      </c>
      <c r="E3" s="4" t="s">
        <v>40</v>
      </c>
      <c r="F3" s="4" t="s">
        <v>50</v>
      </c>
      <c r="G3" s="4" t="s">
        <v>41</v>
      </c>
      <c r="H3" s="4" t="s">
        <v>41</v>
      </c>
      <c r="I3" s="4" t="s">
        <v>42</v>
      </c>
      <c r="J3" s="4" t="s">
        <v>43</v>
      </c>
      <c r="K3" s="4" t="s">
        <v>44</v>
      </c>
      <c r="L3" s="4" t="s">
        <v>45</v>
      </c>
      <c r="M3" s="4" t="s">
        <v>46</v>
      </c>
      <c r="N3" s="4" t="s">
        <v>46</v>
      </c>
      <c r="O3" s="4" t="s">
        <v>47</v>
      </c>
      <c r="P3" s="9" t="s">
        <v>53</v>
      </c>
      <c r="Q3" s="82" t="s">
        <v>53</v>
      </c>
      <c r="R3" s="5" t="s">
        <v>8</v>
      </c>
      <c r="S3" s="10" t="s">
        <v>34</v>
      </c>
      <c r="T3" s="4"/>
      <c r="U3" s="73"/>
      <c r="V3" s="4"/>
    </row>
    <row r="4" spans="1:22" x14ac:dyDescent="0.2">
      <c r="A4" s="8" t="s">
        <v>49</v>
      </c>
      <c r="B4" s="3"/>
      <c r="C4" s="4">
        <v>12466</v>
      </c>
      <c r="D4" s="4">
        <v>7967</v>
      </c>
      <c r="E4" s="4">
        <v>2730</v>
      </c>
      <c r="F4" s="4">
        <v>9489</v>
      </c>
      <c r="G4" s="4">
        <v>9427</v>
      </c>
      <c r="H4" s="4">
        <v>9429</v>
      </c>
      <c r="I4" s="4">
        <v>1097</v>
      </c>
      <c r="J4" s="4">
        <v>11693</v>
      </c>
      <c r="K4" s="10">
        <v>892</v>
      </c>
      <c r="L4" s="4">
        <v>8421</v>
      </c>
      <c r="M4" s="4">
        <v>7713</v>
      </c>
      <c r="N4" s="4">
        <v>7712</v>
      </c>
      <c r="O4" s="4">
        <v>8141</v>
      </c>
      <c r="P4" s="4">
        <v>15113</v>
      </c>
      <c r="Q4" s="81">
        <v>15115</v>
      </c>
      <c r="R4" s="5" t="s">
        <v>36</v>
      </c>
      <c r="S4" s="5" t="s">
        <v>37</v>
      </c>
      <c r="T4" s="3" t="s">
        <v>38</v>
      </c>
      <c r="U4" s="74" t="s">
        <v>106</v>
      </c>
      <c r="V4" s="3" t="s">
        <v>107</v>
      </c>
    </row>
    <row r="5" spans="1:22" x14ac:dyDescent="0.2">
      <c r="A5" s="11" t="s">
        <v>1</v>
      </c>
      <c r="B5" s="3">
        <v>58</v>
      </c>
      <c r="C5" s="6">
        <v>512</v>
      </c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4"/>
      <c r="R5" s="6">
        <f>SUM(C5:Q5)</f>
        <v>512</v>
      </c>
      <c r="S5" s="6">
        <v>512</v>
      </c>
      <c r="T5" s="12">
        <f>R5-S5</f>
        <v>0</v>
      </c>
      <c r="U5" s="73">
        <v>512</v>
      </c>
      <c r="V5" s="71">
        <f>S5-U5</f>
        <v>0</v>
      </c>
    </row>
    <row r="6" spans="1:22" x14ac:dyDescent="0.2">
      <c r="A6" s="11" t="s">
        <v>2</v>
      </c>
      <c r="B6" s="3">
        <v>59</v>
      </c>
      <c r="C6" s="6">
        <v>42</v>
      </c>
      <c r="D6" s="4"/>
      <c r="E6" s="6">
        <v>7.88</v>
      </c>
      <c r="F6" s="6"/>
      <c r="G6" s="6"/>
      <c r="H6" s="6"/>
      <c r="I6" s="6"/>
      <c r="J6" s="6"/>
      <c r="K6" s="6"/>
      <c r="L6" s="6"/>
      <c r="M6" s="6"/>
      <c r="N6" s="6"/>
      <c r="O6" s="6"/>
      <c r="P6" s="6">
        <v>2.2650000000000001</v>
      </c>
      <c r="Q6" s="54"/>
      <c r="R6" s="6">
        <f t="shared" ref="R6:R33" si="0">SUM(C6:Q6)</f>
        <v>52.145000000000003</v>
      </c>
      <c r="S6" s="6">
        <v>42</v>
      </c>
      <c r="T6" s="12">
        <f t="shared" ref="T6:T34" si="1">R6-S6</f>
        <v>10.145000000000003</v>
      </c>
      <c r="U6" s="73">
        <v>33.71</v>
      </c>
      <c r="V6" s="71">
        <f t="shared" ref="V6:V34" si="2">S6-U6</f>
        <v>8.2899999999999991</v>
      </c>
    </row>
    <row r="7" spans="1:22" x14ac:dyDescent="0.2">
      <c r="A7" s="11" t="s">
        <v>3</v>
      </c>
      <c r="B7" s="3">
        <v>60</v>
      </c>
      <c r="C7" s="6">
        <v>19</v>
      </c>
      <c r="D7" s="4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54"/>
      <c r="R7" s="6">
        <f t="shared" si="0"/>
        <v>19</v>
      </c>
      <c r="S7" s="6">
        <v>19</v>
      </c>
      <c r="T7" s="12">
        <f t="shared" si="1"/>
        <v>0</v>
      </c>
      <c r="U7" s="73">
        <v>19</v>
      </c>
      <c r="V7" s="71">
        <f t="shared" si="2"/>
        <v>0</v>
      </c>
    </row>
    <row r="8" spans="1:22" x14ac:dyDescent="0.2">
      <c r="A8" s="11" t="s">
        <v>4</v>
      </c>
      <c r="B8" s="3">
        <v>61</v>
      </c>
      <c r="C8" s="6">
        <v>6</v>
      </c>
      <c r="D8" s="4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54">
        <v>2</v>
      </c>
      <c r="R8" s="6">
        <f t="shared" si="0"/>
        <v>8</v>
      </c>
      <c r="S8" s="6">
        <v>8</v>
      </c>
      <c r="T8" s="12">
        <f t="shared" si="1"/>
        <v>0</v>
      </c>
      <c r="U8" s="73">
        <v>6</v>
      </c>
      <c r="V8" s="71">
        <f t="shared" si="2"/>
        <v>2</v>
      </c>
    </row>
    <row r="9" spans="1:22" x14ac:dyDescent="0.2">
      <c r="A9" s="11" t="s">
        <v>5</v>
      </c>
      <c r="B9" s="3">
        <v>63</v>
      </c>
      <c r="C9" s="6">
        <v>10</v>
      </c>
      <c r="D9" s="4"/>
      <c r="E9" s="6"/>
      <c r="F9" s="6"/>
      <c r="G9" s="6"/>
      <c r="H9" s="6"/>
      <c r="I9" s="6"/>
      <c r="J9" s="6"/>
      <c r="K9" s="6">
        <v>20.36</v>
      </c>
      <c r="L9" s="6"/>
      <c r="M9" s="6"/>
      <c r="N9" s="6"/>
      <c r="O9" s="6"/>
      <c r="P9" s="6"/>
      <c r="Q9" s="54">
        <v>29.95</v>
      </c>
      <c r="R9" s="6">
        <f t="shared" si="0"/>
        <v>60.31</v>
      </c>
      <c r="S9" s="6">
        <v>60.32</v>
      </c>
      <c r="T9" s="12">
        <f t="shared" si="1"/>
        <v>-9.9999999999980105E-3</v>
      </c>
      <c r="U9" s="73">
        <v>10</v>
      </c>
      <c r="V9" s="71">
        <f t="shared" si="2"/>
        <v>50.32</v>
      </c>
    </row>
    <row r="10" spans="1:22" x14ac:dyDescent="0.2">
      <c r="A10" s="11" t="s">
        <v>6</v>
      </c>
      <c r="B10" s="3">
        <v>64</v>
      </c>
      <c r="C10" s="6">
        <v>35</v>
      </c>
      <c r="D10" s="4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>
        <v>2.1875</v>
      </c>
      <c r="Q10" s="54"/>
      <c r="R10" s="6">
        <f t="shared" si="0"/>
        <v>37.1875</v>
      </c>
      <c r="S10" s="6">
        <v>35</v>
      </c>
      <c r="T10" s="12">
        <f t="shared" si="1"/>
        <v>2.1875</v>
      </c>
      <c r="U10" s="73">
        <v>34</v>
      </c>
      <c r="V10" s="71">
        <f t="shared" si="2"/>
        <v>1</v>
      </c>
    </row>
    <row r="11" spans="1:22" x14ac:dyDescent="0.2">
      <c r="A11" s="11" t="s">
        <v>7</v>
      </c>
      <c r="B11" s="3">
        <v>65</v>
      </c>
      <c r="C11" s="6">
        <v>44</v>
      </c>
      <c r="D11" s="4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54"/>
      <c r="R11" s="6">
        <f t="shared" si="0"/>
        <v>44</v>
      </c>
      <c r="S11" s="6">
        <v>44</v>
      </c>
      <c r="T11" s="12">
        <f t="shared" si="1"/>
        <v>0</v>
      </c>
      <c r="U11" s="73">
        <v>44</v>
      </c>
      <c r="V11" s="71">
        <f t="shared" si="2"/>
        <v>0</v>
      </c>
    </row>
    <row r="12" spans="1:22" x14ac:dyDescent="0.2">
      <c r="A12" s="11" t="s">
        <v>11</v>
      </c>
      <c r="B12" s="3">
        <v>66</v>
      </c>
      <c r="C12" s="6">
        <v>29</v>
      </c>
      <c r="D12" s="4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>
        <v>1.8125</v>
      </c>
      <c r="Q12" s="54"/>
      <c r="R12" s="6">
        <f t="shared" si="0"/>
        <v>30.8125</v>
      </c>
      <c r="S12" s="6">
        <v>29</v>
      </c>
      <c r="T12" s="12">
        <f t="shared" si="1"/>
        <v>1.8125</v>
      </c>
      <c r="U12" s="73">
        <v>27.98</v>
      </c>
      <c r="V12" s="71">
        <f t="shared" si="2"/>
        <v>1.0199999999999996</v>
      </c>
    </row>
    <row r="13" spans="1:22" x14ac:dyDescent="0.2">
      <c r="A13" s="11" t="s">
        <v>12</v>
      </c>
      <c r="B13" s="3">
        <v>67</v>
      </c>
      <c r="C13" s="6">
        <v>28</v>
      </c>
      <c r="D13" s="4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54"/>
      <c r="R13" s="6">
        <f t="shared" si="0"/>
        <v>28</v>
      </c>
      <c r="S13" s="6">
        <v>28</v>
      </c>
      <c r="T13" s="12">
        <f t="shared" si="1"/>
        <v>0</v>
      </c>
      <c r="U13" s="73">
        <v>28</v>
      </c>
      <c r="V13" s="71">
        <f t="shared" si="2"/>
        <v>0</v>
      </c>
    </row>
    <row r="14" spans="1:22" x14ac:dyDescent="0.2">
      <c r="A14" s="11" t="s">
        <v>13</v>
      </c>
      <c r="B14" s="3">
        <v>68</v>
      </c>
      <c r="C14" s="6">
        <v>19</v>
      </c>
      <c r="D14" s="4"/>
      <c r="E14" s="6"/>
      <c r="F14" s="6"/>
      <c r="G14" s="6"/>
      <c r="H14" s="6"/>
      <c r="I14" s="6">
        <v>6.73</v>
      </c>
      <c r="J14" s="6"/>
      <c r="K14" s="6">
        <v>6.33</v>
      </c>
      <c r="L14" s="6"/>
      <c r="M14" s="6">
        <f>6.38+6.34</f>
        <v>12.719999999999999</v>
      </c>
      <c r="N14" s="6">
        <v>12.68</v>
      </c>
      <c r="O14" s="6"/>
      <c r="P14" s="6"/>
      <c r="Q14" s="54"/>
      <c r="R14" s="6">
        <f t="shared" si="0"/>
        <v>57.46</v>
      </c>
      <c r="S14" s="6">
        <v>57</v>
      </c>
      <c r="T14" s="12">
        <f t="shared" si="1"/>
        <v>0.46000000000000085</v>
      </c>
      <c r="U14" s="73">
        <v>18.68</v>
      </c>
      <c r="V14" s="71">
        <f t="shared" si="2"/>
        <v>38.32</v>
      </c>
    </row>
    <row r="15" spans="1:22" x14ac:dyDescent="0.2">
      <c r="A15" s="11" t="s">
        <v>14</v>
      </c>
      <c r="B15" s="3">
        <v>69</v>
      </c>
      <c r="C15" s="6">
        <v>49</v>
      </c>
      <c r="D15" s="4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>
        <v>3.0619999999999998</v>
      </c>
      <c r="Q15" s="54"/>
      <c r="R15" s="6">
        <f t="shared" si="0"/>
        <v>52.061999999999998</v>
      </c>
      <c r="S15" s="6">
        <v>26.83</v>
      </c>
      <c r="T15" s="12">
        <f t="shared" si="1"/>
        <v>25.231999999999999</v>
      </c>
      <c r="U15" s="73">
        <v>25.87</v>
      </c>
      <c r="V15" s="71">
        <f t="shared" si="2"/>
        <v>0.9599999999999973</v>
      </c>
    </row>
    <row r="16" spans="1:22" x14ac:dyDescent="0.2">
      <c r="A16" s="11" t="s">
        <v>15</v>
      </c>
      <c r="B16" s="3">
        <v>70</v>
      </c>
      <c r="C16" s="6"/>
      <c r="D16" s="4"/>
      <c r="E16" s="6"/>
      <c r="F16" s="6"/>
      <c r="G16" s="6"/>
      <c r="H16" s="6"/>
      <c r="I16" s="6">
        <v>10.220000000000001</v>
      </c>
      <c r="J16" s="6"/>
      <c r="K16" s="6">
        <v>2.5499999999999998</v>
      </c>
      <c r="L16" s="6"/>
      <c r="M16" s="6">
        <f>11.5+11.5</f>
        <v>23</v>
      </c>
      <c r="N16" s="6">
        <v>23</v>
      </c>
      <c r="O16" s="6"/>
      <c r="P16" s="6"/>
      <c r="Q16" s="54"/>
      <c r="R16" s="6">
        <f t="shared" si="0"/>
        <v>58.769999999999996</v>
      </c>
      <c r="S16" s="6">
        <v>46</v>
      </c>
      <c r="T16" s="12">
        <f t="shared" si="1"/>
        <v>12.769999999999996</v>
      </c>
      <c r="U16" s="73">
        <v>46</v>
      </c>
      <c r="V16" s="71">
        <f t="shared" si="2"/>
        <v>0</v>
      </c>
    </row>
    <row r="17" spans="1:22" x14ac:dyDescent="0.2">
      <c r="A17" s="11" t="s">
        <v>16</v>
      </c>
      <c r="B17" s="3">
        <v>71</v>
      </c>
      <c r="C17" s="6">
        <v>33</v>
      </c>
      <c r="D17" s="4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>
        <v>2.0625</v>
      </c>
      <c r="Q17" s="54"/>
      <c r="R17" s="6">
        <f t="shared" si="0"/>
        <v>35.0625</v>
      </c>
      <c r="S17" s="6">
        <v>7.61</v>
      </c>
      <c r="T17" s="12">
        <f t="shared" si="1"/>
        <v>27.452500000000001</v>
      </c>
      <c r="U17" s="73">
        <v>6.32</v>
      </c>
      <c r="V17" s="71">
        <f t="shared" si="2"/>
        <v>1.29</v>
      </c>
    </row>
    <row r="18" spans="1:22" x14ac:dyDescent="0.2">
      <c r="A18" s="11" t="s">
        <v>17</v>
      </c>
      <c r="B18" s="3">
        <v>72</v>
      </c>
      <c r="C18" s="6">
        <v>33</v>
      </c>
      <c r="D18" s="4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54"/>
      <c r="R18" s="6">
        <f t="shared" si="0"/>
        <v>33</v>
      </c>
      <c r="S18" s="6">
        <v>33</v>
      </c>
      <c r="T18" s="12">
        <f t="shared" si="1"/>
        <v>0</v>
      </c>
      <c r="U18" s="73">
        <v>33</v>
      </c>
      <c r="V18" s="71">
        <f t="shared" si="2"/>
        <v>0</v>
      </c>
    </row>
    <row r="19" spans="1:22" x14ac:dyDescent="0.2">
      <c r="A19" s="11" t="s">
        <v>18</v>
      </c>
      <c r="B19" s="3">
        <v>73</v>
      </c>
      <c r="C19" s="6">
        <v>58</v>
      </c>
      <c r="D19" s="4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54"/>
      <c r="R19" s="6">
        <f t="shared" si="0"/>
        <v>58</v>
      </c>
      <c r="S19" s="6">
        <v>58</v>
      </c>
      <c r="T19" s="12">
        <f t="shared" si="1"/>
        <v>0</v>
      </c>
      <c r="U19" s="73">
        <v>58</v>
      </c>
      <c r="V19" s="71">
        <f t="shared" si="2"/>
        <v>0</v>
      </c>
    </row>
    <row r="20" spans="1:22" x14ac:dyDescent="0.2">
      <c r="A20" s="11" t="s">
        <v>19</v>
      </c>
      <c r="B20" s="3">
        <v>74</v>
      </c>
      <c r="C20" s="6">
        <v>59</v>
      </c>
      <c r="D20" s="4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54"/>
      <c r="R20" s="6">
        <f t="shared" si="0"/>
        <v>59</v>
      </c>
      <c r="S20" s="6">
        <v>60</v>
      </c>
      <c r="T20" s="12">
        <f t="shared" si="1"/>
        <v>-1</v>
      </c>
      <c r="U20" s="73">
        <v>60</v>
      </c>
      <c r="V20" s="71">
        <f t="shared" si="2"/>
        <v>0</v>
      </c>
    </row>
    <row r="21" spans="1:22" x14ac:dyDescent="0.2">
      <c r="A21" s="11" t="s">
        <v>20</v>
      </c>
      <c r="B21" s="3">
        <v>77</v>
      </c>
      <c r="C21" s="6"/>
      <c r="D21" s="4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>
        <v>1.6875</v>
      </c>
      <c r="Q21" s="54"/>
      <c r="R21" s="6">
        <f t="shared" si="0"/>
        <v>1.6875</v>
      </c>
      <c r="S21" s="6">
        <v>0.9</v>
      </c>
      <c r="T21" s="12">
        <f t="shared" si="1"/>
        <v>0.78749999999999998</v>
      </c>
      <c r="U21" s="73">
        <v>0.9</v>
      </c>
      <c r="V21" s="71">
        <f t="shared" si="2"/>
        <v>0</v>
      </c>
    </row>
    <row r="22" spans="1:22" x14ac:dyDescent="0.2">
      <c r="A22" s="11" t="s">
        <v>21</v>
      </c>
      <c r="B22" s="3">
        <v>101</v>
      </c>
      <c r="C22" s="6">
        <v>144</v>
      </c>
      <c r="D22" s="4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54"/>
      <c r="R22" s="6">
        <f t="shared" si="0"/>
        <v>144</v>
      </c>
      <c r="S22" s="6">
        <v>143.97</v>
      </c>
      <c r="T22" s="12">
        <f t="shared" si="1"/>
        <v>3.0000000000001137E-2</v>
      </c>
      <c r="U22" s="73">
        <v>143.97</v>
      </c>
      <c r="V22" s="71">
        <f t="shared" si="2"/>
        <v>0</v>
      </c>
    </row>
    <row r="23" spans="1:22" x14ac:dyDescent="0.2">
      <c r="A23" s="11" t="s">
        <v>22</v>
      </c>
      <c r="B23" s="3">
        <v>102</v>
      </c>
      <c r="C23" s="6"/>
      <c r="D23" s="4"/>
      <c r="E23" s="6">
        <v>18.57</v>
      </c>
      <c r="F23" s="6"/>
      <c r="G23" s="6"/>
      <c r="H23" s="6"/>
      <c r="I23" s="6"/>
      <c r="J23" s="6"/>
      <c r="K23" s="6"/>
      <c r="L23" s="6"/>
      <c r="M23" s="6"/>
      <c r="N23" s="6"/>
      <c r="O23" s="6">
        <v>37.5</v>
      </c>
      <c r="P23" s="6"/>
      <c r="Q23" s="54"/>
      <c r="R23" s="6">
        <f t="shared" si="0"/>
        <v>56.07</v>
      </c>
      <c r="S23" s="6">
        <v>54</v>
      </c>
      <c r="T23" s="12">
        <f t="shared" si="1"/>
        <v>2.0700000000000003</v>
      </c>
      <c r="U23" s="73">
        <v>54</v>
      </c>
      <c r="V23" s="71">
        <f t="shared" si="2"/>
        <v>0</v>
      </c>
    </row>
    <row r="24" spans="1:22" x14ac:dyDescent="0.2">
      <c r="A24" s="11" t="s">
        <v>23</v>
      </c>
      <c r="B24" s="3">
        <v>103</v>
      </c>
      <c r="C24" s="6">
        <v>56</v>
      </c>
      <c r="D24" s="4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54"/>
      <c r="R24" s="6">
        <f t="shared" si="0"/>
        <v>56</v>
      </c>
      <c r="S24" s="6">
        <v>56</v>
      </c>
      <c r="T24" s="12">
        <f t="shared" si="1"/>
        <v>0</v>
      </c>
      <c r="U24" s="73">
        <v>56</v>
      </c>
      <c r="V24" s="71">
        <f t="shared" si="2"/>
        <v>0</v>
      </c>
    </row>
    <row r="25" spans="1:22" x14ac:dyDescent="0.2">
      <c r="A25" s="11" t="s">
        <v>24</v>
      </c>
      <c r="B25" s="3">
        <v>104</v>
      </c>
      <c r="C25" s="6"/>
      <c r="D25" s="4"/>
      <c r="E25" s="6"/>
      <c r="F25" s="6"/>
      <c r="G25" s="6"/>
      <c r="H25" s="6"/>
      <c r="I25" s="6"/>
      <c r="J25" s="6">
        <f>80.6+61.4</f>
        <v>142</v>
      </c>
      <c r="K25" s="6"/>
      <c r="L25" s="6"/>
      <c r="M25" s="6"/>
      <c r="N25" s="6"/>
      <c r="O25" s="6"/>
      <c r="P25" s="6"/>
      <c r="Q25" s="54"/>
      <c r="R25" s="6">
        <f t="shared" si="0"/>
        <v>142</v>
      </c>
      <c r="S25" s="6">
        <v>142</v>
      </c>
      <c r="T25" s="12">
        <f t="shared" si="1"/>
        <v>0</v>
      </c>
      <c r="U25" s="73">
        <v>142</v>
      </c>
      <c r="V25" s="71">
        <f t="shared" si="2"/>
        <v>0</v>
      </c>
    </row>
    <row r="26" spans="1:22" x14ac:dyDescent="0.2">
      <c r="A26" s="11" t="s">
        <v>25</v>
      </c>
      <c r="B26" s="3">
        <v>110</v>
      </c>
      <c r="C26" s="6"/>
      <c r="D26" s="4"/>
      <c r="E26" s="6"/>
      <c r="F26" s="6">
        <v>13.92</v>
      </c>
      <c r="G26" s="6">
        <f>15.5833+46.75</f>
        <v>62.333300000000001</v>
      </c>
      <c r="H26" s="6">
        <v>31.166699999999999</v>
      </c>
      <c r="I26" s="6"/>
      <c r="J26" s="6">
        <f>36+9</f>
        <v>45</v>
      </c>
      <c r="K26" s="6"/>
      <c r="L26" s="6">
        <v>66</v>
      </c>
      <c r="M26" s="6"/>
      <c r="N26" s="6"/>
      <c r="O26" s="6"/>
      <c r="P26" s="6"/>
      <c r="Q26" s="54"/>
      <c r="R26" s="6">
        <f t="shared" si="0"/>
        <v>218.42</v>
      </c>
      <c r="S26" s="6">
        <v>173.08</v>
      </c>
      <c r="T26" s="12">
        <f t="shared" si="1"/>
        <v>45.339999999999975</v>
      </c>
      <c r="U26" s="73">
        <v>173.08</v>
      </c>
      <c r="V26" s="71">
        <f t="shared" si="2"/>
        <v>0</v>
      </c>
    </row>
    <row r="27" spans="1:22" x14ac:dyDescent="0.2">
      <c r="A27" s="11" t="s">
        <v>26</v>
      </c>
      <c r="B27" s="3">
        <v>111</v>
      </c>
      <c r="C27" s="6"/>
      <c r="D27" s="4"/>
      <c r="E27" s="6"/>
      <c r="F27" s="6"/>
      <c r="G27" s="6"/>
      <c r="H27" s="6"/>
      <c r="I27" s="6"/>
      <c r="J27" s="6"/>
      <c r="K27" s="6"/>
      <c r="L27" s="6"/>
      <c r="M27" s="6"/>
      <c r="N27" s="6"/>
      <c r="O27" s="6">
        <v>47</v>
      </c>
      <c r="P27" s="6"/>
      <c r="Q27" s="54"/>
      <c r="R27" s="6">
        <f t="shared" si="0"/>
        <v>47</v>
      </c>
      <c r="S27" s="6">
        <v>47</v>
      </c>
      <c r="T27" s="12">
        <f t="shared" si="1"/>
        <v>0</v>
      </c>
      <c r="U27" s="73">
        <v>47</v>
      </c>
      <c r="V27" s="71">
        <f t="shared" si="2"/>
        <v>0</v>
      </c>
    </row>
    <row r="28" spans="1:22" x14ac:dyDescent="0.2">
      <c r="A28" s="11" t="s">
        <v>27</v>
      </c>
      <c r="B28" s="3">
        <v>112</v>
      </c>
      <c r="C28" s="6">
        <v>79</v>
      </c>
      <c r="D28" s="4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54"/>
      <c r="R28" s="6">
        <f t="shared" si="0"/>
        <v>79</v>
      </c>
      <c r="S28" s="6">
        <v>79</v>
      </c>
      <c r="T28" s="12">
        <f t="shared" si="1"/>
        <v>0</v>
      </c>
      <c r="U28" s="73">
        <v>79</v>
      </c>
      <c r="V28" s="71">
        <f t="shared" si="2"/>
        <v>0</v>
      </c>
    </row>
    <row r="29" spans="1:22" x14ac:dyDescent="0.2">
      <c r="A29" s="11" t="s">
        <v>28</v>
      </c>
      <c r="B29" s="3">
        <v>161</v>
      </c>
      <c r="C29" s="6">
        <v>75</v>
      </c>
      <c r="D29" s="4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54"/>
      <c r="R29" s="6">
        <f t="shared" si="0"/>
        <v>75</v>
      </c>
      <c r="S29" s="6">
        <v>75</v>
      </c>
      <c r="T29" s="12">
        <f t="shared" si="1"/>
        <v>0</v>
      </c>
      <c r="U29" s="73">
        <v>75</v>
      </c>
      <c r="V29" s="71">
        <f t="shared" si="2"/>
        <v>0</v>
      </c>
    </row>
    <row r="30" spans="1:22" x14ac:dyDescent="0.2">
      <c r="A30" s="11" t="s">
        <v>29</v>
      </c>
      <c r="B30" s="3">
        <v>167</v>
      </c>
      <c r="C30" s="6">
        <v>24</v>
      </c>
      <c r="D30" s="4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>
        <v>1.5</v>
      </c>
      <c r="Q30" s="54"/>
      <c r="R30" s="6">
        <f t="shared" si="0"/>
        <v>25.5</v>
      </c>
      <c r="S30" s="6">
        <v>6</v>
      </c>
      <c r="T30" s="12">
        <f t="shared" si="1"/>
        <v>19.5</v>
      </c>
      <c r="U30" s="73">
        <v>5</v>
      </c>
      <c r="V30" s="71">
        <f t="shared" si="2"/>
        <v>1</v>
      </c>
    </row>
    <row r="31" spans="1:22" x14ac:dyDescent="0.2">
      <c r="A31" s="11" t="s">
        <v>30</v>
      </c>
      <c r="B31" s="3">
        <v>168</v>
      </c>
      <c r="C31" s="6">
        <v>10.220000000000001</v>
      </c>
      <c r="D31" s="4"/>
      <c r="E31" s="6"/>
      <c r="F31" s="6"/>
      <c r="G31" s="6"/>
      <c r="H31" s="6"/>
      <c r="I31" s="6">
        <v>0.5</v>
      </c>
      <c r="J31" s="6"/>
      <c r="K31" s="55">
        <v>2.5575999999999999</v>
      </c>
      <c r="L31" s="6"/>
      <c r="M31" s="6">
        <f>3+3</f>
        <v>6</v>
      </c>
      <c r="N31" s="6">
        <v>6</v>
      </c>
      <c r="O31" s="6"/>
      <c r="P31" s="6"/>
      <c r="Q31" s="54"/>
      <c r="R31" s="6">
        <f t="shared" si="0"/>
        <v>25.2776</v>
      </c>
      <c r="S31" s="6">
        <v>23</v>
      </c>
      <c r="T31" s="12">
        <f t="shared" si="1"/>
        <v>2.2775999999999996</v>
      </c>
      <c r="U31" s="73">
        <v>85</v>
      </c>
      <c r="V31" s="71">
        <f t="shared" si="2"/>
        <v>-62</v>
      </c>
    </row>
    <row r="32" spans="1:22" x14ac:dyDescent="0.2">
      <c r="A32" s="11" t="s">
        <v>31</v>
      </c>
      <c r="B32" s="3">
        <v>169</v>
      </c>
      <c r="C32" s="6">
        <v>41</v>
      </c>
      <c r="D32" s="4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54"/>
      <c r="R32" s="6">
        <f t="shared" si="0"/>
        <v>41</v>
      </c>
      <c r="S32" s="6">
        <v>41</v>
      </c>
      <c r="T32" s="12">
        <f t="shared" si="1"/>
        <v>0</v>
      </c>
      <c r="U32" s="73">
        <v>41</v>
      </c>
      <c r="V32" s="71">
        <f t="shared" si="2"/>
        <v>0</v>
      </c>
    </row>
    <row r="33" spans="1:22" x14ac:dyDescent="0.2">
      <c r="A33" s="11" t="s">
        <v>32</v>
      </c>
      <c r="B33" s="3">
        <v>170</v>
      </c>
      <c r="C33" s="6">
        <v>24.5</v>
      </c>
      <c r="D33" s="6">
        <f>8.1667+8.1666+8.1667</f>
        <v>24.5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54"/>
      <c r="R33" s="6">
        <f t="shared" si="0"/>
        <v>49</v>
      </c>
      <c r="S33" s="6">
        <v>24</v>
      </c>
      <c r="T33" s="12">
        <f t="shared" si="1"/>
        <v>25</v>
      </c>
      <c r="U33" s="73">
        <v>24</v>
      </c>
      <c r="V33" s="71">
        <f t="shared" si="2"/>
        <v>0</v>
      </c>
    </row>
    <row r="34" spans="1:22" x14ac:dyDescent="0.2">
      <c r="A34" s="3"/>
      <c r="B34" s="3" t="s">
        <v>0</v>
      </c>
      <c r="C34" s="13">
        <f>SUM(C5:C33)</f>
        <v>1429.72</v>
      </c>
      <c r="D34" s="13">
        <f t="shared" ref="D34:Q34" si="3">SUM(D5:D33)</f>
        <v>24.5</v>
      </c>
      <c r="E34" s="13">
        <f t="shared" si="3"/>
        <v>26.45</v>
      </c>
      <c r="F34" s="13">
        <f t="shared" si="3"/>
        <v>13.92</v>
      </c>
      <c r="G34" s="13">
        <f t="shared" si="3"/>
        <v>62.333300000000001</v>
      </c>
      <c r="H34" s="13">
        <f t="shared" si="3"/>
        <v>31.166699999999999</v>
      </c>
      <c r="I34" s="13">
        <f t="shared" si="3"/>
        <v>17.450000000000003</v>
      </c>
      <c r="J34" s="13">
        <f t="shared" si="3"/>
        <v>187</v>
      </c>
      <c r="K34" s="55">
        <f t="shared" si="3"/>
        <v>31.797599999999999</v>
      </c>
      <c r="L34" s="13">
        <f t="shared" si="3"/>
        <v>66</v>
      </c>
      <c r="M34" s="13">
        <f t="shared" si="3"/>
        <v>41.72</v>
      </c>
      <c r="N34" s="13">
        <f t="shared" si="3"/>
        <v>41.68</v>
      </c>
      <c r="O34" s="13">
        <f t="shared" si="3"/>
        <v>84.5</v>
      </c>
      <c r="P34" s="13">
        <f t="shared" si="3"/>
        <v>14.577</v>
      </c>
      <c r="Q34" s="83">
        <f t="shared" si="3"/>
        <v>31.95</v>
      </c>
      <c r="R34" s="54">
        <f>SUM(R5:R33)</f>
        <v>2104.7645999999995</v>
      </c>
      <c r="S34" s="6">
        <f>SUM(S5:S33)</f>
        <v>1930.7100000000003</v>
      </c>
      <c r="T34" s="12">
        <f t="shared" si="1"/>
        <v>174.05459999999925</v>
      </c>
      <c r="U34" s="75">
        <f>SUM(U5:U33)</f>
        <v>1888.51</v>
      </c>
      <c r="V34" s="71">
        <f t="shared" si="2"/>
        <v>42.200000000000273</v>
      </c>
    </row>
    <row r="35" spans="1:22" x14ac:dyDescent="0.2">
      <c r="A35" s="4" t="s">
        <v>55</v>
      </c>
      <c r="B35" s="4"/>
      <c r="C35" s="6">
        <v>-1431.4190000000001</v>
      </c>
      <c r="D35" s="4"/>
      <c r="E35" s="4"/>
      <c r="F35" s="4"/>
      <c r="G35" s="4"/>
      <c r="H35" s="4"/>
      <c r="I35" s="4"/>
      <c r="J35" s="14">
        <v>-187</v>
      </c>
      <c r="K35" s="4"/>
      <c r="L35" s="6">
        <v>65.66</v>
      </c>
      <c r="M35" s="15">
        <v>-41.68</v>
      </c>
      <c r="N35" s="15">
        <v>-41.68</v>
      </c>
      <c r="O35" s="15">
        <v>-84.5</v>
      </c>
      <c r="P35" s="15">
        <v>-14.936999999999999</v>
      </c>
      <c r="Q35" s="84"/>
      <c r="R35" s="6"/>
      <c r="S35" s="6" t="s">
        <v>10</v>
      </c>
      <c r="T35" s="4"/>
      <c r="U35" s="73"/>
    </row>
    <row r="36" spans="1:22" x14ac:dyDescent="0.2">
      <c r="A36" s="4" t="s">
        <v>35</v>
      </c>
      <c r="B36" s="4"/>
      <c r="C36" s="16">
        <f>SUM(C34:C35)</f>
        <v>-1.6990000000000691</v>
      </c>
      <c r="D36" s="4"/>
      <c r="E36" s="4"/>
      <c r="F36" s="4"/>
      <c r="G36" s="4"/>
      <c r="H36" s="4"/>
      <c r="I36" s="4"/>
      <c r="J36" s="16">
        <f>SUM(J34:J35)</f>
        <v>0</v>
      </c>
      <c r="K36" s="16" t="s">
        <v>10</v>
      </c>
      <c r="L36" s="16">
        <f>L35-L34</f>
        <v>-0.34000000000000341</v>
      </c>
      <c r="M36" s="16">
        <f t="shared" ref="M36:N36" si="4">SUM(M34:M35)</f>
        <v>3.9999999999999147E-2</v>
      </c>
      <c r="N36" s="16">
        <f t="shared" si="4"/>
        <v>0</v>
      </c>
      <c r="O36" s="16">
        <f t="shared" ref="O36" si="5">SUM(O34:O35)</f>
        <v>0</v>
      </c>
      <c r="P36" s="16">
        <f t="shared" ref="P36" si="6">SUM(P34:P35)</f>
        <v>-0.35999999999999943</v>
      </c>
      <c r="Q36" s="85"/>
      <c r="R36" s="6"/>
      <c r="S36" s="6"/>
      <c r="T36" s="4"/>
      <c r="U36" s="73"/>
    </row>
    <row r="37" spans="1:22" x14ac:dyDescent="0.2">
      <c r="A37" s="35"/>
      <c r="B37" s="35"/>
      <c r="C37" s="36"/>
      <c r="D37" s="35"/>
      <c r="E37" s="35"/>
      <c r="F37" s="35"/>
      <c r="G37" s="35"/>
      <c r="H37" s="35"/>
      <c r="I37" s="35"/>
      <c r="J37" s="36"/>
      <c r="K37" s="36"/>
      <c r="L37" s="36"/>
      <c r="M37" s="36"/>
      <c r="N37" s="36"/>
      <c r="O37" s="36"/>
      <c r="P37" s="36"/>
      <c r="Q37" s="86"/>
      <c r="R37" s="37"/>
      <c r="S37" s="37"/>
      <c r="T37" s="35"/>
    </row>
    <row r="38" spans="1:22" x14ac:dyDescent="0.2">
      <c r="M38" s="38" t="s">
        <v>69</v>
      </c>
      <c r="N38" s="4"/>
      <c r="O38" s="4"/>
      <c r="P38" s="58" t="s">
        <v>10</v>
      </c>
      <c r="Q38" s="83"/>
      <c r="R38" s="5"/>
      <c r="S38" s="6" t="s">
        <v>68</v>
      </c>
    </row>
    <row r="39" spans="1:22" x14ac:dyDescent="0.2">
      <c r="C39" s="1" t="s">
        <v>10</v>
      </c>
      <c r="I39" s="1" t="s">
        <v>10</v>
      </c>
      <c r="K39" s="1" t="s">
        <v>10</v>
      </c>
      <c r="M39" s="4"/>
      <c r="N39" s="4"/>
      <c r="O39" s="4"/>
      <c r="P39" s="3" t="s">
        <v>76</v>
      </c>
      <c r="Q39" s="81" t="s">
        <v>90</v>
      </c>
      <c r="R39" s="5" t="s">
        <v>71</v>
      </c>
      <c r="S39" s="6"/>
    </row>
    <row r="40" spans="1:22" x14ac:dyDescent="0.2">
      <c r="M40" s="38"/>
      <c r="N40" s="4"/>
      <c r="O40" s="4"/>
      <c r="P40" s="3"/>
      <c r="Q40" s="81"/>
      <c r="R40" s="5" t="s">
        <v>72</v>
      </c>
      <c r="S40" s="6"/>
    </row>
    <row r="41" spans="1:22" x14ac:dyDescent="0.2">
      <c r="M41" s="4" t="s">
        <v>70</v>
      </c>
      <c r="N41" s="4"/>
      <c r="O41" s="4"/>
      <c r="P41" s="3"/>
      <c r="Q41" s="81" t="s">
        <v>93</v>
      </c>
      <c r="R41" s="54">
        <f>R34</f>
        <v>2104.7645999999995</v>
      </c>
      <c r="S41" s="6">
        <f>S34</f>
        <v>1930.7100000000003</v>
      </c>
    </row>
    <row r="42" spans="1:22" x14ac:dyDescent="0.2">
      <c r="I42" s="1" t="s">
        <v>73</v>
      </c>
      <c r="M42" s="4"/>
      <c r="N42" s="4"/>
      <c r="O42" s="4"/>
      <c r="P42" s="3"/>
      <c r="Q42" s="81"/>
      <c r="R42" s="6"/>
      <c r="S42" s="6"/>
    </row>
    <row r="43" spans="1:22" x14ac:dyDescent="0.2">
      <c r="M43" s="4" t="s">
        <v>91</v>
      </c>
      <c r="N43" s="4"/>
      <c r="O43" s="4"/>
      <c r="P43" s="3">
        <v>57</v>
      </c>
      <c r="Q43" s="81">
        <v>12074</v>
      </c>
      <c r="R43" s="6">
        <v>58.75</v>
      </c>
      <c r="S43" s="6">
        <v>58.06</v>
      </c>
    </row>
    <row r="44" spans="1:22" x14ac:dyDescent="0.2">
      <c r="M44" s="4" t="s">
        <v>91</v>
      </c>
      <c r="N44" s="52"/>
      <c r="O44" s="52"/>
      <c r="P44" s="59">
        <v>161</v>
      </c>
      <c r="Q44" s="87">
        <v>8708</v>
      </c>
      <c r="R44" s="53">
        <v>80</v>
      </c>
      <c r="S44" s="6">
        <f>R44</f>
        <v>80</v>
      </c>
    </row>
    <row r="45" spans="1:22" x14ac:dyDescent="0.2">
      <c r="M45" s="4" t="s">
        <v>91</v>
      </c>
      <c r="N45" s="52"/>
      <c r="O45" s="52"/>
      <c r="P45" s="59">
        <v>160</v>
      </c>
      <c r="Q45" s="87">
        <v>8707</v>
      </c>
      <c r="R45" s="53">
        <v>142</v>
      </c>
      <c r="S45" s="6">
        <v>142</v>
      </c>
    </row>
    <row r="46" spans="1:22" x14ac:dyDescent="0.2">
      <c r="M46" s="52" t="s">
        <v>92</v>
      </c>
      <c r="N46" s="52"/>
      <c r="O46" s="52"/>
      <c r="P46" s="59">
        <v>161</v>
      </c>
      <c r="Q46" s="87">
        <v>8706</v>
      </c>
      <c r="R46" s="53">
        <v>145</v>
      </c>
      <c r="S46" s="6">
        <v>68</v>
      </c>
    </row>
    <row r="47" spans="1:22" ht="13.5" thickBot="1" x14ac:dyDescent="0.25">
      <c r="M47" s="76" t="s">
        <v>75</v>
      </c>
      <c r="N47" s="76"/>
      <c r="O47" s="76"/>
      <c r="P47" s="77" t="s">
        <v>74</v>
      </c>
      <c r="Q47" s="88"/>
      <c r="R47" s="78">
        <f>SUM(R41:R46)</f>
        <v>2530.5145999999995</v>
      </c>
      <c r="S47" s="78">
        <f>SUM(S41:S46)</f>
        <v>2278.7700000000004</v>
      </c>
    </row>
    <row r="48" spans="1:22" ht="13.5" thickTop="1" x14ac:dyDescent="0.2">
      <c r="A48" s="70" t="s">
        <v>104</v>
      </c>
    </row>
    <row r="49" spans="1:18" x14ac:dyDescent="0.2">
      <c r="R49" s="37"/>
    </row>
    <row r="50" spans="1:18" x14ac:dyDescent="0.2">
      <c r="A50" s="64" t="s">
        <v>94</v>
      </c>
      <c r="B50" s="65"/>
      <c r="C50" s="65"/>
      <c r="D50" s="65"/>
      <c r="E50" s="65"/>
      <c r="F50" s="65"/>
      <c r="G50" s="66"/>
      <c r="R50" s="37"/>
    </row>
    <row r="51" spans="1:18" x14ac:dyDescent="0.2">
      <c r="A51" s="69" t="s">
        <v>95</v>
      </c>
      <c r="B51" s="35"/>
      <c r="C51" s="35"/>
      <c r="D51" s="35"/>
      <c r="E51" s="35"/>
      <c r="F51" s="35"/>
      <c r="G51" s="51"/>
      <c r="R51" s="37"/>
    </row>
    <row r="52" spans="1:18" x14ac:dyDescent="0.2">
      <c r="A52" s="69" t="s">
        <v>96</v>
      </c>
      <c r="B52" s="35"/>
      <c r="C52" s="35">
        <v>1425.53</v>
      </c>
      <c r="D52" s="35"/>
      <c r="E52" s="35"/>
      <c r="F52" s="35"/>
      <c r="G52" s="51"/>
    </row>
    <row r="53" spans="1:18" x14ac:dyDescent="0.2">
      <c r="A53" s="67" t="s">
        <v>98</v>
      </c>
      <c r="B53" s="62"/>
      <c r="C53" s="62">
        <v>462.98</v>
      </c>
      <c r="D53" s="62">
        <f>SUM(C52:C53)</f>
        <v>1888.51</v>
      </c>
      <c r="E53" s="62" t="s">
        <v>97</v>
      </c>
      <c r="F53" s="62"/>
      <c r="G53" s="68"/>
    </row>
    <row r="55" spans="1:18" x14ac:dyDescent="0.2">
      <c r="A55" s="64" t="s">
        <v>99</v>
      </c>
      <c r="B55" s="65"/>
      <c r="C55" s="65"/>
      <c r="D55" s="65"/>
      <c r="E55" s="65"/>
      <c r="F55" s="66"/>
    </row>
    <row r="56" spans="1:18" x14ac:dyDescent="0.2">
      <c r="A56" s="67" t="s">
        <v>100</v>
      </c>
      <c r="B56" s="62"/>
      <c r="C56" s="62"/>
      <c r="D56" s="62"/>
      <c r="E56" s="62"/>
      <c r="F56" s="68"/>
    </row>
    <row r="58" spans="1:18" x14ac:dyDescent="0.2">
      <c r="A58" s="35" t="s">
        <v>101</v>
      </c>
    </row>
    <row r="59" spans="1:18" x14ac:dyDescent="0.2">
      <c r="A59" s="1" t="s">
        <v>102</v>
      </c>
    </row>
    <row r="60" spans="1:18" x14ac:dyDescent="0.2">
      <c r="A60" s="1" t="s">
        <v>103</v>
      </c>
    </row>
    <row r="69" spans="11:11" x14ac:dyDescent="0.2">
      <c r="K69" s="1" t="s">
        <v>10</v>
      </c>
    </row>
  </sheetData>
  <pageMargins left="0.70866141732283472" right="0.51181102362204722" top="0.35433070866141736" bottom="0.55118110236220474" header="0.31496062992125984" footer="0.11811023622047245"/>
  <pageSetup paperSize="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topLeftCell="A5" workbookViewId="0">
      <selection activeCell="R6" sqref="R6"/>
    </sheetView>
  </sheetViews>
  <sheetFormatPr defaultRowHeight="12.75" x14ac:dyDescent="0.2"/>
  <cols>
    <col min="1" max="1" width="5.85546875" style="1" customWidth="1"/>
    <col min="2" max="2" width="8.28515625" style="1" customWidth="1"/>
    <col min="3" max="3" width="10" style="1" customWidth="1"/>
    <col min="4" max="4" width="7.7109375" style="1" customWidth="1"/>
    <col min="5" max="7" width="7.5703125" style="1" customWidth="1"/>
    <col min="8" max="8" width="7.28515625" style="1" customWidth="1"/>
    <col min="9" max="10" width="8" style="1" customWidth="1"/>
    <col min="11" max="12" width="8.140625" style="1" customWidth="1"/>
    <col min="13" max="13" width="7.7109375" style="1" customWidth="1"/>
    <col min="14" max="14" width="7.5703125" style="1" customWidth="1"/>
    <col min="15" max="15" width="8" style="1" customWidth="1"/>
    <col min="16" max="16" width="7.7109375" style="1" customWidth="1"/>
    <col min="17" max="17" width="10" style="17" customWidth="1"/>
    <col min="18" max="18" width="10" style="2" bestFit="1" customWidth="1"/>
    <col min="19" max="19" width="9.5703125" style="2" customWidth="1"/>
    <col min="20" max="20" width="11.85546875" style="1" customWidth="1"/>
    <col min="21" max="21" width="9.140625" style="72" customWidth="1"/>
    <col min="22" max="16384" width="9.140625" style="1"/>
  </cols>
  <sheetData>
    <row r="1" spans="1:21" x14ac:dyDescent="0.2">
      <c r="A1" s="1" t="s">
        <v>39</v>
      </c>
      <c r="G1" s="1" t="s">
        <v>78</v>
      </c>
      <c r="K1" s="1" t="s">
        <v>79</v>
      </c>
      <c r="Q1" s="2"/>
      <c r="S1" s="1"/>
      <c r="T1" s="72"/>
      <c r="U1" s="1"/>
    </row>
    <row r="2" spans="1:21" x14ac:dyDescent="0.2">
      <c r="A2" s="3" t="s">
        <v>51</v>
      </c>
      <c r="B2" s="3" t="s">
        <v>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0</v>
      </c>
      <c r="R2" s="6" t="s">
        <v>33</v>
      </c>
      <c r="S2" s="7" t="s">
        <v>35</v>
      </c>
      <c r="T2" s="73" t="s">
        <v>105</v>
      </c>
      <c r="U2" s="7" t="s">
        <v>35</v>
      </c>
    </row>
    <row r="3" spans="1:21" x14ac:dyDescent="0.2">
      <c r="A3" s="8" t="s">
        <v>52</v>
      </c>
      <c r="B3" s="3"/>
      <c r="C3" s="79" t="s">
        <v>54</v>
      </c>
      <c r="D3" s="4" t="s">
        <v>48</v>
      </c>
      <c r="E3" s="4" t="s">
        <v>40</v>
      </c>
      <c r="F3" s="4" t="s">
        <v>50</v>
      </c>
      <c r="G3" s="4" t="s">
        <v>41</v>
      </c>
      <c r="H3" s="4" t="s">
        <v>41</v>
      </c>
      <c r="I3" s="4" t="s">
        <v>42</v>
      </c>
      <c r="J3" s="4" t="s">
        <v>43</v>
      </c>
      <c r="K3" s="4" t="s">
        <v>44</v>
      </c>
      <c r="L3" s="4" t="s">
        <v>45</v>
      </c>
      <c r="M3" s="4" t="s">
        <v>46</v>
      </c>
      <c r="N3" s="4" t="s">
        <v>46</v>
      </c>
      <c r="O3" s="4" t="s">
        <v>47</v>
      </c>
      <c r="P3" s="9" t="s">
        <v>53</v>
      </c>
      <c r="Q3" s="5" t="s">
        <v>8</v>
      </c>
      <c r="R3" s="10" t="s">
        <v>34</v>
      </c>
      <c r="S3" s="4"/>
      <c r="T3" s="73"/>
      <c r="U3" s="4"/>
    </row>
    <row r="4" spans="1:21" x14ac:dyDescent="0.2">
      <c r="A4" s="8" t="s">
        <v>49</v>
      </c>
      <c r="B4" s="3"/>
      <c r="C4" s="4">
        <v>12466</v>
      </c>
      <c r="D4" s="4">
        <v>7967</v>
      </c>
      <c r="E4" s="4">
        <v>2730</v>
      </c>
      <c r="F4" s="4">
        <v>9489</v>
      </c>
      <c r="G4" s="4">
        <v>9427</v>
      </c>
      <c r="H4" s="4">
        <v>9429</v>
      </c>
      <c r="I4" s="4">
        <v>1097</v>
      </c>
      <c r="J4" s="4">
        <v>11693</v>
      </c>
      <c r="K4" s="10">
        <v>892</v>
      </c>
      <c r="L4" s="4">
        <v>8421</v>
      </c>
      <c r="M4" s="4">
        <v>7713</v>
      </c>
      <c r="N4" s="4">
        <v>7712</v>
      </c>
      <c r="O4" s="4">
        <v>8141</v>
      </c>
      <c r="P4" s="4">
        <v>15113</v>
      </c>
      <c r="Q4" s="5" t="s">
        <v>36</v>
      </c>
      <c r="R4" s="5" t="s">
        <v>37</v>
      </c>
      <c r="S4" s="3" t="s">
        <v>38</v>
      </c>
      <c r="T4" s="74" t="s">
        <v>106</v>
      </c>
      <c r="U4" s="3" t="s">
        <v>107</v>
      </c>
    </row>
    <row r="5" spans="1:21" x14ac:dyDescent="0.2">
      <c r="A5" s="11" t="s">
        <v>1</v>
      </c>
      <c r="B5" s="3">
        <v>58</v>
      </c>
      <c r="C5" s="6">
        <v>512</v>
      </c>
      <c r="D5" s="4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>
        <f t="shared" ref="Q5:Q33" si="0">SUM(C5:P5)</f>
        <v>512</v>
      </c>
      <c r="R5" s="6">
        <v>512</v>
      </c>
      <c r="S5" s="12">
        <f>Q5-R5</f>
        <v>0</v>
      </c>
      <c r="T5" s="73">
        <v>512</v>
      </c>
      <c r="U5" s="71">
        <f>R5-T5</f>
        <v>0</v>
      </c>
    </row>
    <row r="6" spans="1:21" x14ac:dyDescent="0.2">
      <c r="A6" s="11" t="s">
        <v>2</v>
      </c>
      <c r="B6" s="3">
        <v>59</v>
      </c>
      <c r="C6" s="6">
        <v>42</v>
      </c>
      <c r="D6" s="4"/>
      <c r="E6" s="6">
        <v>7.88</v>
      </c>
      <c r="F6" s="6"/>
      <c r="G6" s="6"/>
      <c r="H6" s="6"/>
      <c r="I6" s="6"/>
      <c r="J6" s="6"/>
      <c r="K6" s="6"/>
      <c r="L6" s="6"/>
      <c r="M6" s="6"/>
      <c r="N6" s="6"/>
      <c r="O6" s="6"/>
      <c r="P6" s="6">
        <v>2.2650000000000001</v>
      </c>
      <c r="Q6" s="6">
        <f>SUM(C6:P6)</f>
        <v>52.145000000000003</v>
      </c>
      <c r="R6" s="6">
        <v>42</v>
      </c>
      <c r="S6" s="12">
        <f t="shared" ref="S6:S34" si="1">Q6-R6</f>
        <v>10.145000000000003</v>
      </c>
      <c r="T6" s="73">
        <v>33.71</v>
      </c>
      <c r="U6" s="71">
        <f t="shared" ref="U6:U34" si="2">R6-T6</f>
        <v>8.2899999999999991</v>
      </c>
    </row>
    <row r="7" spans="1:21" x14ac:dyDescent="0.2">
      <c r="A7" s="11" t="s">
        <v>3</v>
      </c>
      <c r="B7" s="3">
        <v>60</v>
      </c>
      <c r="C7" s="6">
        <v>19</v>
      </c>
      <c r="D7" s="4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>
        <f t="shared" si="0"/>
        <v>19</v>
      </c>
      <c r="R7" s="6">
        <v>19</v>
      </c>
      <c r="S7" s="12">
        <f t="shared" si="1"/>
        <v>0</v>
      </c>
      <c r="T7" s="73">
        <v>19</v>
      </c>
      <c r="U7" s="71">
        <f t="shared" si="2"/>
        <v>0</v>
      </c>
    </row>
    <row r="8" spans="1:21" x14ac:dyDescent="0.2">
      <c r="A8" s="11" t="s">
        <v>4</v>
      </c>
      <c r="B8" s="3">
        <v>61</v>
      </c>
      <c r="C8" s="6">
        <v>6</v>
      </c>
      <c r="D8" s="4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>
        <f t="shared" si="0"/>
        <v>6</v>
      </c>
      <c r="R8" s="6">
        <v>8</v>
      </c>
      <c r="S8" s="12">
        <f t="shared" si="1"/>
        <v>-2</v>
      </c>
      <c r="T8" s="73">
        <v>6</v>
      </c>
      <c r="U8" s="71">
        <f t="shared" si="2"/>
        <v>2</v>
      </c>
    </row>
    <row r="9" spans="1:21" x14ac:dyDescent="0.2">
      <c r="A9" s="11" t="s">
        <v>5</v>
      </c>
      <c r="B9" s="3">
        <v>63</v>
      </c>
      <c r="C9" s="6">
        <v>10</v>
      </c>
      <c r="D9" s="4"/>
      <c r="E9" s="6"/>
      <c r="F9" s="6"/>
      <c r="G9" s="6"/>
      <c r="H9" s="6"/>
      <c r="I9" s="6"/>
      <c r="J9" s="6"/>
      <c r="K9" s="6">
        <v>20.36</v>
      </c>
      <c r="L9" s="6"/>
      <c r="M9" s="6"/>
      <c r="N9" s="6"/>
      <c r="O9" s="6"/>
      <c r="P9" s="6"/>
      <c r="Q9" s="6">
        <f t="shared" si="0"/>
        <v>30.36</v>
      </c>
      <c r="R9" s="6">
        <v>60.32</v>
      </c>
      <c r="S9" s="12">
        <f t="shared" si="1"/>
        <v>-29.96</v>
      </c>
      <c r="T9" s="73">
        <v>10</v>
      </c>
      <c r="U9" s="71">
        <f t="shared" si="2"/>
        <v>50.32</v>
      </c>
    </row>
    <row r="10" spans="1:21" x14ac:dyDescent="0.2">
      <c r="A10" s="11" t="s">
        <v>6</v>
      </c>
      <c r="B10" s="3">
        <v>64</v>
      </c>
      <c r="C10" s="6">
        <v>35</v>
      </c>
      <c r="D10" s="4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>
        <v>2.1875</v>
      </c>
      <c r="Q10" s="6">
        <f t="shared" si="0"/>
        <v>37.1875</v>
      </c>
      <c r="R10" s="6">
        <v>35</v>
      </c>
      <c r="S10" s="12">
        <f t="shared" si="1"/>
        <v>2.1875</v>
      </c>
      <c r="T10" s="73">
        <v>34</v>
      </c>
      <c r="U10" s="71">
        <f t="shared" si="2"/>
        <v>1</v>
      </c>
    </row>
    <row r="11" spans="1:21" x14ac:dyDescent="0.2">
      <c r="A11" s="11" t="s">
        <v>7</v>
      </c>
      <c r="B11" s="3">
        <v>65</v>
      </c>
      <c r="C11" s="6">
        <v>44</v>
      </c>
      <c r="D11" s="4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f t="shared" si="0"/>
        <v>44</v>
      </c>
      <c r="R11" s="6">
        <v>44</v>
      </c>
      <c r="S11" s="12">
        <f t="shared" si="1"/>
        <v>0</v>
      </c>
      <c r="T11" s="73">
        <v>44</v>
      </c>
      <c r="U11" s="71">
        <f t="shared" si="2"/>
        <v>0</v>
      </c>
    </row>
    <row r="12" spans="1:21" x14ac:dyDescent="0.2">
      <c r="A12" s="11" t="s">
        <v>11</v>
      </c>
      <c r="B12" s="3">
        <v>66</v>
      </c>
      <c r="C12" s="6">
        <v>29</v>
      </c>
      <c r="D12" s="4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>
        <v>1.8125</v>
      </c>
      <c r="Q12" s="6">
        <f t="shared" si="0"/>
        <v>30.8125</v>
      </c>
      <c r="R12" s="6">
        <v>29</v>
      </c>
      <c r="S12" s="12">
        <f t="shared" si="1"/>
        <v>1.8125</v>
      </c>
      <c r="T12" s="73">
        <v>27.98</v>
      </c>
      <c r="U12" s="71">
        <f t="shared" si="2"/>
        <v>1.0199999999999996</v>
      </c>
    </row>
    <row r="13" spans="1:21" x14ac:dyDescent="0.2">
      <c r="A13" s="11" t="s">
        <v>12</v>
      </c>
      <c r="B13" s="3">
        <v>67</v>
      </c>
      <c r="C13" s="6">
        <v>28</v>
      </c>
      <c r="D13" s="4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f t="shared" si="0"/>
        <v>28</v>
      </c>
      <c r="R13" s="6">
        <v>28</v>
      </c>
      <c r="S13" s="12">
        <f t="shared" si="1"/>
        <v>0</v>
      </c>
      <c r="T13" s="73">
        <v>28</v>
      </c>
      <c r="U13" s="71">
        <f t="shared" si="2"/>
        <v>0</v>
      </c>
    </row>
    <row r="14" spans="1:21" x14ac:dyDescent="0.2">
      <c r="A14" s="11" t="s">
        <v>13</v>
      </c>
      <c r="B14" s="3">
        <v>68</v>
      </c>
      <c r="C14" s="6">
        <v>19</v>
      </c>
      <c r="D14" s="4"/>
      <c r="E14" s="6"/>
      <c r="F14" s="6"/>
      <c r="G14" s="6"/>
      <c r="H14" s="6"/>
      <c r="I14" s="6">
        <v>6.73</v>
      </c>
      <c r="J14" s="6"/>
      <c r="K14" s="6">
        <v>6.33</v>
      </c>
      <c r="L14" s="6"/>
      <c r="M14" s="6">
        <f>6.38+6.34</f>
        <v>12.719999999999999</v>
      </c>
      <c r="N14" s="6">
        <v>12.68</v>
      </c>
      <c r="O14" s="6"/>
      <c r="P14" s="6"/>
      <c r="Q14" s="6">
        <f t="shared" si="0"/>
        <v>57.46</v>
      </c>
      <c r="R14" s="6">
        <v>57</v>
      </c>
      <c r="S14" s="12">
        <f t="shared" si="1"/>
        <v>0.46000000000000085</v>
      </c>
      <c r="T14" s="73">
        <v>18.68</v>
      </c>
      <c r="U14" s="71">
        <f t="shared" si="2"/>
        <v>38.32</v>
      </c>
    </row>
    <row r="15" spans="1:21" x14ac:dyDescent="0.2">
      <c r="A15" s="11" t="s">
        <v>14</v>
      </c>
      <c r="B15" s="3">
        <v>69</v>
      </c>
      <c r="C15" s="6">
        <v>49</v>
      </c>
      <c r="D15" s="4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>
        <v>3.0619999999999998</v>
      </c>
      <c r="Q15" s="6">
        <f t="shared" si="0"/>
        <v>52.061999999999998</v>
      </c>
      <c r="R15" s="6">
        <v>26.83</v>
      </c>
      <c r="S15" s="12">
        <f t="shared" si="1"/>
        <v>25.231999999999999</v>
      </c>
      <c r="T15" s="73">
        <v>25.87</v>
      </c>
      <c r="U15" s="71">
        <f t="shared" si="2"/>
        <v>0.9599999999999973</v>
      </c>
    </row>
    <row r="16" spans="1:21" x14ac:dyDescent="0.2">
      <c r="A16" s="11" t="s">
        <v>15</v>
      </c>
      <c r="B16" s="3">
        <v>70</v>
      </c>
      <c r="C16" s="6"/>
      <c r="D16" s="4"/>
      <c r="E16" s="6"/>
      <c r="F16" s="6"/>
      <c r="G16" s="6"/>
      <c r="H16" s="6"/>
      <c r="I16" s="6">
        <v>10.220000000000001</v>
      </c>
      <c r="J16" s="6"/>
      <c r="K16" s="6">
        <v>2.5499999999999998</v>
      </c>
      <c r="L16" s="6"/>
      <c r="M16" s="6">
        <f>11.5+11.5</f>
        <v>23</v>
      </c>
      <c r="N16" s="6">
        <v>23</v>
      </c>
      <c r="O16" s="6"/>
      <c r="P16" s="6"/>
      <c r="Q16" s="6">
        <f t="shared" si="0"/>
        <v>58.769999999999996</v>
      </c>
      <c r="R16" s="6">
        <v>46</v>
      </c>
      <c r="S16" s="12">
        <f t="shared" si="1"/>
        <v>12.769999999999996</v>
      </c>
      <c r="T16" s="73">
        <v>46</v>
      </c>
      <c r="U16" s="71">
        <f t="shared" si="2"/>
        <v>0</v>
      </c>
    </row>
    <row r="17" spans="1:21" x14ac:dyDescent="0.2">
      <c r="A17" s="11" t="s">
        <v>16</v>
      </c>
      <c r="B17" s="3">
        <v>71</v>
      </c>
      <c r="C17" s="6">
        <v>33</v>
      </c>
      <c r="D17" s="4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>
        <v>2.0625</v>
      </c>
      <c r="Q17" s="6">
        <f t="shared" si="0"/>
        <v>35.0625</v>
      </c>
      <c r="R17" s="6">
        <v>7.61</v>
      </c>
      <c r="S17" s="12">
        <f t="shared" si="1"/>
        <v>27.452500000000001</v>
      </c>
      <c r="T17" s="73">
        <v>6.32</v>
      </c>
      <c r="U17" s="71">
        <f t="shared" si="2"/>
        <v>1.29</v>
      </c>
    </row>
    <row r="18" spans="1:21" x14ac:dyDescent="0.2">
      <c r="A18" s="11" t="s">
        <v>17</v>
      </c>
      <c r="B18" s="3">
        <v>72</v>
      </c>
      <c r="C18" s="6">
        <v>33</v>
      </c>
      <c r="D18" s="4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f t="shared" si="0"/>
        <v>33</v>
      </c>
      <c r="R18" s="6">
        <v>33</v>
      </c>
      <c r="S18" s="12">
        <f t="shared" si="1"/>
        <v>0</v>
      </c>
      <c r="T18" s="73">
        <v>33</v>
      </c>
      <c r="U18" s="71">
        <f t="shared" si="2"/>
        <v>0</v>
      </c>
    </row>
    <row r="19" spans="1:21" x14ac:dyDescent="0.2">
      <c r="A19" s="11" t="s">
        <v>18</v>
      </c>
      <c r="B19" s="3">
        <v>73</v>
      </c>
      <c r="C19" s="6">
        <v>58</v>
      </c>
      <c r="D19" s="4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f t="shared" si="0"/>
        <v>58</v>
      </c>
      <c r="R19" s="6">
        <v>58</v>
      </c>
      <c r="S19" s="12">
        <f t="shared" si="1"/>
        <v>0</v>
      </c>
      <c r="T19" s="73">
        <v>58</v>
      </c>
      <c r="U19" s="71">
        <f t="shared" si="2"/>
        <v>0</v>
      </c>
    </row>
    <row r="20" spans="1:21" x14ac:dyDescent="0.2">
      <c r="A20" s="11" t="s">
        <v>19</v>
      </c>
      <c r="B20" s="3">
        <v>74</v>
      </c>
      <c r="C20" s="6">
        <v>59</v>
      </c>
      <c r="D20" s="4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f t="shared" si="0"/>
        <v>59</v>
      </c>
      <c r="R20" s="6">
        <v>60</v>
      </c>
      <c r="S20" s="12">
        <f t="shared" si="1"/>
        <v>-1</v>
      </c>
      <c r="T20" s="73">
        <v>60</v>
      </c>
      <c r="U20" s="71">
        <f t="shared" si="2"/>
        <v>0</v>
      </c>
    </row>
    <row r="21" spans="1:21" x14ac:dyDescent="0.2">
      <c r="A21" s="11" t="s">
        <v>20</v>
      </c>
      <c r="B21" s="3">
        <v>77</v>
      </c>
      <c r="C21" s="6"/>
      <c r="D21" s="4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>
        <v>1.6875</v>
      </c>
      <c r="Q21" s="6">
        <f t="shared" si="0"/>
        <v>1.6875</v>
      </c>
      <c r="R21" s="6">
        <v>0.9</v>
      </c>
      <c r="S21" s="12">
        <f t="shared" si="1"/>
        <v>0.78749999999999998</v>
      </c>
      <c r="T21" s="73">
        <v>0.9</v>
      </c>
      <c r="U21" s="71">
        <f t="shared" si="2"/>
        <v>0</v>
      </c>
    </row>
    <row r="22" spans="1:21" x14ac:dyDescent="0.2">
      <c r="A22" s="11" t="s">
        <v>21</v>
      </c>
      <c r="B22" s="3">
        <v>101</v>
      </c>
      <c r="C22" s="6">
        <v>144</v>
      </c>
      <c r="D22" s="4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>
        <f t="shared" si="0"/>
        <v>144</v>
      </c>
      <c r="R22" s="6">
        <v>143.97</v>
      </c>
      <c r="S22" s="12">
        <f t="shared" si="1"/>
        <v>3.0000000000001137E-2</v>
      </c>
      <c r="T22" s="73">
        <v>143.97</v>
      </c>
      <c r="U22" s="71">
        <f t="shared" si="2"/>
        <v>0</v>
      </c>
    </row>
    <row r="23" spans="1:21" x14ac:dyDescent="0.2">
      <c r="A23" s="11" t="s">
        <v>22</v>
      </c>
      <c r="B23" s="3">
        <v>102</v>
      </c>
      <c r="C23" s="6"/>
      <c r="D23" s="4"/>
      <c r="E23" s="6">
        <v>18.57</v>
      </c>
      <c r="F23" s="6"/>
      <c r="G23" s="6"/>
      <c r="H23" s="6"/>
      <c r="I23" s="6"/>
      <c r="J23" s="6"/>
      <c r="K23" s="6"/>
      <c r="L23" s="6"/>
      <c r="M23" s="6"/>
      <c r="N23" s="6"/>
      <c r="O23" s="6">
        <v>37.5</v>
      </c>
      <c r="P23" s="6"/>
      <c r="Q23" s="6">
        <f t="shared" si="0"/>
        <v>56.07</v>
      </c>
      <c r="R23" s="6">
        <v>54</v>
      </c>
      <c r="S23" s="12">
        <f t="shared" si="1"/>
        <v>2.0700000000000003</v>
      </c>
      <c r="T23" s="73">
        <v>54</v>
      </c>
      <c r="U23" s="71">
        <f t="shared" si="2"/>
        <v>0</v>
      </c>
    </row>
    <row r="24" spans="1:21" x14ac:dyDescent="0.2">
      <c r="A24" s="11" t="s">
        <v>23</v>
      </c>
      <c r="B24" s="3">
        <v>103</v>
      </c>
      <c r="C24" s="6">
        <v>56</v>
      </c>
      <c r="D24" s="4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>
        <f t="shared" si="0"/>
        <v>56</v>
      </c>
      <c r="R24" s="6">
        <v>56</v>
      </c>
      <c r="S24" s="12">
        <f t="shared" si="1"/>
        <v>0</v>
      </c>
      <c r="T24" s="73">
        <v>56</v>
      </c>
      <c r="U24" s="71">
        <f t="shared" si="2"/>
        <v>0</v>
      </c>
    </row>
    <row r="25" spans="1:21" x14ac:dyDescent="0.2">
      <c r="A25" s="11" t="s">
        <v>24</v>
      </c>
      <c r="B25" s="3">
        <v>104</v>
      </c>
      <c r="C25" s="6"/>
      <c r="D25" s="4"/>
      <c r="E25" s="6"/>
      <c r="F25" s="6"/>
      <c r="G25" s="6"/>
      <c r="H25" s="6"/>
      <c r="I25" s="6"/>
      <c r="J25" s="6">
        <f>80.6+61.4</f>
        <v>142</v>
      </c>
      <c r="K25" s="6"/>
      <c r="L25" s="6"/>
      <c r="M25" s="6"/>
      <c r="N25" s="6"/>
      <c r="O25" s="6"/>
      <c r="P25" s="6"/>
      <c r="Q25" s="6">
        <f t="shared" si="0"/>
        <v>142</v>
      </c>
      <c r="R25" s="6">
        <v>142</v>
      </c>
      <c r="S25" s="12">
        <f t="shared" si="1"/>
        <v>0</v>
      </c>
      <c r="T25" s="73">
        <v>142</v>
      </c>
      <c r="U25" s="71">
        <f t="shared" si="2"/>
        <v>0</v>
      </c>
    </row>
    <row r="26" spans="1:21" x14ac:dyDescent="0.2">
      <c r="A26" s="11" t="s">
        <v>25</v>
      </c>
      <c r="B26" s="3">
        <v>110</v>
      </c>
      <c r="C26" s="6"/>
      <c r="D26" s="4"/>
      <c r="E26" s="6"/>
      <c r="F26" s="6">
        <v>13.92</v>
      </c>
      <c r="G26" s="6">
        <f>15.5833+46.75</f>
        <v>62.333300000000001</v>
      </c>
      <c r="H26" s="6">
        <v>31.166699999999999</v>
      </c>
      <c r="I26" s="6"/>
      <c r="J26" s="6">
        <f>36+9</f>
        <v>45</v>
      </c>
      <c r="K26" s="6"/>
      <c r="L26" s="6">
        <v>66</v>
      </c>
      <c r="M26" s="6"/>
      <c r="N26" s="6"/>
      <c r="O26" s="6"/>
      <c r="P26" s="6"/>
      <c r="Q26" s="6">
        <f t="shared" si="0"/>
        <v>218.42</v>
      </c>
      <c r="R26" s="6">
        <v>173.08</v>
      </c>
      <c r="S26" s="12">
        <f t="shared" si="1"/>
        <v>45.339999999999975</v>
      </c>
      <c r="T26" s="73">
        <v>173.08</v>
      </c>
      <c r="U26" s="71">
        <f t="shared" si="2"/>
        <v>0</v>
      </c>
    </row>
    <row r="27" spans="1:21" x14ac:dyDescent="0.2">
      <c r="A27" s="11" t="s">
        <v>26</v>
      </c>
      <c r="B27" s="3">
        <v>111</v>
      </c>
      <c r="C27" s="6"/>
      <c r="D27" s="4"/>
      <c r="E27" s="6"/>
      <c r="F27" s="6"/>
      <c r="G27" s="6"/>
      <c r="H27" s="6"/>
      <c r="I27" s="6"/>
      <c r="J27" s="6"/>
      <c r="K27" s="6"/>
      <c r="L27" s="6"/>
      <c r="M27" s="6"/>
      <c r="N27" s="6"/>
      <c r="O27" s="6">
        <v>47</v>
      </c>
      <c r="P27" s="6"/>
      <c r="Q27" s="6">
        <f t="shared" si="0"/>
        <v>47</v>
      </c>
      <c r="R27" s="6">
        <v>47</v>
      </c>
      <c r="S27" s="12">
        <f t="shared" si="1"/>
        <v>0</v>
      </c>
      <c r="T27" s="73">
        <v>47</v>
      </c>
      <c r="U27" s="71">
        <f t="shared" si="2"/>
        <v>0</v>
      </c>
    </row>
    <row r="28" spans="1:21" x14ac:dyDescent="0.2">
      <c r="A28" s="11" t="s">
        <v>27</v>
      </c>
      <c r="B28" s="3">
        <v>112</v>
      </c>
      <c r="C28" s="6">
        <v>79</v>
      </c>
      <c r="D28" s="4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>
        <f t="shared" si="0"/>
        <v>79</v>
      </c>
      <c r="R28" s="6">
        <v>79</v>
      </c>
      <c r="S28" s="12">
        <f t="shared" si="1"/>
        <v>0</v>
      </c>
      <c r="T28" s="73">
        <v>79</v>
      </c>
      <c r="U28" s="71">
        <f t="shared" si="2"/>
        <v>0</v>
      </c>
    </row>
    <row r="29" spans="1:21" x14ac:dyDescent="0.2">
      <c r="A29" s="11" t="s">
        <v>28</v>
      </c>
      <c r="B29" s="3">
        <v>161</v>
      </c>
      <c r="C29" s="6">
        <v>75</v>
      </c>
      <c r="D29" s="4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>
        <f t="shared" si="0"/>
        <v>75</v>
      </c>
      <c r="R29" s="6">
        <v>75</v>
      </c>
      <c r="S29" s="12">
        <f t="shared" si="1"/>
        <v>0</v>
      </c>
      <c r="T29" s="73">
        <v>75</v>
      </c>
      <c r="U29" s="71">
        <f t="shared" si="2"/>
        <v>0</v>
      </c>
    </row>
    <row r="30" spans="1:21" x14ac:dyDescent="0.2">
      <c r="A30" s="11" t="s">
        <v>29</v>
      </c>
      <c r="B30" s="3">
        <v>167</v>
      </c>
      <c r="C30" s="6">
        <v>24</v>
      </c>
      <c r="D30" s="4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>
        <v>1.5</v>
      </c>
      <c r="Q30" s="6">
        <f t="shared" si="0"/>
        <v>25.5</v>
      </c>
      <c r="R30" s="6">
        <v>6</v>
      </c>
      <c r="S30" s="12">
        <f t="shared" si="1"/>
        <v>19.5</v>
      </c>
      <c r="T30" s="73">
        <v>5</v>
      </c>
      <c r="U30" s="71">
        <f t="shared" si="2"/>
        <v>1</v>
      </c>
    </row>
    <row r="31" spans="1:21" x14ac:dyDescent="0.2">
      <c r="A31" s="11" t="s">
        <v>30</v>
      </c>
      <c r="B31" s="3">
        <v>168</v>
      </c>
      <c r="C31" s="6">
        <v>10.220000000000001</v>
      </c>
      <c r="D31" s="4"/>
      <c r="E31" s="6"/>
      <c r="F31" s="6"/>
      <c r="G31" s="6"/>
      <c r="H31" s="6"/>
      <c r="I31" s="6">
        <v>0.5</v>
      </c>
      <c r="J31" s="6"/>
      <c r="K31" s="55">
        <v>2.5575999999999999</v>
      </c>
      <c r="L31" s="6"/>
      <c r="M31" s="6">
        <f>3+3</f>
        <v>6</v>
      </c>
      <c r="N31" s="6">
        <v>6</v>
      </c>
      <c r="O31" s="6"/>
      <c r="P31" s="6"/>
      <c r="Q31" s="6">
        <f t="shared" si="0"/>
        <v>25.2776</v>
      </c>
      <c r="R31" s="6">
        <v>23</v>
      </c>
      <c r="S31" s="12">
        <f t="shared" si="1"/>
        <v>2.2775999999999996</v>
      </c>
      <c r="T31" s="73">
        <v>85</v>
      </c>
      <c r="U31" s="71">
        <f t="shared" si="2"/>
        <v>-62</v>
      </c>
    </row>
    <row r="32" spans="1:21" x14ac:dyDescent="0.2">
      <c r="A32" s="11" t="s">
        <v>31</v>
      </c>
      <c r="B32" s="3">
        <v>169</v>
      </c>
      <c r="C32" s="6">
        <v>41</v>
      </c>
      <c r="D32" s="4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>
        <f t="shared" si="0"/>
        <v>41</v>
      </c>
      <c r="R32" s="6">
        <v>41</v>
      </c>
      <c r="S32" s="12">
        <f t="shared" si="1"/>
        <v>0</v>
      </c>
      <c r="T32" s="73">
        <v>41</v>
      </c>
      <c r="U32" s="71">
        <f t="shared" si="2"/>
        <v>0</v>
      </c>
    </row>
    <row r="33" spans="1:21" x14ac:dyDescent="0.2">
      <c r="A33" s="11" t="s">
        <v>32</v>
      </c>
      <c r="B33" s="3">
        <v>170</v>
      </c>
      <c r="C33" s="6">
        <v>24.5</v>
      </c>
      <c r="D33" s="6">
        <f>8.1667+8.1666+8.1667</f>
        <v>24.5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>
        <f t="shared" si="0"/>
        <v>49</v>
      </c>
      <c r="R33" s="6">
        <v>24</v>
      </c>
      <c r="S33" s="12">
        <f t="shared" si="1"/>
        <v>25</v>
      </c>
      <c r="T33" s="73">
        <v>24</v>
      </c>
      <c r="U33" s="71">
        <f t="shared" si="2"/>
        <v>0</v>
      </c>
    </row>
    <row r="34" spans="1:21" x14ac:dyDescent="0.2">
      <c r="A34" s="3"/>
      <c r="B34" s="3" t="s">
        <v>0</v>
      </c>
      <c r="C34" s="13">
        <f>SUM(C5:C33)</f>
        <v>1429.72</v>
      </c>
      <c r="D34" s="13">
        <f t="shared" ref="D34:P34" si="3">SUM(D5:D33)</f>
        <v>24.5</v>
      </c>
      <c r="E34" s="13">
        <f t="shared" si="3"/>
        <v>26.45</v>
      </c>
      <c r="F34" s="13">
        <f t="shared" si="3"/>
        <v>13.92</v>
      </c>
      <c r="G34" s="13">
        <f t="shared" si="3"/>
        <v>62.333300000000001</v>
      </c>
      <c r="H34" s="13">
        <f t="shared" si="3"/>
        <v>31.166699999999999</v>
      </c>
      <c r="I34" s="13">
        <f t="shared" si="3"/>
        <v>17.450000000000003</v>
      </c>
      <c r="J34" s="13">
        <f t="shared" si="3"/>
        <v>187</v>
      </c>
      <c r="K34" s="55">
        <f t="shared" si="3"/>
        <v>31.797599999999999</v>
      </c>
      <c r="L34" s="13">
        <f t="shared" si="3"/>
        <v>66</v>
      </c>
      <c r="M34" s="13">
        <f t="shared" si="3"/>
        <v>41.72</v>
      </c>
      <c r="N34" s="13">
        <f t="shared" si="3"/>
        <v>41.68</v>
      </c>
      <c r="O34" s="13">
        <f t="shared" si="3"/>
        <v>84.5</v>
      </c>
      <c r="P34" s="13">
        <f t="shared" si="3"/>
        <v>14.577</v>
      </c>
      <c r="Q34" s="54">
        <f>SUM(Q5:Q33)</f>
        <v>2072.8145999999997</v>
      </c>
      <c r="R34" s="6">
        <f>SUM(R5:R33)</f>
        <v>1930.7100000000003</v>
      </c>
      <c r="S34" s="12">
        <f t="shared" si="1"/>
        <v>142.10459999999944</v>
      </c>
      <c r="T34" s="75">
        <f>SUM(T5:T33)</f>
        <v>1888.51</v>
      </c>
      <c r="U34" s="71">
        <f t="shared" si="2"/>
        <v>42.200000000000273</v>
      </c>
    </row>
    <row r="35" spans="1:21" x14ac:dyDescent="0.2">
      <c r="A35" s="4" t="s">
        <v>55</v>
      </c>
      <c r="B35" s="4"/>
      <c r="C35" s="6">
        <v>-1431.4190000000001</v>
      </c>
      <c r="D35" s="4"/>
      <c r="E35" s="4"/>
      <c r="F35" s="4"/>
      <c r="G35" s="4"/>
      <c r="H35" s="4"/>
      <c r="I35" s="4"/>
      <c r="J35" s="14">
        <v>-187</v>
      </c>
      <c r="K35" s="4"/>
      <c r="L35" s="6">
        <v>65.66</v>
      </c>
      <c r="M35" s="15">
        <v>-41.68</v>
      </c>
      <c r="N35" s="15">
        <v>-41.68</v>
      </c>
      <c r="O35" s="15">
        <v>-84.5</v>
      </c>
      <c r="P35" s="15">
        <v>-14.936999999999999</v>
      </c>
      <c r="Q35" s="6"/>
      <c r="R35" s="6" t="s">
        <v>10</v>
      </c>
      <c r="S35" s="4"/>
      <c r="T35" s="73"/>
      <c r="U35" s="1"/>
    </row>
    <row r="36" spans="1:21" x14ac:dyDescent="0.2">
      <c r="A36" s="4" t="s">
        <v>35</v>
      </c>
      <c r="B36" s="4"/>
      <c r="C36" s="16">
        <f>SUM(C34:C35)</f>
        <v>-1.6990000000000691</v>
      </c>
      <c r="D36" s="4"/>
      <c r="E36" s="4"/>
      <c r="F36" s="4"/>
      <c r="G36" s="4"/>
      <c r="H36" s="4"/>
      <c r="I36" s="4"/>
      <c r="J36" s="16">
        <f>SUM(J34:J35)</f>
        <v>0</v>
      </c>
      <c r="K36" s="16" t="s">
        <v>10</v>
      </c>
      <c r="L36" s="16">
        <f>L35-L34</f>
        <v>-0.34000000000000341</v>
      </c>
      <c r="M36" s="16">
        <f t="shared" ref="M36:N36" si="4">SUM(M34:M35)</f>
        <v>3.9999999999999147E-2</v>
      </c>
      <c r="N36" s="16">
        <f t="shared" si="4"/>
        <v>0</v>
      </c>
      <c r="O36" s="16">
        <f t="shared" ref="O36" si="5">SUM(O34:O35)</f>
        <v>0</v>
      </c>
      <c r="P36" s="16">
        <f t="shared" ref="P36" si="6">SUM(P34:P35)</f>
        <v>-0.35999999999999943</v>
      </c>
      <c r="Q36" s="6"/>
      <c r="R36" s="6"/>
      <c r="S36" s="4"/>
      <c r="T36" s="73"/>
      <c r="U36" s="1"/>
    </row>
    <row r="37" spans="1:21" x14ac:dyDescent="0.2">
      <c r="A37" s="35"/>
      <c r="B37" s="35"/>
      <c r="C37" s="36"/>
      <c r="D37" s="35"/>
      <c r="E37" s="35"/>
      <c r="F37" s="35"/>
      <c r="G37" s="35"/>
      <c r="H37" s="35"/>
      <c r="I37" s="35"/>
      <c r="J37" s="36"/>
      <c r="K37" s="36"/>
      <c r="L37" s="36"/>
      <c r="M37" s="36"/>
      <c r="N37" s="36"/>
      <c r="O37" s="36"/>
      <c r="P37" s="36"/>
      <c r="Q37" s="56"/>
      <c r="R37" s="37"/>
      <c r="S37" s="37"/>
      <c r="T37" s="35"/>
    </row>
    <row r="38" spans="1:21" x14ac:dyDescent="0.2">
      <c r="L38" s="38" t="s">
        <v>69</v>
      </c>
      <c r="M38" s="4"/>
      <c r="N38" s="4"/>
      <c r="O38" s="58" t="s">
        <v>10</v>
      </c>
      <c r="P38" s="89"/>
      <c r="Q38" s="5"/>
      <c r="R38" s="6" t="s">
        <v>68</v>
      </c>
      <c r="S38" s="4" t="s">
        <v>35</v>
      </c>
    </row>
    <row r="39" spans="1:21" x14ac:dyDescent="0.2">
      <c r="C39" s="1" t="s">
        <v>10</v>
      </c>
      <c r="I39" s="1" t="s">
        <v>10</v>
      </c>
      <c r="K39" s="1" t="s">
        <v>10</v>
      </c>
      <c r="L39" s="4"/>
      <c r="M39" s="4"/>
      <c r="N39" s="4"/>
      <c r="O39" s="3" t="s">
        <v>76</v>
      </c>
      <c r="P39" s="7" t="s">
        <v>90</v>
      </c>
      <c r="Q39" s="5" t="s">
        <v>71</v>
      </c>
      <c r="R39" s="6"/>
      <c r="S39" s="4"/>
    </row>
    <row r="40" spans="1:21" x14ac:dyDescent="0.2">
      <c r="L40" s="38"/>
      <c r="M40" s="4"/>
      <c r="N40" s="4"/>
      <c r="O40" s="3"/>
      <c r="P40" s="7"/>
      <c r="Q40" s="5" t="s">
        <v>72</v>
      </c>
      <c r="R40" s="6"/>
      <c r="S40" s="4"/>
    </row>
    <row r="41" spans="1:21" ht="15.75" x14ac:dyDescent="0.25">
      <c r="L41" s="38"/>
      <c r="M41" s="4"/>
      <c r="N41" s="4"/>
      <c r="O41" s="3"/>
      <c r="P41" s="7"/>
      <c r="Q41" s="92" t="s">
        <v>36</v>
      </c>
      <c r="R41" s="92" t="s">
        <v>37</v>
      </c>
      <c r="S41" s="93" t="s">
        <v>108</v>
      </c>
    </row>
    <row r="42" spans="1:21" x14ac:dyDescent="0.2">
      <c r="L42" s="4" t="s">
        <v>70</v>
      </c>
      <c r="M42" s="4"/>
      <c r="N42" s="4"/>
      <c r="O42" s="3"/>
      <c r="P42" s="19" t="s">
        <v>93</v>
      </c>
      <c r="Q42" s="54">
        <f>Q34</f>
        <v>2072.8145999999997</v>
      </c>
      <c r="R42" s="6">
        <f>R34</f>
        <v>1930.7100000000003</v>
      </c>
      <c r="S42" s="91">
        <f>Q42-R42</f>
        <v>142.10459999999944</v>
      </c>
    </row>
    <row r="43" spans="1:21" x14ac:dyDescent="0.2">
      <c r="I43" s="1" t="s">
        <v>73</v>
      </c>
      <c r="L43" s="4"/>
      <c r="M43" s="4"/>
      <c r="N43" s="4"/>
      <c r="O43" s="3"/>
      <c r="P43" s="7"/>
      <c r="Q43" s="6"/>
      <c r="R43" s="6"/>
      <c r="S43" s="91">
        <f t="shared" ref="S43:S48" si="7">Q43-R43</f>
        <v>0</v>
      </c>
    </row>
    <row r="44" spans="1:21" x14ac:dyDescent="0.2">
      <c r="L44" s="4" t="s">
        <v>91</v>
      </c>
      <c r="M44" s="4"/>
      <c r="N44" s="4"/>
      <c r="O44" s="3">
        <v>57</v>
      </c>
      <c r="P44" s="7">
        <v>12074</v>
      </c>
      <c r="Q44" s="6">
        <v>58.75</v>
      </c>
      <c r="R44" s="6">
        <v>58.06</v>
      </c>
      <c r="S44" s="91">
        <f t="shared" si="7"/>
        <v>0.68999999999999773</v>
      </c>
    </row>
    <row r="45" spans="1:21" x14ac:dyDescent="0.2">
      <c r="L45" s="4" t="s">
        <v>91</v>
      </c>
      <c r="M45" s="52"/>
      <c r="N45" s="52"/>
      <c r="O45" s="59">
        <v>161</v>
      </c>
      <c r="P45" s="31">
        <v>8708</v>
      </c>
      <c r="Q45" s="53">
        <v>80</v>
      </c>
      <c r="R45" s="6">
        <f>Q45</f>
        <v>80</v>
      </c>
      <c r="S45" s="91">
        <f t="shared" si="7"/>
        <v>0</v>
      </c>
    </row>
    <row r="46" spans="1:21" x14ac:dyDescent="0.2">
      <c r="L46" s="4" t="s">
        <v>91</v>
      </c>
      <c r="M46" s="52"/>
      <c r="N46" s="52"/>
      <c r="O46" s="59">
        <v>160</v>
      </c>
      <c r="P46" s="31">
        <v>8707</v>
      </c>
      <c r="Q46" s="53">
        <v>142</v>
      </c>
      <c r="R46" s="6">
        <v>142</v>
      </c>
      <c r="S46" s="91">
        <f t="shared" si="7"/>
        <v>0</v>
      </c>
    </row>
    <row r="47" spans="1:21" x14ac:dyDescent="0.2">
      <c r="L47" s="52" t="s">
        <v>92</v>
      </c>
      <c r="M47" s="52"/>
      <c r="N47" s="52"/>
      <c r="O47" s="59">
        <v>161</v>
      </c>
      <c r="P47" s="31">
        <v>8706</v>
      </c>
      <c r="Q47" s="53">
        <v>145</v>
      </c>
      <c r="R47" s="6">
        <v>68</v>
      </c>
      <c r="S47" s="91">
        <f t="shared" si="7"/>
        <v>77</v>
      </c>
    </row>
    <row r="48" spans="1:21" ht="13.5" thickBot="1" x14ac:dyDescent="0.25">
      <c r="L48" s="76" t="s">
        <v>75</v>
      </c>
      <c r="M48" s="76"/>
      <c r="N48" s="76"/>
      <c r="O48" s="77" t="s">
        <v>74</v>
      </c>
      <c r="P48" s="90"/>
      <c r="Q48" s="78">
        <f>SUM(Q42:Q47)</f>
        <v>2498.5645999999997</v>
      </c>
      <c r="R48" s="78">
        <f>SUM(R42:R47)</f>
        <v>2278.7700000000004</v>
      </c>
      <c r="S48" s="94">
        <f t="shared" si="7"/>
        <v>219.79459999999926</v>
      </c>
    </row>
    <row r="49" spans="1:18" ht="13.5" thickTop="1" x14ac:dyDescent="0.2">
      <c r="A49" s="70" t="s">
        <v>104</v>
      </c>
    </row>
    <row r="50" spans="1:18" x14ac:dyDescent="0.2">
      <c r="R50" s="37"/>
    </row>
    <row r="51" spans="1:18" x14ac:dyDescent="0.2">
      <c r="A51" s="64" t="s">
        <v>109</v>
      </c>
      <c r="B51" s="65"/>
      <c r="C51" s="65"/>
      <c r="D51" s="65"/>
      <c r="E51" s="65"/>
      <c r="F51" s="65"/>
      <c r="G51" s="66"/>
      <c r="R51" s="37"/>
    </row>
    <row r="52" spans="1:18" x14ac:dyDescent="0.2">
      <c r="A52" s="69" t="s">
        <v>95</v>
      </c>
      <c r="B52" s="35"/>
      <c r="C52" s="35"/>
      <c r="D52" s="35"/>
      <c r="E52" s="35"/>
      <c r="F52" s="35"/>
      <c r="G52" s="51"/>
      <c r="R52" s="37"/>
    </row>
    <row r="53" spans="1:18" x14ac:dyDescent="0.2">
      <c r="A53" s="69" t="s">
        <v>96</v>
      </c>
      <c r="B53" s="35"/>
      <c r="C53" s="35">
        <v>1425.53</v>
      </c>
      <c r="D53" s="35"/>
      <c r="E53" s="35"/>
      <c r="F53" s="35"/>
      <c r="G53" s="51"/>
    </row>
    <row r="54" spans="1:18" x14ac:dyDescent="0.2">
      <c r="A54" s="67" t="s">
        <v>98</v>
      </c>
      <c r="B54" s="62"/>
      <c r="C54" s="62">
        <v>462.98</v>
      </c>
      <c r="D54" s="62">
        <f>SUM(C53:C54)</f>
        <v>1888.51</v>
      </c>
      <c r="E54" s="62" t="s">
        <v>97</v>
      </c>
      <c r="F54" s="62"/>
      <c r="G54" s="68"/>
    </row>
    <row r="56" spans="1:18" x14ac:dyDescent="0.2">
      <c r="A56" s="64" t="s">
        <v>99</v>
      </c>
      <c r="B56" s="65"/>
      <c r="C56" s="65"/>
      <c r="D56" s="65"/>
      <c r="E56" s="65"/>
      <c r="F56" s="66"/>
    </row>
    <row r="57" spans="1:18" x14ac:dyDescent="0.2">
      <c r="A57" s="67" t="s">
        <v>100</v>
      </c>
      <c r="B57" s="62"/>
      <c r="C57" s="62"/>
      <c r="D57" s="62"/>
      <c r="E57" s="62"/>
      <c r="F57" s="68"/>
    </row>
    <row r="59" spans="1:18" x14ac:dyDescent="0.2">
      <c r="A59" s="35" t="s">
        <v>101</v>
      </c>
    </row>
    <row r="60" spans="1:18" x14ac:dyDescent="0.2">
      <c r="A60" s="1" t="s">
        <v>102</v>
      </c>
    </row>
    <row r="61" spans="1:18" x14ac:dyDescent="0.2">
      <c r="A61" s="1" t="s">
        <v>110</v>
      </c>
    </row>
    <row r="70" spans="11:11" x14ac:dyDescent="0.2">
      <c r="K70" s="1" t="s">
        <v>10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opLeftCell="A25" workbookViewId="0">
      <selection activeCell="L44" sqref="L44"/>
    </sheetView>
  </sheetViews>
  <sheetFormatPr defaultRowHeight="12.75" x14ac:dyDescent="0.2"/>
  <cols>
    <col min="1" max="1" width="5.85546875" style="17" customWidth="1"/>
    <col min="2" max="2" width="8.28515625" style="17" customWidth="1"/>
    <col min="3" max="4" width="9.7109375" style="17" customWidth="1"/>
    <col min="5" max="5" width="8.28515625" style="17" customWidth="1"/>
    <col min="6" max="6" width="8.85546875" style="17" customWidth="1"/>
    <col min="7" max="7" width="11.85546875" style="17" customWidth="1"/>
    <col min="8" max="8" width="12.42578125" style="17" customWidth="1"/>
    <col min="9" max="9" width="13.5703125" style="17" customWidth="1"/>
    <col min="10" max="10" width="10" style="18" bestFit="1" customWidth="1"/>
    <col min="11" max="11" width="9.5703125" style="18" customWidth="1"/>
    <col min="12" max="12" width="8.85546875" style="17" customWidth="1"/>
    <col min="13" max="16384" width="9.140625" style="17"/>
  </cols>
  <sheetData>
    <row r="1" spans="1:16" x14ac:dyDescent="0.2">
      <c r="A1" s="17" t="s">
        <v>77</v>
      </c>
    </row>
    <row r="2" spans="1:16" x14ac:dyDescent="0.2">
      <c r="A2" s="19" t="s">
        <v>51</v>
      </c>
      <c r="B2" s="19" t="s">
        <v>9</v>
      </c>
      <c r="C2" s="7"/>
      <c r="D2" s="7"/>
      <c r="E2" s="7"/>
      <c r="F2" s="7"/>
      <c r="G2" s="7"/>
      <c r="H2" s="7"/>
      <c r="I2" s="7"/>
      <c r="J2" s="20" t="s">
        <v>0</v>
      </c>
      <c r="K2" s="21" t="s">
        <v>68</v>
      </c>
      <c r="L2" s="7" t="s">
        <v>35</v>
      </c>
    </row>
    <row r="3" spans="1:16" x14ac:dyDescent="0.2">
      <c r="A3" s="19"/>
      <c r="B3" s="19"/>
      <c r="C3" s="7"/>
      <c r="D3" s="7"/>
      <c r="E3" s="7"/>
      <c r="F3" s="7"/>
      <c r="G3" s="7"/>
      <c r="H3" s="7"/>
      <c r="I3" s="7"/>
      <c r="J3" s="20"/>
      <c r="K3" s="21" t="s">
        <v>67</v>
      </c>
      <c r="L3" s="7"/>
    </row>
    <row r="4" spans="1:16" x14ac:dyDescent="0.2">
      <c r="A4" s="22" t="s">
        <v>52</v>
      </c>
      <c r="B4" s="19"/>
      <c r="C4" s="7" t="s">
        <v>56</v>
      </c>
      <c r="D4" s="7"/>
      <c r="E4" s="7"/>
      <c r="F4" s="7"/>
      <c r="G4" s="7"/>
      <c r="H4" s="7"/>
      <c r="I4" s="7"/>
      <c r="J4" s="20" t="s">
        <v>8</v>
      </c>
      <c r="K4" s="24" t="s">
        <v>66</v>
      </c>
      <c r="L4" s="7"/>
    </row>
    <row r="5" spans="1:16" x14ac:dyDescent="0.2">
      <c r="A5" s="22" t="s">
        <v>49</v>
      </c>
      <c r="B5" s="19"/>
      <c r="C5" s="19">
        <v>12074</v>
      </c>
      <c r="D5" s="7"/>
      <c r="E5" s="7"/>
      <c r="F5" s="7"/>
      <c r="G5" s="7"/>
      <c r="H5" s="7"/>
      <c r="I5" s="31"/>
      <c r="J5" s="20" t="s">
        <v>36</v>
      </c>
      <c r="K5" s="20" t="s">
        <v>37</v>
      </c>
      <c r="L5" s="19" t="s">
        <v>38</v>
      </c>
      <c r="O5" s="63" t="s">
        <v>10</v>
      </c>
    </row>
    <row r="6" spans="1:16" ht="15" x14ac:dyDescent="0.25">
      <c r="A6" s="22" t="s">
        <v>61</v>
      </c>
      <c r="B6" s="19"/>
      <c r="C6" s="19" t="s">
        <v>57</v>
      </c>
      <c r="D6" s="19" t="s">
        <v>58</v>
      </c>
      <c r="E6" s="19" t="s">
        <v>59</v>
      </c>
      <c r="F6" s="19" t="s">
        <v>62</v>
      </c>
      <c r="G6" s="27" t="s">
        <v>63</v>
      </c>
      <c r="H6" s="33" t="s">
        <v>64</v>
      </c>
      <c r="I6" s="27" t="s">
        <v>65</v>
      </c>
      <c r="J6" s="20"/>
      <c r="K6" s="20"/>
      <c r="L6" s="19"/>
    </row>
    <row r="7" spans="1:16" ht="15" x14ac:dyDescent="0.25">
      <c r="A7" s="22"/>
      <c r="B7" s="19"/>
      <c r="C7" s="7"/>
      <c r="D7" s="7"/>
      <c r="E7" s="7"/>
      <c r="F7" s="7"/>
      <c r="G7" s="25"/>
      <c r="H7" s="23"/>
      <c r="I7" s="32"/>
      <c r="J7" s="20"/>
      <c r="K7" s="20"/>
      <c r="L7" s="19"/>
    </row>
    <row r="8" spans="1:16" ht="15" x14ac:dyDescent="0.25">
      <c r="A8" s="26" t="s">
        <v>1</v>
      </c>
      <c r="B8" s="27">
        <v>57</v>
      </c>
      <c r="C8" s="28">
        <v>6.25</v>
      </c>
      <c r="D8" s="28">
        <v>6.25</v>
      </c>
      <c r="E8" s="29">
        <v>0</v>
      </c>
      <c r="F8" s="29">
        <v>0</v>
      </c>
      <c r="G8" s="29">
        <v>0</v>
      </c>
      <c r="H8" s="29">
        <v>0</v>
      </c>
      <c r="I8" s="21">
        <v>6.25</v>
      </c>
      <c r="J8" s="20">
        <f>SUM(C8:I8)</f>
        <v>18.75</v>
      </c>
      <c r="K8" s="20">
        <v>18.75</v>
      </c>
      <c r="L8" s="19"/>
    </row>
    <row r="9" spans="1:16" ht="15" x14ac:dyDescent="0.25">
      <c r="A9" s="26" t="s">
        <v>2</v>
      </c>
      <c r="B9" s="27" t="s">
        <v>60</v>
      </c>
      <c r="C9" s="21">
        <v>0</v>
      </c>
      <c r="D9" s="29">
        <v>0</v>
      </c>
      <c r="E9" s="21">
        <v>10</v>
      </c>
      <c r="F9" s="21">
        <v>10</v>
      </c>
      <c r="G9" s="21">
        <v>5</v>
      </c>
      <c r="H9" s="21">
        <v>5</v>
      </c>
      <c r="I9" s="21">
        <v>10</v>
      </c>
      <c r="J9" s="20">
        <f>SUM(C9:I9)</f>
        <v>40</v>
      </c>
      <c r="K9" s="21">
        <v>39.31</v>
      </c>
      <c r="L9" s="34">
        <f>J9-K9</f>
        <v>0.68999999999999773</v>
      </c>
      <c r="P9" s="17" t="s">
        <v>10</v>
      </c>
    </row>
    <row r="10" spans="1:16" ht="15" x14ac:dyDescent="0.25">
      <c r="A10" s="26"/>
      <c r="B10" s="27"/>
      <c r="C10" s="21"/>
      <c r="D10" s="7"/>
      <c r="E10" s="21"/>
      <c r="F10" s="21"/>
      <c r="G10" s="21"/>
      <c r="H10" s="21"/>
      <c r="I10" s="21"/>
      <c r="J10" s="21"/>
      <c r="K10" s="21"/>
      <c r="L10" s="30"/>
    </row>
    <row r="11" spans="1:16" ht="15" x14ac:dyDescent="0.25">
      <c r="A11" s="26"/>
      <c r="B11" s="27" t="s">
        <v>0</v>
      </c>
      <c r="C11" s="21">
        <f>SUM(C8:C10)</f>
        <v>6.25</v>
      </c>
      <c r="D11" s="21">
        <f t="shared" ref="D11:I11" si="0">SUM(D8:D10)</f>
        <v>6.25</v>
      </c>
      <c r="E11" s="21">
        <f t="shared" si="0"/>
        <v>10</v>
      </c>
      <c r="F11" s="21">
        <f t="shared" si="0"/>
        <v>10</v>
      </c>
      <c r="G11" s="21">
        <f t="shared" si="0"/>
        <v>5</v>
      </c>
      <c r="H11" s="21">
        <f t="shared" si="0"/>
        <v>5</v>
      </c>
      <c r="I11" s="21">
        <f t="shared" si="0"/>
        <v>16.25</v>
      </c>
      <c r="J11" s="21">
        <f>SUM(J8:J10)</f>
        <v>58.75</v>
      </c>
      <c r="K11" s="21">
        <f t="shared" ref="K11:L11" si="1">SUM(K8:K10)</f>
        <v>58.06</v>
      </c>
      <c r="L11" s="61">
        <f t="shared" si="1"/>
        <v>0.68999999999999773</v>
      </c>
    </row>
    <row r="13" spans="1:16" x14ac:dyDescent="0.2">
      <c r="A13" s="17" t="s">
        <v>77</v>
      </c>
    </row>
    <row r="14" spans="1:16" x14ac:dyDescent="0.2">
      <c r="A14" s="19" t="s">
        <v>51</v>
      </c>
      <c r="B14" s="19" t="s">
        <v>9</v>
      </c>
      <c r="C14" s="7"/>
      <c r="D14" s="7"/>
      <c r="E14" s="7"/>
      <c r="F14" s="7"/>
      <c r="G14" s="7"/>
      <c r="H14" s="7"/>
      <c r="I14" s="7"/>
      <c r="J14" s="20" t="s">
        <v>0</v>
      </c>
      <c r="K14" s="49" t="s">
        <v>68</v>
      </c>
      <c r="L14" s="7" t="s">
        <v>35</v>
      </c>
    </row>
    <row r="15" spans="1:16" x14ac:dyDescent="0.2">
      <c r="A15" s="19"/>
      <c r="B15" s="19"/>
      <c r="C15" s="7"/>
      <c r="D15" s="7"/>
      <c r="E15" s="7"/>
      <c r="F15" s="7"/>
      <c r="G15" s="7"/>
      <c r="H15" s="7"/>
      <c r="I15" s="7"/>
      <c r="J15" s="20"/>
      <c r="K15" s="49" t="s">
        <v>67</v>
      </c>
      <c r="L15" s="7"/>
    </row>
    <row r="16" spans="1:16" x14ac:dyDescent="0.2">
      <c r="A16" s="22" t="s">
        <v>52</v>
      </c>
      <c r="B16" s="19"/>
      <c r="C16" s="7" t="s">
        <v>80</v>
      </c>
      <c r="D16" s="7"/>
      <c r="E16" s="7"/>
      <c r="F16" s="7"/>
      <c r="G16" s="7"/>
      <c r="H16" s="7"/>
      <c r="I16" s="7"/>
      <c r="J16" s="20" t="s">
        <v>8</v>
      </c>
      <c r="K16" s="50">
        <v>161</v>
      </c>
      <c r="L16" s="7"/>
    </row>
    <row r="17" spans="1:17" x14ac:dyDescent="0.2">
      <c r="A17" s="22" t="s">
        <v>49</v>
      </c>
      <c r="B17" s="19"/>
      <c r="C17" s="41">
        <v>8708</v>
      </c>
      <c r="D17" s="31"/>
      <c r="E17" s="31"/>
      <c r="F17" s="7"/>
      <c r="G17" s="7"/>
      <c r="H17" s="7"/>
      <c r="I17" s="31"/>
      <c r="J17" s="20" t="s">
        <v>36</v>
      </c>
      <c r="K17" s="20" t="s">
        <v>37</v>
      </c>
      <c r="L17" s="19" t="s">
        <v>38</v>
      </c>
    </row>
    <row r="18" spans="1:17" ht="15" x14ac:dyDescent="0.25">
      <c r="A18" s="22" t="s">
        <v>61</v>
      </c>
      <c r="B18" s="33"/>
      <c r="C18" s="19" t="s">
        <v>86</v>
      </c>
      <c r="D18" s="19"/>
      <c r="E18" s="19"/>
      <c r="F18" s="39"/>
      <c r="G18" s="27"/>
      <c r="H18" s="33"/>
      <c r="I18" s="27"/>
      <c r="J18" s="20"/>
      <c r="K18" s="20"/>
      <c r="L18" s="19"/>
      <c r="N18" s="44"/>
      <c r="O18" s="44"/>
      <c r="P18" s="44"/>
      <c r="Q18" s="44"/>
    </row>
    <row r="19" spans="1:17" ht="15" x14ac:dyDescent="0.25">
      <c r="A19" s="22"/>
      <c r="B19" s="33"/>
      <c r="C19" s="19" t="s">
        <v>87</v>
      </c>
      <c r="D19" s="7"/>
      <c r="E19" s="7"/>
      <c r="F19" s="40"/>
      <c r="G19" s="25"/>
      <c r="H19" s="23"/>
      <c r="I19" s="32"/>
      <c r="J19" s="20"/>
      <c r="K19" s="20"/>
      <c r="L19" s="19"/>
      <c r="N19" s="44"/>
      <c r="O19" s="44"/>
      <c r="P19" s="44"/>
      <c r="Q19" s="56"/>
    </row>
    <row r="20" spans="1:17" ht="15" x14ac:dyDescent="0.25">
      <c r="A20" s="26" t="s">
        <v>1</v>
      </c>
      <c r="B20" s="27">
        <v>159</v>
      </c>
      <c r="C20" s="42">
        <v>80</v>
      </c>
      <c r="D20" s="42"/>
      <c r="E20" s="48"/>
      <c r="F20" s="29"/>
      <c r="G20" s="29"/>
      <c r="H20" s="29"/>
      <c r="I20" s="21"/>
      <c r="J20" s="20">
        <f>SUM(C20:I20)</f>
        <v>80</v>
      </c>
      <c r="K20" s="20">
        <v>80</v>
      </c>
      <c r="L20" s="60">
        <f>J20-K20</f>
        <v>0</v>
      </c>
      <c r="N20" s="44"/>
      <c r="O20" s="44"/>
      <c r="P20" s="44"/>
      <c r="Q20" s="56"/>
    </row>
    <row r="21" spans="1:17" ht="15" x14ac:dyDescent="0.25">
      <c r="A21" s="26" t="s">
        <v>10</v>
      </c>
      <c r="B21" s="27"/>
      <c r="C21" s="21"/>
      <c r="D21" s="7"/>
      <c r="E21" s="21"/>
      <c r="F21" s="21"/>
      <c r="G21" s="21"/>
      <c r="H21" s="21"/>
      <c r="I21" s="21"/>
      <c r="J21" s="21"/>
      <c r="K21" s="21"/>
      <c r="L21" s="30"/>
      <c r="N21" s="44"/>
      <c r="O21" s="44"/>
      <c r="P21" s="44"/>
      <c r="Q21" s="57"/>
    </row>
    <row r="22" spans="1:17" ht="15" x14ac:dyDescent="0.25">
      <c r="A22" s="26"/>
      <c r="B22" s="27" t="s">
        <v>0</v>
      </c>
      <c r="C22" s="21">
        <f>SUM(C20:C21)</f>
        <v>80</v>
      </c>
      <c r="D22" s="21">
        <f t="shared" ref="D22:I22" si="2">SUM(D20:D21)</f>
        <v>0</v>
      </c>
      <c r="E22" s="21">
        <f t="shared" si="2"/>
        <v>0</v>
      </c>
      <c r="F22" s="21">
        <f t="shared" si="2"/>
        <v>0</v>
      </c>
      <c r="G22" s="21">
        <f t="shared" si="2"/>
        <v>0</v>
      </c>
      <c r="H22" s="21">
        <f t="shared" si="2"/>
        <v>0</v>
      </c>
      <c r="I22" s="21">
        <f t="shared" si="2"/>
        <v>0</v>
      </c>
      <c r="J22" s="21">
        <f>SUM(J20:J21)</f>
        <v>80</v>
      </c>
      <c r="K22" s="21">
        <f t="shared" ref="K22:L22" si="3">SUM(K20:K21)</f>
        <v>80</v>
      </c>
      <c r="L22" s="21">
        <f t="shared" si="3"/>
        <v>0</v>
      </c>
      <c r="N22" s="44"/>
      <c r="O22" s="44"/>
      <c r="P22" s="44"/>
      <c r="Q22" s="57"/>
    </row>
    <row r="23" spans="1:17" x14ac:dyDescent="0.2">
      <c r="N23" s="44"/>
      <c r="O23" s="44"/>
      <c r="P23" s="44"/>
      <c r="Q23" s="44"/>
    </row>
    <row r="24" spans="1:17" x14ac:dyDescent="0.2">
      <c r="N24" s="44"/>
      <c r="O24" s="44"/>
      <c r="P24" s="44"/>
      <c r="Q24" s="44"/>
    </row>
    <row r="25" spans="1:17" x14ac:dyDescent="0.2">
      <c r="A25" s="17" t="s">
        <v>77</v>
      </c>
      <c r="N25" s="44"/>
      <c r="O25" s="44"/>
      <c r="P25" s="44"/>
      <c r="Q25" s="44"/>
    </row>
    <row r="26" spans="1:17" x14ac:dyDescent="0.2">
      <c r="A26" s="19" t="s">
        <v>51</v>
      </c>
      <c r="B26" s="19" t="s">
        <v>9</v>
      </c>
      <c r="C26" s="7"/>
      <c r="D26" s="7"/>
      <c r="E26" s="7"/>
      <c r="F26" s="7"/>
      <c r="G26" s="7"/>
      <c r="H26" s="7"/>
      <c r="I26" s="7"/>
      <c r="J26" s="20" t="s">
        <v>0</v>
      </c>
      <c r="K26" s="49" t="s">
        <v>68</v>
      </c>
      <c r="L26" s="7" t="s">
        <v>35</v>
      </c>
      <c r="N26" s="44"/>
      <c r="O26" s="43"/>
      <c r="P26" s="43"/>
      <c r="Q26" s="43"/>
    </row>
    <row r="27" spans="1:17" x14ac:dyDescent="0.2">
      <c r="A27" s="19"/>
      <c r="B27" s="19"/>
      <c r="C27" s="7"/>
      <c r="D27" s="7"/>
      <c r="E27" s="7"/>
      <c r="F27" s="7"/>
      <c r="G27" s="7"/>
      <c r="H27" s="7"/>
      <c r="I27" s="7"/>
      <c r="J27" s="20"/>
      <c r="K27" s="49" t="s">
        <v>67</v>
      </c>
      <c r="L27" s="7"/>
      <c r="N27" s="44"/>
      <c r="O27" s="44"/>
      <c r="P27" s="44"/>
      <c r="Q27" s="44"/>
    </row>
    <row r="28" spans="1:17" x14ac:dyDescent="0.2">
      <c r="A28" s="22" t="s">
        <v>52</v>
      </c>
      <c r="B28" s="19"/>
      <c r="C28" s="7" t="s">
        <v>80</v>
      </c>
      <c r="D28" s="7"/>
      <c r="E28" s="7"/>
      <c r="F28" s="7"/>
      <c r="G28" s="7"/>
      <c r="H28" s="7"/>
      <c r="I28" s="7"/>
      <c r="J28" s="20" t="s">
        <v>8</v>
      </c>
      <c r="K28" s="50">
        <v>161</v>
      </c>
      <c r="L28" s="7"/>
    </row>
    <row r="29" spans="1:17" x14ac:dyDescent="0.2">
      <c r="A29" s="22" t="s">
        <v>49</v>
      </c>
      <c r="B29" s="19"/>
      <c r="C29" s="41">
        <v>8707</v>
      </c>
      <c r="D29" s="31"/>
      <c r="E29" s="31"/>
      <c r="F29" s="7"/>
      <c r="G29" s="7"/>
      <c r="H29" s="7"/>
      <c r="I29" s="31"/>
      <c r="J29" s="20" t="s">
        <v>36</v>
      </c>
      <c r="K29" s="20" t="s">
        <v>37</v>
      </c>
      <c r="L29" s="19" t="s">
        <v>38</v>
      </c>
    </row>
    <row r="30" spans="1:17" ht="15" x14ac:dyDescent="0.25">
      <c r="A30" s="22" t="s">
        <v>61</v>
      </c>
      <c r="B30" s="33"/>
      <c r="C30" s="46" t="s">
        <v>85</v>
      </c>
      <c r="D30" s="19"/>
      <c r="E30" s="19"/>
      <c r="F30" s="39"/>
      <c r="G30" s="27"/>
      <c r="H30" s="33"/>
      <c r="I30" s="27"/>
      <c r="J30" s="20"/>
      <c r="K30" s="20"/>
      <c r="L30" s="19"/>
    </row>
    <row r="31" spans="1:17" ht="15" x14ac:dyDescent="0.25">
      <c r="A31" s="22"/>
      <c r="B31" s="33"/>
      <c r="C31" s="47" t="s">
        <v>82</v>
      </c>
      <c r="D31" s="7"/>
      <c r="E31" s="7"/>
      <c r="F31" s="40"/>
      <c r="G31" s="25"/>
      <c r="H31" s="23"/>
      <c r="I31" s="32"/>
      <c r="J31" s="20"/>
      <c r="K31" s="20"/>
      <c r="L31" s="19"/>
    </row>
    <row r="32" spans="1:17" ht="15" x14ac:dyDescent="0.25">
      <c r="A32" s="26" t="s">
        <v>1</v>
      </c>
      <c r="B32" s="27">
        <v>160</v>
      </c>
      <c r="C32" s="42">
        <v>142</v>
      </c>
      <c r="D32" s="42"/>
      <c r="E32" s="48"/>
      <c r="F32" s="29"/>
      <c r="G32" s="29"/>
      <c r="H32" s="29"/>
      <c r="I32" s="21"/>
      <c r="J32" s="20">
        <f>SUM(C32:I32)</f>
        <v>142</v>
      </c>
      <c r="K32" s="20">
        <v>142</v>
      </c>
      <c r="L32" s="60">
        <f>J32-K32</f>
        <v>0</v>
      </c>
    </row>
    <row r="33" spans="1:12" ht="15" x14ac:dyDescent="0.25">
      <c r="A33" s="26"/>
      <c r="B33" s="27"/>
      <c r="C33" s="21"/>
      <c r="D33" s="7"/>
      <c r="E33" s="21"/>
      <c r="F33" s="21"/>
      <c r="G33" s="21"/>
      <c r="H33" s="21"/>
      <c r="I33" s="21"/>
      <c r="J33" s="21"/>
      <c r="K33" s="21"/>
      <c r="L33" s="30"/>
    </row>
    <row r="34" spans="1:12" ht="15" x14ac:dyDescent="0.25">
      <c r="A34" s="26"/>
      <c r="B34" s="27" t="s">
        <v>0</v>
      </c>
      <c r="C34" s="21">
        <f>SUM(C32:C33)</f>
        <v>142</v>
      </c>
      <c r="D34" s="21">
        <f t="shared" ref="D34:J34" si="4">SUM(D32:D33)</f>
        <v>0</v>
      </c>
      <c r="E34" s="21">
        <f t="shared" si="4"/>
        <v>0</v>
      </c>
      <c r="F34" s="21">
        <f t="shared" si="4"/>
        <v>0</v>
      </c>
      <c r="G34" s="21">
        <f t="shared" si="4"/>
        <v>0</v>
      </c>
      <c r="H34" s="21">
        <f t="shared" si="4"/>
        <v>0</v>
      </c>
      <c r="I34" s="21">
        <f t="shared" si="4"/>
        <v>0</v>
      </c>
      <c r="J34" s="21">
        <f t="shared" si="4"/>
        <v>142</v>
      </c>
      <c r="K34" s="21">
        <f t="shared" ref="K34" si="5">SUM(K32:K33)</f>
        <v>142</v>
      </c>
      <c r="L34" s="21">
        <f t="shared" ref="L34" si="6">SUM(L32:L33)</f>
        <v>0</v>
      </c>
    </row>
    <row r="37" spans="1:12" x14ac:dyDescent="0.2">
      <c r="A37" s="17" t="s">
        <v>88</v>
      </c>
    </row>
    <row r="38" spans="1:12" x14ac:dyDescent="0.2">
      <c r="A38" s="19" t="s">
        <v>51</v>
      </c>
      <c r="B38" s="19" t="s">
        <v>9</v>
      </c>
      <c r="C38" s="7"/>
      <c r="D38" s="7"/>
      <c r="E38" s="7"/>
      <c r="F38" s="7"/>
      <c r="G38" s="7"/>
      <c r="H38" s="7"/>
      <c r="I38" s="7"/>
      <c r="J38" s="20" t="s">
        <v>0</v>
      </c>
      <c r="K38" s="49" t="s">
        <v>68</v>
      </c>
      <c r="L38" s="7" t="s">
        <v>35</v>
      </c>
    </row>
    <row r="39" spans="1:12" x14ac:dyDescent="0.2">
      <c r="A39" s="19"/>
      <c r="B39" s="19"/>
      <c r="C39" s="7"/>
      <c r="D39" s="7"/>
      <c r="E39" s="7"/>
      <c r="F39" s="7"/>
      <c r="G39" s="7"/>
      <c r="H39" s="7"/>
      <c r="I39" s="7"/>
      <c r="J39" s="20"/>
      <c r="K39" s="49" t="s">
        <v>67</v>
      </c>
      <c r="L39" s="7"/>
    </row>
    <row r="40" spans="1:12" x14ac:dyDescent="0.2">
      <c r="A40" s="22" t="s">
        <v>52</v>
      </c>
      <c r="B40" s="19"/>
      <c r="C40" s="7" t="s">
        <v>80</v>
      </c>
      <c r="D40" s="7"/>
      <c r="E40" s="7"/>
      <c r="F40" s="7"/>
      <c r="G40" s="7"/>
      <c r="H40" s="7"/>
      <c r="I40" s="7"/>
      <c r="J40" s="20" t="s">
        <v>8</v>
      </c>
      <c r="K40" s="50">
        <v>161</v>
      </c>
      <c r="L40" s="7"/>
    </row>
    <row r="41" spans="1:12" x14ac:dyDescent="0.2">
      <c r="A41" s="22" t="s">
        <v>49</v>
      </c>
      <c r="B41" s="19"/>
      <c r="C41" s="41">
        <v>8706</v>
      </c>
      <c r="D41" s="31"/>
      <c r="E41" s="31"/>
      <c r="F41" s="7"/>
      <c r="G41" s="7"/>
      <c r="H41" s="7"/>
      <c r="I41" s="31"/>
      <c r="J41" s="20" t="s">
        <v>36</v>
      </c>
      <c r="K41" s="20" t="s">
        <v>37</v>
      </c>
      <c r="L41" s="19" t="s">
        <v>38</v>
      </c>
    </row>
    <row r="42" spans="1:12" ht="15" x14ac:dyDescent="0.25">
      <c r="A42" s="22" t="s">
        <v>61</v>
      </c>
      <c r="B42" s="33"/>
      <c r="C42" s="46" t="s">
        <v>81</v>
      </c>
      <c r="D42" s="46" t="s">
        <v>83</v>
      </c>
      <c r="E42" s="41" t="s">
        <v>84</v>
      </c>
      <c r="F42" s="39"/>
      <c r="G42" s="27"/>
      <c r="H42" s="33"/>
      <c r="I42" s="27"/>
      <c r="J42" s="20"/>
      <c r="K42" s="20"/>
      <c r="L42" s="19"/>
    </row>
    <row r="43" spans="1:12" ht="15" x14ac:dyDescent="0.25">
      <c r="A43" s="22"/>
      <c r="B43" s="33"/>
      <c r="C43" s="47" t="s">
        <v>82</v>
      </c>
      <c r="D43" s="47" t="s">
        <v>82</v>
      </c>
      <c r="E43" s="45" t="s">
        <v>82</v>
      </c>
      <c r="F43" s="40"/>
      <c r="G43" s="25"/>
      <c r="H43" s="23"/>
      <c r="I43" s="32"/>
      <c r="J43" s="20"/>
      <c r="K43" s="20"/>
      <c r="L43" s="19"/>
    </row>
    <row r="44" spans="1:12" ht="15" x14ac:dyDescent="0.25">
      <c r="A44" s="26" t="s">
        <v>1</v>
      </c>
      <c r="B44" s="27">
        <v>161</v>
      </c>
      <c r="C44" s="42">
        <v>68</v>
      </c>
      <c r="D44" s="42">
        <v>33</v>
      </c>
      <c r="E44" s="48">
        <v>44</v>
      </c>
      <c r="F44" s="29"/>
      <c r="G44" s="29"/>
      <c r="H44" s="29"/>
      <c r="I44" s="21"/>
      <c r="J44" s="20">
        <f>SUM(C44:I44)</f>
        <v>145</v>
      </c>
      <c r="K44" s="20">
        <v>68</v>
      </c>
      <c r="L44" s="60">
        <f>J44-K44</f>
        <v>77</v>
      </c>
    </row>
    <row r="45" spans="1:12" ht="15" x14ac:dyDescent="0.25">
      <c r="A45" s="26"/>
      <c r="B45" s="27"/>
      <c r="C45" s="21"/>
      <c r="D45" s="7"/>
      <c r="E45" s="21"/>
      <c r="F45" s="21"/>
      <c r="G45" s="21"/>
      <c r="H45" s="21"/>
      <c r="I45" s="21"/>
      <c r="J45" s="21"/>
      <c r="K45" s="21"/>
      <c r="L45" s="30"/>
    </row>
    <row r="46" spans="1:12" ht="15" x14ac:dyDescent="0.25">
      <c r="A46" s="26"/>
      <c r="B46" s="27" t="s">
        <v>89</v>
      </c>
      <c r="C46" s="21">
        <f>SUM(C44:C45)</f>
        <v>68</v>
      </c>
      <c r="D46" s="21">
        <f t="shared" ref="D46:I46" si="7">SUM(D44:D45)</f>
        <v>33</v>
      </c>
      <c r="E46" s="21">
        <f t="shared" si="7"/>
        <v>44</v>
      </c>
      <c r="F46" s="21">
        <f t="shared" si="7"/>
        <v>0</v>
      </c>
      <c r="G46" s="21">
        <f t="shared" si="7"/>
        <v>0</v>
      </c>
      <c r="H46" s="21">
        <f t="shared" si="7"/>
        <v>0</v>
      </c>
      <c r="I46" s="21">
        <f t="shared" si="7"/>
        <v>0</v>
      </c>
      <c r="J46" s="21">
        <f>SUM(J44:J45)</f>
        <v>145</v>
      </c>
      <c r="K46" s="21">
        <f t="shared" ref="K46:L46" si="8">SUM(K44:K45)</f>
        <v>68</v>
      </c>
      <c r="L46" s="21">
        <f t="shared" si="8"/>
        <v>77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O2 Chemicals</vt:lpstr>
      <vt:lpstr>O2 Chemicals- Revised &amp; Final</vt:lpstr>
      <vt:lpstr>Boyron Biswas &amp; Ors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2023-03-30T14:31:17Z</cp:lastPrinted>
  <dcterms:created xsi:type="dcterms:W3CDTF">2023-03-16T07:42:15Z</dcterms:created>
  <dcterms:modified xsi:type="dcterms:W3CDTF">2023-04-06T12:52:28Z</dcterms:modified>
</cp:coreProperties>
</file>