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10\Documents\"/>
    </mc:Choice>
  </mc:AlternateContent>
  <bookViews>
    <workbookView xWindow="0" yWindow="0" windowWidth="10485" windowHeight="612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I10" i="2"/>
  <c r="L8" i="2"/>
  <c r="L9" i="2"/>
  <c r="L7" i="2"/>
  <c r="L10" i="2" s="1"/>
  <c r="G13" i="2" s="1"/>
  <c r="G14" i="2" s="1"/>
  <c r="I9" i="2"/>
  <c r="I8" i="2"/>
  <c r="I7" i="2"/>
  <c r="G15" i="2" l="1"/>
  <c r="G16" i="2"/>
  <c r="E24" i="1"/>
  <c r="D24" i="1"/>
  <c r="E14" i="1"/>
  <c r="F9" i="1"/>
  <c r="D12" i="1"/>
  <c r="C12" i="1"/>
  <c r="K4" i="1" l="1"/>
  <c r="N3" i="1"/>
  <c r="N7" i="1"/>
  <c r="N5" i="1"/>
  <c r="M23" i="1"/>
  <c r="K23" i="1"/>
  <c r="N18" i="1"/>
  <c r="M18" i="1"/>
  <c r="P12" i="1"/>
  <c r="I18" i="1"/>
  <c r="H17" i="1"/>
  <c r="H9" i="1"/>
  <c r="I9" i="1" s="1"/>
  <c r="I15" i="1"/>
  <c r="I11" i="1"/>
  <c r="I4" i="1"/>
  <c r="I7" i="1"/>
  <c r="E5" i="1"/>
  <c r="L9" i="1" l="1"/>
  <c r="I12" i="1"/>
</calcChain>
</file>

<file path=xl/sharedStrings.xml><?xml version="1.0" encoding="utf-8"?>
<sst xmlns="http://schemas.openxmlformats.org/spreadsheetml/2006/main" count="23" uniqueCount="23">
  <si>
    <t>SL NO.</t>
  </si>
  <si>
    <t>DEED NO.</t>
  </si>
  <si>
    <t xml:space="preserve">OWNER'S NAME </t>
  </si>
  <si>
    <t xml:space="preserve">PREMIUM FOR PARKING </t>
  </si>
  <si>
    <t xml:space="preserve">TOTAL VALUE </t>
  </si>
  <si>
    <t>Milton Biswas</t>
  </si>
  <si>
    <t xml:space="preserve">Baryan Biswas </t>
  </si>
  <si>
    <t>SPECIFICATION OF PROPERTY OWNED</t>
  </si>
  <si>
    <t>COVERED AREA FOR RESIDENTIAL FLOOR  (IN SQ. FT.)</t>
  </si>
  <si>
    <t>48/34/2011</t>
  </si>
  <si>
    <t>47/56/2011</t>
  </si>
  <si>
    <t>46/24/2011</t>
  </si>
  <si>
    <t>Nipon Jeet Biswas</t>
  </si>
  <si>
    <t>Ground floor without roof with 25% share in stilt area</t>
  </si>
  <si>
    <t xml:space="preserve">First Floor without roof with 25% share in stilt area </t>
  </si>
  <si>
    <t xml:space="preserve">MARKET RATE PER SQ. FT. ON COVERED AREA FOR RESDIENTIAL FLAT </t>
  </si>
  <si>
    <t>TOTAL</t>
  </si>
  <si>
    <t>Built up unit value</t>
  </si>
  <si>
    <t>RV</t>
  </si>
  <si>
    <t>DV</t>
  </si>
  <si>
    <t>FMV (Round Off)</t>
  </si>
  <si>
    <t>VALUATION OF BUILT UP UNITS SITUATED AT P-16, NAVEEN SHAHDARA, DELHI</t>
  </si>
  <si>
    <t>Second &amp; Third Floor with roof along with 50% share in stilt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</si>
</sst>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"/>
    <numFmt numFmtId="165" formatCode="_ [$₹-4009]\ * #,##0.00_ ;_ [$₹-4009]\ * \-#,##0.00_ ;_ [$₹-4009]\ * &quot;-&quot;??_ ;_ @_ "/>
    <numFmt numFmtId="166" formatCode="_ * #,##0.0_ ;_ * \-#,##0.0_ ;_ * &quot;-&quot;??_ ;_ @_ "/>
    <numFmt numFmtId="167" formatCode="_ [$₹-4009]\ * #,##0_ ;_ [$₹-4009]\ * \-#,##0_ ;_ [$₹-4009]\ * &quot;-&quot;??_ ;_ @_ "/>
    <numFmt numFmtId="168" formatCode="_ * #,##0_ ;_ * \-#,##0_ ;_ * &quot;-&quot;??_ ;_ @_ "/>
    <numFmt numFmtId="17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7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7" fontId="3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7" fontId="3" fillId="5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24"/>
  <sheetViews>
    <sheetView workbookViewId="0">
      <selection activeCell="E25" sqref="E25"/>
    </sheetView>
  </sheetViews>
  <sheetFormatPr defaultRowHeight="15" x14ac:dyDescent="0.25"/>
  <cols>
    <col min="4" max="4" width="14.28515625" bestFit="1" customWidth="1"/>
    <col min="8" max="8" width="9.5703125" bestFit="1" customWidth="1"/>
    <col min="9" max="9" width="18.7109375" customWidth="1"/>
    <col min="10" max="10" width="15.28515625" bestFit="1" customWidth="1"/>
    <col min="11" max="11" width="10" bestFit="1" customWidth="1"/>
    <col min="12" max="12" width="14.28515625" bestFit="1" customWidth="1"/>
    <col min="14" max="14" width="18" bestFit="1" customWidth="1"/>
    <col min="16" max="16" width="11.5703125" bestFit="1" customWidth="1"/>
  </cols>
  <sheetData>
    <row r="3" spans="3:16" x14ac:dyDescent="0.25">
      <c r="N3" s="4">
        <f>H5*10.764</f>
        <v>1275.7492799999998</v>
      </c>
    </row>
    <row r="4" spans="3:16" x14ac:dyDescent="0.25">
      <c r="H4">
        <v>118.52</v>
      </c>
      <c r="I4" s="2">
        <f>H4*1200</f>
        <v>142224</v>
      </c>
      <c r="K4">
        <f>8000*SUM(H4:H7)*10.764</f>
        <v>40823976.960000001</v>
      </c>
    </row>
    <row r="5" spans="3:16" x14ac:dyDescent="0.25">
      <c r="C5">
        <v>158.85</v>
      </c>
      <c r="D5">
        <v>2.25</v>
      </c>
      <c r="E5">
        <f>C5*D5</f>
        <v>357.41249999999997</v>
      </c>
      <c r="H5">
        <v>118.52</v>
      </c>
      <c r="N5">
        <f>135.5*9</f>
        <v>1219.5</v>
      </c>
    </row>
    <row r="6" spans="3:16" x14ac:dyDescent="0.25">
      <c r="H6">
        <v>118.52</v>
      </c>
      <c r="N6" s="3">
        <v>12400000</v>
      </c>
    </row>
    <row r="7" spans="3:16" x14ac:dyDescent="0.25">
      <c r="H7">
        <v>118.52</v>
      </c>
      <c r="I7">
        <f>SUM(H5:H7)</f>
        <v>355.56</v>
      </c>
      <c r="N7" s="3">
        <f>N6/N5</f>
        <v>10168.101681016809</v>
      </c>
    </row>
    <row r="8" spans="3:16" x14ac:dyDescent="0.25">
      <c r="H8">
        <v>118.52</v>
      </c>
    </row>
    <row r="9" spans="3:16" x14ac:dyDescent="0.25">
      <c r="F9">
        <f>H8/1.1</f>
        <v>107.74545454545454</v>
      </c>
      <c r="H9">
        <f>SUM(H4:H8)</f>
        <v>592.6</v>
      </c>
      <c r="I9" s="2">
        <f>H9*1400*10.764</f>
        <v>8930244.959999999</v>
      </c>
      <c r="L9" s="3">
        <f>I9+I4</f>
        <v>9072468.959999999</v>
      </c>
    </row>
    <row r="10" spans="3:16" x14ac:dyDescent="0.25">
      <c r="P10">
        <v>1600</v>
      </c>
    </row>
    <row r="11" spans="3:16" x14ac:dyDescent="0.25">
      <c r="I11">
        <f>190*180000</f>
        <v>34200000</v>
      </c>
    </row>
    <row r="12" spans="3:16" x14ac:dyDescent="0.25">
      <c r="C12" s="4">
        <f>H8*10.764</f>
        <v>1275.7492799999998</v>
      </c>
      <c r="D12" s="7">
        <f>C12*12000</f>
        <v>15308991.359999998</v>
      </c>
      <c r="I12" s="3">
        <f>I11+I9+I4</f>
        <v>43272468.960000001</v>
      </c>
      <c r="P12" s="3">
        <f>I12/H17</f>
        <v>6783.8515981760929</v>
      </c>
    </row>
    <row r="14" spans="3:16" x14ac:dyDescent="0.25">
      <c r="C14">
        <v>141.42582300000001</v>
      </c>
      <c r="D14">
        <v>180000</v>
      </c>
      <c r="E14">
        <f>D14*C14</f>
        <v>25456648.140000001</v>
      </c>
    </row>
    <row r="15" spans="3:16" x14ac:dyDescent="0.25">
      <c r="I15">
        <f>200000*190</f>
        <v>38000000</v>
      </c>
      <c r="J15" s="1"/>
    </row>
    <row r="16" spans="3:16" x14ac:dyDescent="0.25">
      <c r="N16" s="6">
        <v>40000000</v>
      </c>
    </row>
    <row r="17" spans="4:14" x14ac:dyDescent="0.25">
      <c r="H17" s="5">
        <f>H9*10.764</f>
        <v>6378.7464</v>
      </c>
    </row>
    <row r="18" spans="4:14" x14ac:dyDescent="0.25">
      <c r="H18">
        <v>696.77001299999995</v>
      </c>
      <c r="I18" s="4">
        <f>H18*10.764</f>
        <v>7500.0324199319994</v>
      </c>
      <c r="M18">
        <f>475*10.764</f>
        <v>5112.8999999999996</v>
      </c>
      <c r="N18" s="3">
        <f>N16/M18</f>
        <v>7823.3487844471829</v>
      </c>
    </row>
    <row r="23" spans="4:14" x14ac:dyDescent="0.25">
      <c r="J23" s="7">
        <v>170000000</v>
      </c>
      <c r="K23" s="7">
        <f>J23/H17</f>
        <v>26651.004655083951</v>
      </c>
      <c r="M23">
        <f>10172*SUM(H4:H7)*10.764</f>
        <v>51907686.704639994</v>
      </c>
    </row>
    <row r="24" spans="4:14" x14ac:dyDescent="0.25">
      <c r="D24">
        <f>SUM(H4:H7)*10.764*9000</f>
        <v>45926974.079999991</v>
      </c>
      <c r="E24">
        <f>D24/4</f>
        <v>11481743.519999998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N16"/>
  <sheetViews>
    <sheetView tabSelected="1" zoomScaleNormal="100" workbookViewId="0">
      <selection activeCell="O5" sqref="O5"/>
    </sheetView>
  </sheetViews>
  <sheetFormatPr defaultRowHeight="15" x14ac:dyDescent="0.25"/>
  <cols>
    <col min="5" max="5" width="5.28515625" customWidth="1"/>
    <col min="6" max="6" width="18.28515625" customWidth="1"/>
    <col min="7" max="7" width="16.85546875" customWidth="1"/>
    <col min="8" max="8" width="16.42578125" customWidth="1"/>
    <col min="9" max="10" width="13.85546875" customWidth="1"/>
    <col min="11" max="11" width="13" customWidth="1"/>
    <col min="12" max="12" width="14.140625" customWidth="1"/>
    <col min="14" max="14" width="11.5703125" bestFit="1" customWidth="1"/>
  </cols>
  <sheetData>
    <row r="5" spans="5:14" ht="24" customHeight="1" x14ac:dyDescent="0.25">
      <c r="E5" s="12" t="s">
        <v>21</v>
      </c>
      <c r="F5" s="12"/>
      <c r="G5" s="12"/>
      <c r="H5" s="12"/>
      <c r="I5" s="12"/>
      <c r="J5" s="12"/>
      <c r="K5" s="12"/>
      <c r="L5" s="12"/>
    </row>
    <row r="6" spans="5:14" ht="78.75" customHeight="1" x14ac:dyDescent="0.25">
      <c r="E6" s="18" t="s">
        <v>0</v>
      </c>
      <c r="F6" s="18" t="s">
        <v>2</v>
      </c>
      <c r="G6" s="19" t="s">
        <v>1</v>
      </c>
      <c r="H6" s="18" t="s">
        <v>7</v>
      </c>
      <c r="I6" s="18" t="s">
        <v>8</v>
      </c>
      <c r="J6" s="18" t="s">
        <v>15</v>
      </c>
      <c r="K6" s="18" t="s">
        <v>3</v>
      </c>
      <c r="L6" s="18" t="s">
        <v>4</v>
      </c>
    </row>
    <row r="7" spans="5:14" ht="61.5" customHeight="1" x14ac:dyDescent="0.25">
      <c r="E7" s="8">
        <v>1</v>
      </c>
      <c r="F7" s="9" t="s">
        <v>12</v>
      </c>
      <c r="G7" s="8" t="s">
        <v>11</v>
      </c>
      <c r="H7" s="9" t="s">
        <v>22</v>
      </c>
      <c r="I7" s="10">
        <f>118.52*10.764*2</f>
        <v>2551.4985599999995</v>
      </c>
      <c r="J7" s="11">
        <v>11500</v>
      </c>
      <c r="K7" s="11">
        <v>600000</v>
      </c>
      <c r="L7" s="11">
        <f>I7*J7+K7</f>
        <v>29942233.439999994</v>
      </c>
      <c r="N7" s="3"/>
    </row>
    <row r="8" spans="5:14" ht="63.75" customHeight="1" x14ac:dyDescent="0.25">
      <c r="E8" s="8">
        <v>2</v>
      </c>
      <c r="F8" s="9" t="s">
        <v>5</v>
      </c>
      <c r="G8" s="8" t="s">
        <v>9</v>
      </c>
      <c r="H8" s="9" t="s">
        <v>14</v>
      </c>
      <c r="I8" s="10">
        <f>118.52*10.764</f>
        <v>1275.7492799999998</v>
      </c>
      <c r="J8" s="11">
        <v>11500</v>
      </c>
      <c r="K8" s="11">
        <v>300000</v>
      </c>
      <c r="L8" s="11">
        <f t="shared" ref="L8:L9" si="0">I8*J8+K8</f>
        <v>14971116.719999997</v>
      </c>
    </row>
    <row r="9" spans="5:14" ht="60" x14ac:dyDescent="0.25">
      <c r="E9" s="8">
        <v>3</v>
      </c>
      <c r="F9" s="9" t="s">
        <v>6</v>
      </c>
      <c r="G9" s="8" t="s">
        <v>10</v>
      </c>
      <c r="H9" s="9" t="s">
        <v>13</v>
      </c>
      <c r="I9" s="10">
        <f>118.52*10.764</f>
        <v>1275.7492799999998</v>
      </c>
      <c r="J9" s="11">
        <v>11500</v>
      </c>
      <c r="K9" s="11">
        <v>300000</v>
      </c>
      <c r="L9" s="11">
        <f t="shared" si="0"/>
        <v>14971116.719999997</v>
      </c>
    </row>
    <row r="10" spans="5:14" x14ac:dyDescent="0.25">
      <c r="E10" s="13" t="s">
        <v>16</v>
      </c>
      <c r="F10" s="13"/>
      <c r="G10" s="13"/>
      <c r="H10" s="13"/>
      <c r="I10" s="14">
        <f>SUM(I7:I9)</f>
        <v>5102.9971199999991</v>
      </c>
      <c r="J10" s="15"/>
      <c r="K10" s="16"/>
      <c r="L10" s="17">
        <f>SUM(L7:L9)</f>
        <v>59884466.879999988</v>
      </c>
    </row>
    <row r="11" spans="5:14" x14ac:dyDescent="0.25">
      <c r="N11">
        <f>I10/10.764</f>
        <v>474.07999999999993</v>
      </c>
    </row>
    <row r="13" spans="5:14" ht="18" customHeight="1" x14ac:dyDescent="0.25">
      <c r="F13" s="21" t="s">
        <v>17</v>
      </c>
      <c r="G13" s="20">
        <f>L10</f>
        <v>59884466.879999988</v>
      </c>
    </row>
    <row r="14" spans="5:14" ht="15" customHeight="1" x14ac:dyDescent="0.25">
      <c r="F14" s="21" t="s">
        <v>20</v>
      </c>
      <c r="G14" s="20">
        <f>ROUND(G13,-5)</f>
        <v>59900000</v>
      </c>
    </row>
    <row r="15" spans="5:14" x14ac:dyDescent="0.25">
      <c r="F15" s="21" t="s">
        <v>18</v>
      </c>
      <c r="G15" s="20">
        <f>G14*0.85</f>
        <v>50915000</v>
      </c>
    </row>
    <row r="16" spans="5:14" x14ac:dyDescent="0.25">
      <c r="F16" s="21" t="s">
        <v>19</v>
      </c>
      <c r="G16" s="20">
        <f>G14*0.75</f>
        <v>44925000</v>
      </c>
    </row>
  </sheetData>
  <mergeCells count="3">
    <mergeCell ref="E5:L5"/>
    <mergeCell ref="E10:H10"/>
    <mergeCell ref="J10:K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2023-04-04T06:14:42Z</dcterms:created>
  <dcterms:modified xsi:type="dcterms:W3CDTF">2023-04-05T11:36:09Z</dcterms:modified>
</cp:coreProperties>
</file>