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In Progress Files\Mahesh Joshi\uploads\VIS(2022-23)-PL729-615-1003\"/>
    </mc:Choice>
  </mc:AlternateContent>
  <xr:revisionPtr revIDLastSave="0" documentId="13_ncr:1_{A9F1A36A-8AF4-4D38-AE6D-78E12B7669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orking" sheetId="2" r:id="rId1"/>
    <sheet name="Sheet1" sheetId="1" r:id="rId2"/>
    <sheet name="Sheet2" sheetId="3" r:id="rId3"/>
    <sheet name="Sheet3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2" l="1"/>
  <c r="Q7" i="2"/>
  <c r="Q8" i="2"/>
  <c r="F6" i="2"/>
  <c r="F7" i="2"/>
  <c r="F8" i="2"/>
  <c r="O6" i="2"/>
  <c r="P6" i="2" s="1"/>
  <c r="S6" i="2" s="1"/>
  <c r="O7" i="2"/>
  <c r="P7" i="2" s="1"/>
  <c r="O8" i="2"/>
  <c r="M6" i="2"/>
  <c r="M7" i="2"/>
  <c r="M8" i="2"/>
  <c r="J6" i="2"/>
  <c r="J7" i="2"/>
  <c r="J8" i="2"/>
  <c r="F5" i="2"/>
  <c r="R20" i="2"/>
  <c r="O18" i="1"/>
  <c r="N18" i="1"/>
  <c r="K13" i="1"/>
  <c r="P8" i="2" l="1"/>
  <c r="S8" i="2" s="1"/>
  <c r="S7" i="2"/>
  <c r="F9" i="2"/>
  <c r="G9" i="2"/>
  <c r="M6" i="4"/>
  <c r="K5" i="4"/>
  <c r="I5" i="4"/>
  <c r="F6" i="4"/>
  <c r="D4" i="4"/>
  <c r="I3" i="3" l="1"/>
  <c r="G3" i="3"/>
  <c r="D3" i="3"/>
  <c r="J3" i="3" l="1"/>
  <c r="K3" i="3" s="1"/>
  <c r="M3" i="3" s="1"/>
  <c r="G4" i="1" l="1"/>
  <c r="G5" i="1" s="1"/>
  <c r="E5" i="1"/>
  <c r="C5" i="1"/>
  <c r="M5" i="2" l="1"/>
  <c r="J5" i="2"/>
  <c r="O5" i="2" l="1"/>
  <c r="O9" i="2" s="1"/>
  <c r="P5" i="2" l="1"/>
  <c r="P9" i="2" s="1"/>
  <c r="Q5" i="2" l="1"/>
  <c r="S5" i="2" l="1"/>
  <c r="S9" i="2" s="1"/>
  <c r="T19" i="2" s="1"/>
  <c r="Q9" i="2"/>
</calcChain>
</file>

<file path=xl/sharedStrings.xml><?xml version="1.0" encoding="utf-8"?>
<sst xmlns="http://schemas.openxmlformats.org/spreadsheetml/2006/main" count="48" uniqueCount="39">
  <si>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</si>
  <si>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</si>
  <si>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</si>
  <si>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</si>
  <si>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</si>
  <si>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</si>
  <si>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</si>
  <si>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</si>
  <si>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</si>
  <si>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</si>
  <si>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</si>
  <si>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</si>
  <si>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</si>
  <si>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</si>
  <si>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</si>
  <si>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</si>
  <si>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</si>
  <si>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4.We have taken the year of construction from information provided to us during the survey.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</si>
  <si>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</si>
  <si>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</si>
  <si>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</si>
  <si>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</si>
  <si>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</si>
  <si>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RCC Framed Structure</t>
  </si>
  <si>
    <t>Covered area (in sq.mtr)</t>
  </si>
  <si>
    <t>Covered Area 
(in sq ft)</t>
  </si>
  <si>
    <t>Year of Construction (Approximately)</t>
  </si>
  <si>
    <t>Height in Feet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</si>
  <si>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</si>
  <si>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</si>
  <si>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2.The subject property is consturcted with RCC Framed type.</t>
  </si>
  <si>
    <t>1. All the details pertaing to the building area statement such as area, floor, etc has been taken from the site survey measurement.</t>
  </si>
  <si>
    <t>Ground</t>
  </si>
  <si>
    <t>First</t>
  </si>
  <si>
    <t>Second</t>
  </si>
  <si>
    <t>1/1.19</t>
  </si>
  <si>
    <t xml:space="preserve">M/s. HV TECHNOLOGIES |PLOT NO. B-6, TRANSPORT NAGAR, PHASE 02 YOJANA, MAUZA SEWALA KHURD, DISTRICT DEHRADUN, UTTARAKHAND 
</t>
  </si>
  <si>
    <t>5.As per our site survey we have observed the maintenance of the building is good</t>
  </si>
  <si>
    <t>Third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</si>
</sst>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T21"/>
  <sheetViews>
    <sheetView tabSelected="1" zoomScale="85" zoomScaleNormal="85" workbookViewId="0">
      <selection activeCell="X6" sqref="X6"/>
    </sheetView>
  </sheetViews>
  <sheetFormatPr defaultRowHeight="15" x14ac:dyDescent="0.25"/>
  <cols>
    <col min="2" max="2" width="7.28515625" customWidth="1"/>
    <col min="3" max="3" width="17.42578125" bestFit="1" customWidth="1"/>
    <col min="4" max="4" width="9" customWidth="1"/>
    <col min="5" max="5" width="16.28515625" bestFit="1" customWidth="1"/>
    <col min="6" max="6" width="10.28515625" customWidth="1"/>
    <col min="7" max="7" width="8.42578125" customWidth="1"/>
    <col min="8" max="8" width="15.140625" hidden="1" customWidth="1"/>
    <col min="9" max="9" width="11.42578125" hidden="1" customWidth="1"/>
    <col min="10" max="10" width="10.42578125" customWidth="1"/>
    <col min="11" max="11" width="11.28515625" hidden="1" customWidth="1"/>
    <col min="12" max="12" width="7.7109375" hidden="1" customWidth="1"/>
    <col min="13" max="13" width="6.5703125" hidden="1" customWidth="1"/>
    <col min="14" max="14" width="10.7109375" customWidth="1"/>
    <col min="15" max="15" width="13.28515625" hidden="1" customWidth="1"/>
    <col min="16" max="17" width="15.140625" hidden="1" customWidth="1"/>
    <col min="18" max="18" width="11.7109375" hidden="1" customWidth="1"/>
    <col min="19" max="19" width="15.140625" customWidth="1"/>
    <col min="21" max="21" width="5.85546875" bestFit="1" customWidth="1"/>
  </cols>
  <sheetData>
    <row r="3" spans="2:19" ht="48.75" customHeight="1" x14ac:dyDescent="0.25">
      <c r="B3" s="25" t="s">
        <v>36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19" ht="60" x14ac:dyDescent="0.25">
      <c r="B4" s="1" t="s">
        <v>0</v>
      </c>
      <c r="C4" s="1" t="s">
        <v>16</v>
      </c>
      <c r="D4" s="1" t="s">
        <v>27</v>
      </c>
      <c r="E4" s="1" t="s">
        <v>1</v>
      </c>
      <c r="F4" s="1" t="s">
        <v>24</v>
      </c>
      <c r="G4" s="23" t="s">
        <v>25</v>
      </c>
      <c r="H4" s="1" t="s">
        <v>26</v>
      </c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2" t="s">
        <v>15</v>
      </c>
      <c r="S4" s="1" t="s">
        <v>11</v>
      </c>
    </row>
    <row r="5" spans="2:19" ht="30" x14ac:dyDescent="0.25">
      <c r="B5" s="3">
        <v>1</v>
      </c>
      <c r="C5" s="3" t="s">
        <v>32</v>
      </c>
      <c r="D5" s="3">
        <v>10</v>
      </c>
      <c r="E5" s="3" t="s">
        <v>23</v>
      </c>
      <c r="F5" s="22">
        <f>G5/10.764</f>
        <v>123.74581939799332</v>
      </c>
      <c r="G5" s="21">
        <v>1332</v>
      </c>
      <c r="H5" s="3">
        <v>2014</v>
      </c>
      <c r="I5" s="3">
        <v>2023</v>
      </c>
      <c r="J5" s="3">
        <f t="shared" ref="J5:J8" si="0">I5-H5</f>
        <v>9</v>
      </c>
      <c r="K5" s="3">
        <v>60</v>
      </c>
      <c r="L5" s="4">
        <v>0.1</v>
      </c>
      <c r="M5" s="5">
        <f>(1-L5)/K5</f>
        <v>1.5000000000000001E-2</v>
      </c>
      <c r="N5" s="6">
        <v>1500</v>
      </c>
      <c r="O5" s="6">
        <f>N5*G5</f>
        <v>1998000</v>
      </c>
      <c r="P5" s="6">
        <f t="shared" ref="P5:P8" si="1">O5*M5*J5</f>
        <v>269730.00000000006</v>
      </c>
      <c r="Q5" s="6">
        <f t="shared" ref="Q5:Q8" si="2">MAX(O5-P5,0)</f>
        <v>1728270</v>
      </c>
      <c r="R5" s="7">
        <v>0</v>
      </c>
      <c r="S5" s="6">
        <f>IF(Q5&gt;L5*O5,Q5*(1-R5),O5*L5)</f>
        <v>1728270</v>
      </c>
    </row>
    <row r="6" spans="2:19" ht="30" x14ac:dyDescent="0.25">
      <c r="B6" s="3">
        <v>2</v>
      </c>
      <c r="C6" s="3" t="s">
        <v>33</v>
      </c>
      <c r="D6" s="3">
        <v>10</v>
      </c>
      <c r="E6" s="3" t="s">
        <v>23</v>
      </c>
      <c r="F6" s="22">
        <f t="shared" ref="F6:F8" si="3">G6/10.764</f>
        <v>111.48272017837236</v>
      </c>
      <c r="G6" s="21">
        <v>1200</v>
      </c>
      <c r="H6" s="3">
        <v>2014</v>
      </c>
      <c r="I6" s="3">
        <v>2023</v>
      </c>
      <c r="J6" s="3">
        <f t="shared" si="0"/>
        <v>9</v>
      </c>
      <c r="K6" s="3">
        <v>60</v>
      </c>
      <c r="L6" s="4">
        <v>0.1</v>
      </c>
      <c r="M6" s="5">
        <f t="shared" ref="M6:M8" si="4">(1-L6)/K6</f>
        <v>1.5000000000000001E-2</v>
      </c>
      <c r="N6" s="6">
        <v>1500</v>
      </c>
      <c r="O6" s="6">
        <f t="shared" ref="O6:O8" si="5">N6*G6</f>
        <v>1800000</v>
      </c>
      <c r="P6" s="6">
        <f t="shared" si="1"/>
        <v>243000.00000000003</v>
      </c>
      <c r="Q6" s="6">
        <f t="shared" si="2"/>
        <v>1557000</v>
      </c>
      <c r="R6" s="7">
        <v>0</v>
      </c>
      <c r="S6" s="6">
        <f t="shared" ref="S6:S8" si="6">IF(Q6&gt;L6*O6,Q6*(1-R6),O6*L6)</f>
        <v>1557000</v>
      </c>
    </row>
    <row r="7" spans="2:19" x14ac:dyDescent="0.25">
      <c r="B7" s="3"/>
      <c r="C7" s="3" t="s">
        <v>34</v>
      </c>
      <c r="D7" s="3">
        <v>10</v>
      </c>
      <c r="E7" s="3"/>
      <c r="F7" s="22">
        <f t="shared" si="3"/>
        <v>111.48272017837236</v>
      </c>
      <c r="G7" s="21">
        <v>1200</v>
      </c>
      <c r="H7" s="3">
        <v>2014</v>
      </c>
      <c r="I7" s="3">
        <v>2023</v>
      </c>
      <c r="J7" s="3">
        <f t="shared" si="0"/>
        <v>9</v>
      </c>
      <c r="K7" s="3">
        <v>60</v>
      </c>
      <c r="L7" s="4">
        <v>0.1</v>
      </c>
      <c r="M7" s="5">
        <f t="shared" si="4"/>
        <v>1.5000000000000001E-2</v>
      </c>
      <c r="N7" s="6">
        <v>1500</v>
      </c>
      <c r="O7" s="6">
        <f t="shared" si="5"/>
        <v>1800000</v>
      </c>
      <c r="P7" s="6">
        <f t="shared" si="1"/>
        <v>243000.00000000003</v>
      </c>
      <c r="Q7" s="6">
        <f t="shared" si="2"/>
        <v>1557000</v>
      </c>
      <c r="R7" s="7">
        <v>0</v>
      </c>
      <c r="S7" s="6">
        <f t="shared" si="6"/>
        <v>1557000</v>
      </c>
    </row>
    <row r="8" spans="2:19" ht="30" x14ac:dyDescent="0.25">
      <c r="B8" s="3">
        <v>3</v>
      </c>
      <c r="C8" s="3" t="s">
        <v>38</v>
      </c>
      <c r="D8" s="3">
        <v>10</v>
      </c>
      <c r="E8" s="3" t="s">
        <v>23</v>
      </c>
      <c r="F8" s="22">
        <f t="shared" si="3"/>
        <v>58.249721293199556</v>
      </c>
      <c r="G8" s="21">
        <v>627</v>
      </c>
      <c r="H8" s="3">
        <v>2014</v>
      </c>
      <c r="I8" s="3">
        <v>2023</v>
      </c>
      <c r="J8" s="3">
        <f t="shared" si="0"/>
        <v>9</v>
      </c>
      <c r="K8" s="3">
        <v>60</v>
      </c>
      <c r="L8" s="4">
        <v>0.1</v>
      </c>
      <c r="M8" s="5">
        <f t="shared" si="4"/>
        <v>1.5000000000000001E-2</v>
      </c>
      <c r="N8" s="6">
        <v>1500</v>
      </c>
      <c r="O8" s="6">
        <f t="shared" si="5"/>
        <v>940500</v>
      </c>
      <c r="P8" s="6">
        <f t="shared" si="1"/>
        <v>126967.50000000001</v>
      </c>
      <c r="Q8" s="6">
        <f t="shared" si="2"/>
        <v>813532.5</v>
      </c>
      <c r="R8" s="7">
        <v>0</v>
      </c>
      <c r="S8" s="6">
        <f t="shared" si="6"/>
        <v>813532.5</v>
      </c>
    </row>
    <row r="9" spans="2:19" x14ac:dyDescent="0.25">
      <c r="B9" s="30" t="s">
        <v>12</v>
      </c>
      <c r="C9" s="30"/>
      <c r="D9" s="30"/>
      <c r="E9" s="30"/>
      <c r="F9" s="12">
        <f>SUM(F5:F8)</f>
        <v>404.96098104793759</v>
      </c>
      <c r="G9" s="24">
        <f>SUM(G5:G8)</f>
        <v>4359</v>
      </c>
      <c r="H9" s="30"/>
      <c r="I9" s="30"/>
      <c r="J9" s="30"/>
      <c r="K9" s="30"/>
      <c r="L9" s="30"/>
      <c r="M9" s="30"/>
      <c r="N9" s="30"/>
      <c r="O9" s="8">
        <f>SUM(O5:O8)</f>
        <v>6538500</v>
      </c>
      <c r="P9" s="8">
        <f>SUM(P5:P8)</f>
        <v>882697.50000000012</v>
      </c>
      <c r="Q9" s="8">
        <f>SUM(Q5:Q8)</f>
        <v>5655802.5</v>
      </c>
      <c r="R9" s="9">
        <v>0</v>
      </c>
      <c r="S9" s="8">
        <f>SUM(S5:S8)</f>
        <v>5655802.5</v>
      </c>
    </row>
    <row r="10" spans="2:19" x14ac:dyDescent="0.25">
      <c r="B10" s="31" t="s">
        <v>13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2:19" x14ac:dyDescent="0.25">
      <c r="B11" s="26" t="s">
        <v>31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2:19" x14ac:dyDescent="0.25">
      <c r="B12" s="26" t="s">
        <v>30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2:19" x14ac:dyDescent="0.25">
      <c r="B13" s="26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2:19" x14ac:dyDescent="0.25">
      <c r="B14" s="26" t="s">
        <v>17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2:19" x14ac:dyDescent="0.25">
      <c r="B15" s="27" t="s">
        <v>37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9"/>
    </row>
    <row r="17" spans="7:20" x14ac:dyDescent="0.25">
      <c r="G17" s="11"/>
    </row>
    <row r="19" spans="7:20" x14ac:dyDescent="0.25">
      <c r="T19">
        <f>S9/G9</f>
        <v>1297.5</v>
      </c>
    </row>
    <row r="20" spans="7:20" x14ac:dyDescent="0.25">
      <c r="L20" s="10"/>
      <c r="R20">
        <f>187-165</f>
        <v>22</v>
      </c>
    </row>
    <row r="21" spans="7:20" x14ac:dyDescent="0.25">
      <c r="N21" s="22"/>
    </row>
  </sheetData>
  <mergeCells count="9">
    <mergeCell ref="B3:S3"/>
    <mergeCell ref="B13:S13"/>
    <mergeCell ref="B14:S14"/>
    <mergeCell ref="B15:S15"/>
    <mergeCell ref="B9:E9"/>
    <mergeCell ref="H9:N9"/>
    <mergeCell ref="B10:S10"/>
    <mergeCell ref="B11:S11"/>
    <mergeCell ref="B12:S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O18"/>
  <sheetViews>
    <sheetView workbookViewId="0">
      <selection activeCell="P19" sqref="P19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  <col min="8" max="8" width="20" customWidth="1"/>
    <col min="11" max="11" width="13.5703125" customWidth="1"/>
  </cols>
  <sheetData>
    <row r="3" spans="3:14" x14ac:dyDescent="0.25">
      <c r="C3">
        <v>87120</v>
      </c>
      <c r="E3">
        <v>7943455</v>
      </c>
      <c r="G3">
        <v>36000000</v>
      </c>
    </row>
    <row r="4" spans="3:14" x14ac:dyDescent="0.25">
      <c r="C4">
        <v>500</v>
      </c>
      <c r="E4">
        <v>2</v>
      </c>
      <c r="G4">
        <f>60000</f>
        <v>60000</v>
      </c>
    </row>
    <row r="5" spans="3:14" x14ac:dyDescent="0.25">
      <c r="C5" s="13">
        <f>C4*C3</f>
        <v>43560000</v>
      </c>
      <c r="E5" s="13">
        <f>E4*E3</f>
        <v>15886910</v>
      </c>
      <c r="G5">
        <f>G3/G4</f>
        <v>600</v>
      </c>
    </row>
    <row r="12" spans="3:14" x14ac:dyDescent="0.25">
      <c r="H12">
        <v>2003</v>
      </c>
      <c r="K12">
        <v>2017</v>
      </c>
    </row>
    <row r="13" spans="3:14" x14ac:dyDescent="0.25">
      <c r="H13" s="13">
        <v>6000000</v>
      </c>
      <c r="K13">
        <f>M161</f>
        <v>0</v>
      </c>
    </row>
    <row r="16" spans="3:14" x14ac:dyDescent="0.25">
      <c r="N16" t="s">
        <v>35</v>
      </c>
    </row>
    <row r="18" spans="14:15" x14ac:dyDescent="0.25">
      <c r="N18">
        <f>1/1.19</f>
        <v>0.84033613445378152</v>
      </c>
      <c r="O18">
        <f>N18*10.764</f>
        <v>9.045378151260504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G12" sqref="G12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customWidth="1"/>
    <col min="8" max="8" width="8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</cols>
  <sheetData>
    <row r="1" spans="1:13" ht="15.75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04.25" x14ac:dyDescent="0.25">
      <c r="A2" s="14" t="s">
        <v>28</v>
      </c>
      <c r="B2" s="14" t="s">
        <v>19</v>
      </c>
      <c r="C2" s="14" t="s">
        <v>2</v>
      </c>
      <c r="D2" s="14" t="s">
        <v>20</v>
      </c>
      <c r="E2" s="14" t="s">
        <v>21</v>
      </c>
      <c r="F2" s="14" t="s">
        <v>5</v>
      </c>
      <c r="G2" s="14" t="s">
        <v>6</v>
      </c>
      <c r="H2" s="14" t="s">
        <v>29</v>
      </c>
      <c r="I2" s="14" t="s">
        <v>8</v>
      </c>
      <c r="J2" s="14" t="s">
        <v>9</v>
      </c>
      <c r="K2" s="14" t="s">
        <v>10</v>
      </c>
      <c r="L2" s="14" t="s">
        <v>22</v>
      </c>
      <c r="M2" s="14" t="s">
        <v>11</v>
      </c>
    </row>
    <row r="3" spans="1:13" x14ac:dyDescent="0.25">
      <c r="A3" s="15">
        <v>140</v>
      </c>
      <c r="B3" s="16">
        <v>2000</v>
      </c>
      <c r="C3" s="16">
        <v>2023</v>
      </c>
      <c r="D3" s="16">
        <f>C3-B3</f>
        <v>23</v>
      </c>
      <c r="E3" s="16">
        <v>60</v>
      </c>
      <c r="F3" s="17">
        <v>0.1</v>
      </c>
      <c r="G3" s="18">
        <f>(1-F3)/E3</f>
        <v>1.5000000000000001E-2</v>
      </c>
      <c r="H3" s="19">
        <v>5000</v>
      </c>
      <c r="I3" s="19">
        <f>H3*A3</f>
        <v>700000</v>
      </c>
      <c r="J3" s="19">
        <f>I3*G3*D3</f>
        <v>241500</v>
      </c>
      <c r="K3" s="19">
        <f>MAX(I3-J3,0)</f>
        <v>458500</v>
      </c>
      <c r="L3" s="20">
        <v>0</v>
      </c>
      <c r="M3" s="19">
        <f>IF(K3&gt;F3*I3,K3*(1-L3),I3*F3)</f>
        <v>458500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welcome</cp:lastModifiedBy>
  <dcterms:created xsi:type="dcterms:W3CDTF">2022-07-28T09:17:09Z</dcterms:created>
  <dcterms:modified xsi:type="dcterms:W3CDTF">2023-03-25T10:33:37Z</dcterms:modified>
</cp:coreProperties>
</file>