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In Progress Files\Babul\uploads\VIS(2022-23)-PL739-626-1015_Godrej Meridian\"/>
    </mc:Choice>
  </mc:AlternateContent>
  <bookViews>
    <workbookView xWindow="0" yWindow="0" windowWidth="10485" windowHeight="6120"/>
  </bookViews>
  <sheets>
    <sheet name="Project details " sheetId="1" r:id="rId1"/>
    <sheet name="Rate analysi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" l="1"/>
  <c r="G25" i="2"/>
  <c r="G23" i="2"/>
  <c r="G22" i="2"/>
  <c r="G14" i="2"/>
  <c r="G15" i="2"/>
  <c r="G16" i="2"/>
  <c r="G17" i="2"/>
  <c r="G18" i="2"/>
  <c r="G19" i="2"/>
  <c r="G8" i="2"/>
  <c r="G9" i="2"/>
  <c r="G10" i="2"/>
  <c r="G11" i="2"/>
  <c r="G7" i="2"/>
  <c r="H20" i="1"/>
  <c r="Q9" i="1" l="1"/>
  <c r="G16" i="1" l="1"/>
  <c r="I16" i="1"/>
  <c r="M5" i="1" s="1"/>
  <c r="H16" i="1"/>
  <c r="F21" i="1" s="1"/>
  <c r="M4" i="1" l="1"/>
  <c r="N4" i="1" s="1"/>
  <c r="P4" i="1" s="1"/>
  <c r="N5" i="1"/>
  <c r="M6" i="1" l="1"/>
  <c r="N6" i="1"/>
  <c r="P5" i="1"/>
  <c r="P6" i="1" s="1"/>
  <c r="M10" i="1" s="1"/>
  <c r="M11" i="1" s="1"/>
  <c r="M12" i="1" s="1"/>
  <c r="M14" i="1" s="1"/>
  <c r="M13" i="1" l="1"/>
</calcChain>
</file>

<file path=xl/sharedStrings.xml><?xml version="1.0" encoding="utf-8"?>
<sst xmlns="http://schemas.openxmlformats.org/spreadsheetml/2006/main" count="78" uniqueCount="69">
  <si>
    <t>Sl No.</t>
  </si>
  <si>
    <t>TOTAL</t>
  </si>
  <si>
    <t>FAR (sq. mtr.)</t>
  </si>
  <si>
    <t>Tower Name</t>
  </si>
  <si>
    <t xml:space="preserve">Basement </t>
  </si>
  <si>
    <t>NON FAR (sq. mtr.)</t>
  </si>
  <si>
    <t>FAR</t>
  </si>
  <si>
    <t>Description</t>
  </si>
  <si>
    <t>in sq. ft.</t>
  </si>
  <si>
    <t>Total</t>
  </si>
  <si>
    <t>in sq. mtr.</t>
  </si>
  <si>
    <t>No of Floors</t>
  </si>
  <si>
    <t>No of DU per resdiential tower</t>
  </si>
  <si>
    <t xml:space="preserve">Plot area </t>
  </si>
  <si>
    <t>permissible FAR</t>
  </si>
  <si>
    <t>Proposed FAR</t>
  </si>
  <si>
    <t>permissible density</t>
  </si>
  <si>
    <t>proposed density</t>
  </si>
  <si>
    <t>permissible GC</t>
  </si>
  <si>
    <t>proposed GC</t>
  </si>
  <si>
    <t xml:space="preserve">Parking required </t>
  </si>
  <si>
    <t xml:space="preserve">parking provided </t>
  </si>
  <si>
    <t>Green area required</t>
  </si>
  <si>
    <t xml:space="preserve">Green area provided </t>
  </si>
  <si>
    <t>sq. mtr.</t>
  </si>
  <si>
    <t>ECS</t>
  </si>
  <si>
    <t>OTHER DETAILS</t>
  </si>
  <si>
    <t xml:space="preserve">Construction Cost </t>
  </si>
  <si>
    <t xml:space="preserve">Land cost </t>
  </si>
  <si>
    <t>Construction cost</t>
  </si>
  <si>
    <t>FMV (Round off)</t>
  </si>
  <si>
    <t>RV</t>
  </si>
  <si>
    <t>DV</t>
  </si>
  <si>
    <t>Sl no.</t>
  </si>
  <si>
    <t xml:space="preserve">Circle rate </t>
  </si>
  <si>
    <t>PROJECT NAME : GODREJ MERIDIEN | SITUATED AT SECTOR 106, GURGAON</t>
  </si>
  <si>
    <t>EWS</t>
  </si>
  <si>
    <t xml:space="preserve">Convenient Shopping </t>
  </si>
  <si>
    <t xml:space="preserve">Community Building </t>
  </si>
  <si>
    <t>School</t>
  </si>
  <si>
    <t>NON FAR + BASEMENT +SCHOOL</t>
  </si>
  <si>
    <t>Rate (per sq. ft.)</t>
  </si>
  <si>
    <t xml:space="preserve">acres </t>
  </si>
  <si>
    <t>PPA</t>
  </si>
  <si>
    <t>Tower-01</t>
  </si>
  <si>
    <t>Tower-02</t>
  </si>
  <si>
    <t>Tower-03</t>
  </si>
  <si>
    <t>Tower-04</t>
  </si>
  <si>
    <t>Tower-05</t>
  </si>
  <si>
    <t>Tower-06</t>
  </si>
  <si>
    <t>Tower-07</t>
  </si>
  <si>
    <t>2B+G+23</t>
  </si>
  <si>
    <t>2B+G+19</t>
  </si>
  <si>
    <t>2B+G+34</t>
  </si>
  <si>
    <t>1B+G+19</t>
  </si>
  <si>
    <t>1B+G+23</t>
  </si>
  <si>
    <t>1B+G+25</t>
  </si>
  <si>
    <t>1B+G+34</t>
  </si>
  <si>
    <t>1S+07</t>
  </si>
  <si>
    <t>G</t>
  </si>
  <si>
    <t>G+2</t>
  </si>
  <si>
    <t xml:space="preserve">area </t>
  </si>
  <si>
    <t xml:space="preserve">price </t>
  </si>
  <si>
    <t>rate</t>
  </si>
  <si>
    <t>Paras dews</t>
  </si>
  <si>
    <t xml:space="preserve">Super </t>
  </si>
  <si>
    <t xml:space="preserve">Carpet </t>
  </si>
  <si>
    <t>Paras Dews</t>
  </si>
  <si>
    <t xml:space="preserve">Godrej Meridian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</si>
</sst>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_ &quot;₹&quot;\ * #,##0_ ;_ &quot;₹&quot;\ * \-#,##0_ ;_ &quot;₹&quot;\ * &quot;-&quot;??_ ;_ @_ "/>
    <numFmt numFmtId="166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18" xfId="1" applyNumberFormat="1" applyFont="1" applyBorder="1" applyAlignment="1">
      <alignment horizontal="center" vertical="center"/>
    </xf>
    <xf numFmtId="164" fontId="0" fillId="0" borderId="19" xfId="1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65" fontId="0" fillId="4" borderId="15" xfId="0" applyNumberFormat="1" applyFill="1" applyBorder="1" applyAlignment="1">
      <alignment horizontal="center" vertical="center"/>
    </xf>
    <xf numFmtId="165" fontId="0" fillId="4" borderId="20" xfId="0" applyNumberForma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43" fontId="0" fillId="0" borderId="19" xfId="1" applyNumberFormat="1" applyFont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66" fontId="1" fillId="0" borderId="4" xfId="1" applyNumberFormat="1" applyFont="1" applyBorder="1" applyAlignment="1">
      <alignment horizontal="center" vertical="center"/>
    </xf>
    <xf numFmtId="166" fontId="1" fillId="0" borderId="5" xfId="1" applyNumberFormat="1" applyFont="1" applyBorder="1" applyAlignment="1">
      <alignment horizontal="center" vertical="center"/>
    </xf>
    <xf numFmtId="166" fontId="1" fillId="0" borderId="7" xfId="1" applyNumberFormat="1" applyFont="1" applyBorder="1" applyAlignment="1">
      <alignment horizontal="center" vertical="center"/>
    </xf>
    <xf numFmtId="166" fontId="1" fillId="0" borderId="8" xfId="1" applyNumberFormat="1" applyFont="1" applyBorder="1" applyAlignment="1">
      <alignment horizontal="center" vertical="center"/>
    </xf>
    <xf numFmtId="166" fontId="1" fillId="0" borderId="28" xfId="1" applyNumberFormat="1" applyFont="1" applyBorder="1" applyAlignment="1">
      <alignment horizontal="center" vertical="center"/>
    </xf>
    <xf numFmtId="166" fontId="1" fillId="0" borderId="29" xfId="1" applyNumberFormat="1" applyFont="1" applyBorder="1" applyAlignment="1">
      <alignment horizontal="center" vertical="center"/>
    </xf>
    <xf numFmtId="166" fontId="1" fillId="0" borderId="10" xfId="1" applyNumberFormat="1" applyFont="1" applyBorder="1" applyAlignment="1">
      <alignment horizontal="center" vertical="center"/>
    </xf>
    <xf numFmtId="166" fontId="1" fillId="0" borderId="11" xfId="1" applyNumberFormat="1" applyFont="1" applyBorder="1" applyAlignment="1">
      <alignment horizontal="center" vertical="center"/>
    </xf>
    <xf numFmtId="166" fontId="3" fillId="2" borderId="2" xfId="1" applyNumberFormat="1" applyFont="1" applyFill="1" applyBorder="1" applyAlignment="1">
      <alignment vertical="center"/>
    </xf>
    <xf numFmtId="166" fontId="3" fillId="2" borderId="16" xfId="1" applyNumberFormat="1" applyFont="1" applyFill="1" applyBorder="1" applyAlignment="1">
      <alignment vertical="center"/>
    </xf>
    <xf numFmtId="166" fontId="0" fillId="0" borderId="7" xfId="0" applyNumberFormat="1" applyBorder="1" applyAlignment="1">
      <alignment horizontal="center" vertical="center"/>
    </xf>
    <xf numFmtId="166" fontId="0" fillId="0" borderId="10" xfId="0" applyNumberForma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165" fontId="0" fillId="4" borderId="32" xfId="0" applyNumberFormat="1" applyFill="1" applyBorder="1" applyAlignment="1">
      <alignment horizontal="center" vertical="center"/>
    </xf>
    <xf numFmtId="165" fontId="0" fillId="4" borderId="30" xfId="0" applyNumberFormat="1" applyFill="1" applyBorder="1" applyAlignment="1">
      <alignment horizontal="center" vertical="center"/>
    </xf>
    <xf numFmtId="166" fontId="0" fillId="0" borderId="17" xfId="1" applyNumberFormat="1" applyFont="1" applyBorder="1" applyAlignment="1">
      <alignment horizontal="center" vertical="center"/>
    </xf>
    <xf numFmtId="166" fontId="0" fillId="0" borderId="18" xfId="1" applyNumberFormat="1" applyFont="1" applyBorder="1" applyAlignment="1">
      <alignment horizontal="center" vertical="center"/>
    </xf>
    <xf numFmtId="9" fontId="0" fillId="0" borderId="0" xfId="3" applyFont="1" applyAlignment="1">
      <alignment horizontal="center" vertical="center"/>
    </xf>
    <xf numFmtId="164" fontId="0" fillId="0" borderId="8" xfId="2" applyNumberFormat="1" applyFont="1" applyBorder="1" applyAlignment="1">
      <alignment horizontal="center" vertical="center"/>
    </xf>
    <xf numFmtId="164" fontId="0" fillId="0" borderId="11" xfId="2" applyNumberFormat="1" applyFont="1" applyBorder="1" applyAlignment="1">
      <alignment horizontal="center" vertical="center"/>
    </xf>
    <xf numFmtId="164" fontId="0" fillId="0" borderId="0" xfId="1" applyNumberFormat="1" applyFont="1"/>
    <xf numFmtId="164" fontId="0" fillId="0" borderId="0" xfId="0" applyNumberFormat="1"/>
    <xf numFmtId="43" fontId="0" fillId="0" borderId="0" xfId="0" applyNumberFormat="1"/>
    <xf numFmtId="0" fontId="2" fillId="3" borderId="2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CCFF"/>
      <color rgb="FF66FFCC"/>
      <color rgb="FFFF9900"/>
      <color rgb="FFFF6600"/>
      <color rgb="FFFF9999"/>
      <color rgb="FF00FF00"/>
      <color rgb="FF33CCCC"/>
      <color rgb="FF0033CC"/>
      <color rgb="FF33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Q29"/>
  <sheetViews>
    <sheetView tabSelected="1" topLeftCell="C1" zoomScaleNormal="100" workbookViewId="0">
      <selection activeCell="N12" sqref="N12"/>
    </sheetView>
  </sheetViews>
  <sheetFormatPr defaultRowHeight="15" x14ac:dyDescent="0.25"/>
  <cols>
    <col min="1" max="3" width="9.140625" style="6"/>
    <col min="4" max="4" width="6.7109375" style="6" hidden="1" customWidth="1"/>
    <col min="5" max="5" width="11.140625" style="6" customWidth="1"/>
    <col min="6" max="6" width="13.7109375" style="6" customWidth="1"/>
    <col min="7" max="7" width="10.85546875" style="6" customWidth="1"/>
    <col min="8" max="8" width="14.28515625" style="6" customWidth="1"/>
    <col min="9" max="9" width="14.140625" style="6" customWidth="1"/>
    <col min="10" max="11" width="9.140625" style="6"/>
    <col min="12" max="12" width="21.5703125" style="6" customWidth="1"/>
    <col min="13" max="13" width="17.28515625" style="6" customWidth="1"/>
    <col min="14" max="14" width="16.7109375" style="6" customWidth="1"/>
    <col min="15" max="15" width="9.7109375" style="6" customWidth="1"/>
    <col min="16" max="16" width="23.28515625" style="6" customWidth="1"/>
    <col min="17" max="17" width="11.140625" style="6" bestFit="1" customWidth="1"/>
    <col min="18" max="16384" width="9.140625" style="6"/>
  </cols>
  <sheetData>
    <row r="1" spans="4:17" ht="15.75" thickBot="1" x14ac:dyDescent="0.3"/>
    <row r="2" spans="4:17" ht="21.75" customHeight="1" thickBot="1" x14ac:dyDescent="0.3">
      <c r="D2" s="65" t="s">
        <v>35</v>
      </c>
      <c r="E2" s="65"/>
      <c r="F2" s="65"/>
      <c r="G2" s="65"/>
      <c r="H2" s="65"/>
      <c r="I2" s="59"/>
    </row>
    <row r="3" spans="4:17" ht="64.5" customHeight="1" thickBot="1" x14ac:dyDescent="0.3">
      <c r="D3" s="1" t="s">
        <v>0</v>
      </c>
      <c r="E3" s="12" t="s">
        <v>3</v>
      </c>
      <c r="F3" s="2" t="s">
        <v>11</v>
      </c>
      <c r="G3" s="2" t="s">
        <v>12</v>
      </c>
      <c r="H3" s="2" t="s">
        <v>2</v>
      </c>
      <c r="I3" s="26" t="s">
        <v>5</v>
      </c>
      <c r="L3" s="24" t="s">
        <v>7</v>
      </c>
      <c r="M3" s="12" t="s">
        <v>10</v>
      </c>
      <c r="N3" s="12" t="s">
        <v>8</v>
      </c>
      <c r="O3" s="12" t="s">
        <v>41</v>
      </c>
      <c r="P3" s="25" t="s">
        <v>27</v>
      </c>
    </row>
    <row r="4" spans="4:17" x14ac:dyDescent="0.25">
      <c r="D4" s="7">
        <v>1</v>
      </c>
      <c r="E4" s="10" t="s">
        <v>44</v>
      </c>
      <c r="F4" s="8" t="s">
        <v>51</v>
      </c>
      <c r="G4" s="8">
        <v>94</v>
      </c>
      <c r="H4" s="36">
        <v>11673.919</v>
      </c>
      <c r="I4" s="37">
        <v>1066.2940000000001</v>
      </c>
      <c r="L4" s="9" t="s">
        <v>6</v>
      </c>
      <c r="M4" s="46">
        <f>H16</f>
        <v>110104.96699999999</v>
      </c>
      <c r="N4" s="46">
        <f>M4*10.764</f>
        <v>1185169.8647879998</v>
      </c>
      <c r="O4" s="14">
        <v>1600</v>
      </c>
      <c r="P4" s="54">
        <f>O4*N4</f>
        <v>1896271783.6607997</v>
      </c>
    </row>
    <row r="5" spans="4:17" ht="31.5" customHeight="1" x14ac:dyDescent="0.25">
      <c r="D5" s="9">
        <v>2</v>
      </c>
      <c r="E5" s="10" t="s">
        <v>45</v>
      </c>
      <c r="F5" s="10" t="s">
        <v>52</v>
      </c>
      <c r="G5" s="10">
        <v>98</v>
      </c>
      <c r="H5" s="38">
        <v>10939.67</v>
      </c>
      <c r="I5" s="39">
        <v>889.02499999999998</v>
      </c>
      <c r="L5" s="31" t="s">
        <v>40</v>
      </c>
      <c r="M5" s="46">
        <f>I16</f>
        <v>51570.264000000003</v>
      </c>
      <c r="N5" s="46">
        <f>M5*10.764</f>
        <v>555102.32169599994</v>
      </c>
      <c r="O5" s="14">
        <v>1300</v>
      </c>
      <c r="P5" s="54">
        <f>O5*N5</f>
        <v>721633018.20479989</v>
      </c>
    </row>
    <row r="6" spans="4:17" ht="15.75" thickBot="1" x14ac:dyDescent="0.3">
      <c r="D6" s="9">
        <v>3</v>
      </c>
      <c r="E6" s="10" t="s">
        <v>46</v>
      </c>
      <c r="F6" s="10" t="s">
        <v>53</v>
      </c>
      <c r="G6" s="10">
        <v>134</v>
      </c>
      <c r="H6" s="38">
        <v>21621.748</v>
      </c>
      <c r="I6" s="39">
        <v>1362.3130000000001</v>
      </c>
      <c r="L6" s="3" t="s">
        <v>9</v>
      </c>
      <c r="M6" s="47">
        <f>M5+M4</f>
        <v>161675.231</v>
      </c>
      <c r="N6" s="47">
        <f>N5+N4</f>
        <v>1740272.1864839997</v>
      </c>
      <c r="O6" s="47"/>
      <c r="P6" s="55">
        <f>P5+P4</f>
        <v>2617904801.8655996</v>
      </c>
    </row>
    <row r="7" spans="4:17" x14ac:dyDescent="0.25">
      <c r="D7" s="9">
        <v>4</v>
      </c>
      <c r="E7" s="10" t="s">
        <v>47</v>
      </c>
      <c r="F7" s="10" t="s">
        <v>57</v>
      </c>
      <c r="G7" s="10">
        <v>134</v>
      </c>
      <c r="H7" s="38">
        <v>21621.748</v>
      </c>
      <c r="I7" s="39">
        <v>1362.3130000000001</v>
      </c>
    </row>
    <row r="8" spans="4:17" ht="15.75" thickBot="1" x14ac:dyDescent="0.3">
      <c r="D8" s="9">
        <v>5</v>
      </c>
      <c r="E8" s="10" t="s">
        <v>48</v>
      </c>
      <c r="F8" s="10" t="s">
        <v>56</v>
      </c>
      <c r="G8" s="10">
        <v>102</v>
      </c>
      <c r="H8" s="38">
        <v>13985.172</v>
      </c>
      <c r="I8" s="39">
        <v>1082.4090000000001</v>
      </c>
    </row>
    <row r="9" spans="4:17" x14ac:dyDescent="0.25">
      <c r="D9" s="9">
        <v>6</v>
      </c>
      <c r="E9" s="10" t="s">
        <v>49</v>
      </c>
      <c r="F9" s="10" t="s">
        <v>55</v>
      </c>
      <c r="G9" s="10">
        <v>94</v>
      </c>
      <c r="H9" s="38">
        <v>11673.919</v>
      </c>
      <c r="I9" s="39">
        <v>1066.2940000000001</v>
      </c>
      <c r="L9" s="20" t="s">
        <v>28</v>
      </c>
      <c r="M9" s="22">
        <v>1895000000</v>
      </c>
      <c r="N9" s="6" t="s">
        <v>34</v>
      </c>
      <c r="O9" s="6">
        <v>24000</v>
      </c>
      <c r="P9" s="6">
        <v>20240</v>
      </c>
      <c r="Q9" s="6">
        <f>P9*O9</f>
        <v>485760000</v>
      </c>
    </row>
    <row r="10" spans="4:17" x14ac:dyDescent="0.25">
      <c r="D10" s="9">
        <v>7</v>
      </c>
      <c r="E10" s="10" t="s">
        <v>50</v>
      </c>
      <c r="F10" s="10" t="s">
        <v>54</v>
      </c>
      <c r="G10" s="10">
        <v>98</v>
      </c>
      <c r="H10" s="38">
        <v>10939.67</v>
      </c>
      <c r="I10" s="39">
        <v>889.02499999999998</v>
      </c>
      <c r="L10" s="21" t="s">
        <v>29</v>
      </c>
      <c r="M10" s="23">
        <f>P6</f>
        <v>2617904801.8655996</v>
      </c>
    </row>
    <row r="11" spans="4:17" x14ac:dyDescent="0.25">
      <c r="D11" s="9">
        <v>8</v>
      </c>
      <c r="E11" s="10" t="s">
        <v>36</v>
      </c>
      <c r="F11" s="10" t="s">
        <v>58</v>
      </c>
      <c r="G11" s="10">
        <v>135</v>
      </c>
      <c r="H11" s="38">
        <v>3339.5279999999998</v>
      </c>
      <c r="I11" s="39">
        <v>797.74400000000003</v>
      </c>
      <c r="L11" s="21" t="s">
        <v>1</v>
      </c>
      <c r="M11" s="23">
        <f>SUM(M9:M10)</f>
        <v>4512904801.8655996</v>
      </c>
    </row>
    <row r="12" spans="4:17" ht="30" x14ac:dyDescent="0.25">
      <c r="D12" s="9">
        <v>9</v>
      </c>
      <c r="E12" s="11" t="s">
        <v>37</v>
      </c>
      <c r="F12" s="10" t="s">
        <v>59</v>
      </c>
      <c r="G12" s="10">
        <v>0</v>
      </c>
      <c r="H12" s="38">
        <v>299.226</v>
      </c>
      <c r="I12" s="39">
        <v>0</v>
      </c>
      <c r="L12" s="21" t="s">
        <v>30</v>
      </c>
      <c r="M12" s="23">
        <f>ROUND(M11,-7)</f>
        <v>4510000000</v>
      </c>
    </row>
    <row r="13" spans="4:17" ht="30.75" thickBot="1" x14ac:dyDescent="0.3">
      <c r="D13" s="9">
        <v>10</v>
      </c>
      <c r="E13" s="11" t="s">
        <v>38</v>
      </c>
      <c r="F13" s="10" t="s">
        <v>60</v>
      </c>
      <c r="G13" s="10">
        <v>0</v>
      </c>
      <c r="H13" s="38">
        <v>4010.3670000000002</v>
      </c>
      <c r="I13" s="39">
        <v>300.33</v>
      </c>
      <c r="L13" s="21" t="s">
        <v>31</v>
      </c>
      <c r="M13" s="49">
        <f>M12*0.85</f>
        <v>3833500000</v>
      </c>
    </row>
    <row r="14" spans="4:17" ht="15.75" thickBot="1" x14ac:dyDescent="0.3">
      <c r="D14" s="33"/>
      <c r="E14" s="34" t="s">
        <v>39</v>
      </c>
      <c r="F14" s="35"/>
      <c r="G14" s="35"/>
      <c r="H14" s="40"/>
      <c r="I14" s="41">
        <v>809.16600000000005</v>
      </c>
      <c r="L14" s="48" t="s">
        <v>32</v>
      </c>
      <c r="M14" s="50">
        <f>M12*0.75</f>
        <v>3382500000</v>
      </c>
    </row>
    <row r="15" spans="4:17" ht="14.25" customHeight="1" thickBot="1" x14ac:dyDescent="0.3">
      <c r="D15" s="3">
        <v>19</v>
      </c>
      <c r="E15" s="4" t="s">
        <v>4</v>
      </c>
      <c r="F15" s="13"/>
      <c r="G15" s="4"/>
      <c r="H15" s="42">
        <v>0</v>
      </c>
      <c r="I15" s="43">
        <v>41945.351000000002</v>
      </c>
    </row>
    <row r="16" spans="4:17" ht="21" customHeight="1" thickBot="1" x14ac:dyDescent="0.3">
      <c r="D16" s="62" t="s">
        <v>1</v>
      </c>
      <c r="E16" s="63"/>
      <c r="F16" s="64"/>
      <c r="G16" s="5">
        <f>SUM(G4:G13)</f>
        <v>889</v>
      </c>
      <c r="H16" s="44">
        <f>SUM(H4:H15)</f>
        <v>110104.96699999999</v>
      </c>
      <c r="I16" s="45">
        <f>SUM(I4:I15)</f>
        <v>51570.264000000003</v>
      </c>
    </row>
    <row r="17" spans="4:13" ht="15.75" thickBot="1" x14ac:dyDescent="0.3"/>
    <row r="18" spans="4:13" ht="18.75" customHeight="1" thickBot="1" x14ac:dyDescent="0.3">
      <c r="D18" s="30" t="s">
        <v>33</v>
      </c>
      <c r="E18" s="59" t="s">
        <v>26</v>
      </c>
      <c r="F18" s="60"/>
      <c r="G18" s="61"/>
      <c r="M18" s="53"/>
    </row>
    <row r="19" spans="4:13" ht="15.75" thickBot="1" x14ac:dyDescent="0.3">
      <c r="D19" s="30">
        <v>1</v>
      </c>
      <c r="E19" s="28" t="s">
        <v>13</v>
      </c>
      <c r="F19" s="51">
        <v>14.792999999999999</v>
      </c>
      <c r="G19" s="17" t="s">
        <v>42</v>
      </c>
      <c r="H19" s="32"/>
    </row>
    <row r="20" spans="4:13" ht="30.75" thickBot="1" x14ac:dyDescent="0.3">
      <c r="D20" s="30">
        <v>2</v>
      </c>
      <c r="E20" s="28" t="s">
        <v>14</v>
      </c>
      <c r="F20" s="52">
        <v>110151.696</v>
      </c>
      <c r="G20" s="18" t="s">
        <v>24</v>
      </c>
      <c r="H20" s="32">
        <f>F20*10.764</f>
        <v>1185672.8557439998</v>
      </c>
    </row>
    <row r="21" spans="4:13" ht="30.75" thickBot="1" x14ac:dyDescent="0.3">
      <c r="D21" s="30">
        <v>3</v>
      </c>
      <c r="E21" s="29" t="s">
        <v>15</v>
      </c>
      <c r="F21" s="27">
        <f>H16</f>
        <v>110104.96699999999</v>
      </c>
      <c r="G21" s="19" t="s">
        <v>24</v>
      </c>
    </row>
    <row r="22" spans="4:13" ht="30.75" thickBot="1" x14ac:dyDescent="0.3">
      <c r="D22" s="30">
        <v>4</v>
      </c>
      <c r="E22" s="29" t="s">
        <v>16</v>
      </c>
      <c r="F22" s="15">
        <v>300</v>
      </c>
      <c r="G22" s="18" t="s">
        <v>43</v>
      </c>
    </row>
    <row r="23" spans="4:13" ht="30.75" thickBot="1" x14ac:dyDescent="0.3">
      <c r="D23" s="30">
        <v>5</v>
      </c>
      <c r="E23" s="29" t="s">
        <v>17</v>
      </c>
      <c r="F23" s="27">
        <v>283.38</v>
      </c>
      <c r="G23" s="18" t="s">
        <v>43</v>
      </c>
    </row>
    <row r="24" spans="4:13" ht="21.75" customHeight="1" thickBot="1" x14ac:dyDescent="0.3">
      <c r="D24" s="30">
        <v>6</v>
      </c>
      <c r="E24" s="29" t="s">
        <v>18</v>
      </c>
      <c r="F24" s="27">
        <v>20952.759999999998</v>
      </c>
      <c r="G24" s="18" t="s">
        <v>24</v>
      </c>
    </row>
    <row r="25" spans="4:13" ht="23.25" customHeight="1" thickBot="1" x14ac:dyDescent="0.3">
      <c r="D25" s="30">
        <v>7</v>
      </c>
      <c r="E25" s="29" t="s">
        <v>19</v>
      </c>
      <c r="F25" s="27">
        <v>7886.7830000000004</v>
      </c>
      <c r="G25" s="19" t="s">
        <v>24</v>
      </c>
    </row>
    <row r="26" spans="4:13" ht="29.25" customHeight="1" thickBot="1" x14ac:dyDescent="0.3">
      <c r="D26" s="30">
        <v>8</v>
      </c>
      <c r="E26" s="29" t="s">
        <v>20</v>
      </c>
      <c r="F26" s="15">
        <v>886</v>
      </c>
      <c r="G26" s="18" t="s">
        <v>25</v>
      </c>
    </row>
    <row r="27" spans="4:13" ht="30.75" thickBot="1" x14ac:dyDescent="0.3">
      <c r="D27" s="30">
        <v>9</v>
      </c>
      <c r="E27" s="29" t="s">
        <v>21</v>
      </c>
      <c r="F27" s="16">
        <v>894</v>
      </c>
      <c r="G27" s="19" t="s">
        <v>25</v>
      </c>
    </row>
    <row r="28" spans="4:13" ht="27.75" customHeight="1" thickBot="1" x14ac:dyDescent="0.3">
      <c r="D28" s="30">
        <v>10</v>
      </c>
      <c r="E28" s="29" t="s">
        <v>22</v>
      </c>
      <c r="F28" s="15">
        <v>7573.7269999999999</v>
      </c>
      <c r="G28" s="18" t="s">
        <v>24</v>
      </c>
    </row>
    <row r="29" spans="4:13" ht="30.75" thickBot="1" x14ac:dyDescent="0.3">
      <c r="D29" s="30">
        <v>11</v>
      </c>
      <c r="E29" s="29" t="s">
        <v>23</v>
      </c>
      <c r="F29" s="16">
        <v>7740.9669999999996</v>
      </c>
      <c r="G29" s="19" t="s">
        <v>24</v>
      </c>
    </row>
  </sheetData>
  <mergeCells count="3">
    <mergeCell ref="E18:G18"/>
    <mergeCell ref="D16:F16"/>
    <mergeCell ref="D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G26"/>
  <sheetViews>
    <sheetView topLeftCell="A9" workbookViewId="0">
      <selection activeCell="G25" sqref="G25:G26"/>
    </sheetView>
  </sheetViews>
  <sheetFormatPr defaultRowHeight="15" x14ac:dyDescent="0.25"/>
  <cols>
    <col min="3" max="3" width="16.7109375" customWidth="1"/>
    <col min="4" max="4" width="11.5703125" customWidth="1"/>
    <col min="6" max="6" width="15.28515625" bestFit="1" customWidth="1"/>
    <col min="7" max="7" width="12" bestFit="1" customWidth="1"/>
  </cols>
  <sheetData>
    <row r="6" spans="3:7" x14ac:dyDescent="0.25">
      <c r="D6" t="s">
        <v>65</v>
      </c>
      <c r="E6" s="6" t="s">
        <v>61</v>
      </c>
      <c r="F6" s="6" t="s">
        <v>62</v>
      </c>
      <c r="G6" s="6" t="s">
        <v>63</v>
      </c>
    </row>
    <row r="7" spans="3:7" x14ac:dyDescent="0.25">
      <c r="C7" t="s">
        <v>64</v>
      </c>
      <c r="E7">
        <v>1385</v>
      </c>
      <c r="F7" s="56">
        <v>10800000</v>
      </c>
      <c r="G7" s="58">
        <f>F7/E7</f>
        <v>7797.8339350180504</v>
      </c>
    </row>
    <row r="8" spans="3:7" x14ac:dyDescent="0.25">
      <c r="E8">
        <v>1665</v>
      </c>
      <c r="F8" s="56">
        <v>13100000</v>
      </c>
      <c r="G8" s="58">
        <f t="shared" ref="G8:G19" si="0">F8/E8</f>
        <v>7867.867867867868</v>
      </c>
    </row>
    <row r="9" spans="3:7" x14ac:dyDescent="0.25">
      <c r="E9">
        <v>1900</v>
      </c>
      <c r="F9" s="56">
        <v>15200000</v>
      </c>
      <c r="G9" s="58">
        <f t="shared" si="0"/>
        <v>8000</v>
      </c>
    </row>
    <row r="10" spans="3:7" x14ac:dyDescent="0.25">
      <c r="E10">
        <v>2355</v>
      </c>
      <c r="F10" s="56">
        <v>18600000</v>
      </c>
      <c r="G10" s="58">
        <f t="shared" si="0"/>
        <v>7898.0891719745223</v>
      </c>
    </row>
    <row r="11" spans="3:7" x14ac:dyDescent="0.25">
      <c r="E11">
        <v>4150</v>
      </c>
      <c r="F11" s="56">
        <v>33200000</v>
      </c>
      <c r="G11" s="58">
        <f t="shared" si="0"/>
        <v>8000</v>
      </c>
    </row>
    <row r="12" spans="3:7" x14ac:dyDescent="0.25">
      <c r="G12" s="58"/>
    </row>
    <row r="13" spans="3:7" x14ac:dyDescent="0.25">
      <c r="D13" t="s">
        <v>66</v>
      </c>
      <c r="E13" t="s">
        <v>61</v>
      </c>
      <c r="G13" s="58"/>
    </row>
    <row r="14" spans="3:7" x14ac:dyDescent="0.25">
      <c r="E14">
        <v>1347</v>
      </c>
      <c r="F14" s="56">
        <v>40500000</v>
      </c>
      <c r="G14" s="57">
        <f t="shared" si="0"/>
        <v>30066.815144766148</v>
      </c>
    </row>
    <row r="15" spans="3:7" x14ac:dyDescent="0.25">
      <c r="E15">
        <v>2600</v>
      </c>
      <c r="F15" s="56">
        <v>85800000</v>
      </c>
      <c r="G15" s="57">
        <f t="shared" si="0"/>
        <v>33000</v>
      </c>
    </row>
    <row r="16" spans="3:7" x14ac:dyDescent="0.25">
      <c r="E16">
        <v>1692</v>
      </c>
      <c r="F16" s="56">
        <v>50300000</v>
      </c>
      <c r="G16" s="57">
        <f t="shared" si="0"/>
        <v>29728.132387706857</v>
      </c>
    </row>
    <row r="17" spans="3:7" x14ac:dyDescent="0.25">
      <c r="E17">
        <v>3100</v>
      </c>
      <c r="F17" s="56">
        <v>102300000</v>
      </c>
      <c r="G17" s="57">
        <f t="shared" si="0"/>
        <v>33000</v>
      </c>
    </row>
    <row r="18" spans="3:7" x14ac:dyDescent="0.25">
      <c r="E18">
        <v>2275</v>
      </c>
      <c r="F18" s="56">
        <v>67600000</v>
      </c>
      <c r="G18" s="57">
        <f t="shared" si="0"/>
        <v>29714.285714285714</v>
      </c>
    </row>
    <row r="19" spans="3:7" x14ac:dyDescent="0.25">
      <c r="E19">
        <v>4100</v>
      </c>
      <c r="F19" s="56">
        <v>135300000</v>
      </c>
      <c r="G19" s="57">
        <f t="shared" si="0"/>
        <v>33000</v>
      </c>
    </row>
    <row r="22" spans="3:7" x14ac:dyDescent="0.25">
      <c r="C22" t="s">
        <v>67</v>
      </c>
      <c r="E22">
        <v>1760</v>
      </c>
      <c r="F22" s="56">
        <v>12000000</v>
      </c>
      <c r="G22" s="58">
        <f>F22/E22</f>
        <v>6818.181818181818</v>
      </c>
    </row>
    <row r="23" spans="3:7" x14ac:dyDescent="0.25">
      <c r="E23">
        <v>1900</v>
      </c>
      <c r="F23" s="56">
        <v>12500000</v>
      </c>
      <c r="G23" s="57">
        <f>F23/E23</f>
        <v>6578.9473684210525</v>
      </c>
    </row>
    <row r="25" spans="3:7" x14ac:dyDescent="0.25">
      <c r="C25" t="s">
        <v>68</v>
      </c>
      <c r="E25">
        <v>1855</v>
      </c>
      <c r="F25" s="56">
        <v>20000000</v>
      </c>
      <c r="G25" s="58">
        <f>F25/E25</f>
        <v>10781.671159029649</v>
      </c>
    </row>
    <row r="26" spans="3:7" x14ac:dyDescent="0.25">
      <c r="E26">
        <v>2002</v>
      </c>
      <c r="F26" s="56">
        <v>24000000</v>
      </c>
      <c r="G26" s="57">
        <f>F26/E26</f>
        <v>11988.011988011987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details </vt:lpstr>
      <vt:lpstr>Rate analysis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Babul</dc:creator>
  <cp:lastModifiedBy>Babul</cp:lastModifiedBy>
  <dcterms:created xsi:type="dcterms:W3CDTF">2023-04-07T09:56:35Z</dcterms:created>
  <dcterms:modified xsi:type="dcterms:W3CDTF">2023-04-13T12:39:56Z</dcterms:modified>
</cp:coreProperties>
</file>