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APRIL MONTH 2023\VIS(2023-24)-PL001-001-001\"/>
    </mc:Choice>
  </mc:AlternateContent>
  <xr:revisionPtr revIDLastSave="0" documentId="13_ncr:1_{DFA35738-60CD-40FC-A75E-81791513E8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Q5" i="2"/>
  <c r="R5" i="2"/>
  <c r="T5" i="2"/>
  <c r="P6" i="2"/>
  <c r="Q6" i="2"/>
  <c r="R6" i="2"/>
  <c r="T6" i="2"/>
  <c r="P7" i="2"/>
  <c r="Q7" i="2"/>
  <c r="R7" i="2"/>
  <c r="T7" i="2"/>
  <c r="P8" i="2"/>
  <c r="Q8" i="2"/>
  <c r="R8" i="2"/>
  <c r="T8" i="2"/>
  <c r="P9" i="2"/>
  <c r="Q9" i="2"/>
  <c r="R9" i="2"/>
  <c r="T9" i="2"/>
  <c r="P10" i="2"/>
  <c r="Q10" i="2"/>
  <c r="R10" i="2"/>
  <c r="T10" i="2"/>
  <c r="N5" i="2"/>
  <c r="N6" i="2"/>
  <c r="N7" i="2"/>
  <c r="N8" i="2"/>
  <c r="N9" i="2"/>
  <c r="N10" i="2"/>
  <c r="H5" i="2"/>
  <c r="H6" i="2"/>
  <c r="H7" i="2"/>
  <c r="H8" i="2"/>
  <c r="H9" i="2"/>
  <c r="H10" i="2"/>
  <c r="G11" i="2"/>
  <c r="H24" i="2"/>
  <c r="K5" i="2"/>
  <c r="K7" i="2"/>
  <c r="K8" i="2"/>
  <c r="K9" i="2"/>
  <c r="K10" i="2"/>
  <c r="H4" i="2"/>
  <c r="H11" i="2"/>
  <c r="P26" i="2"/>
  <c r="Q24" i="2"/>
  <c r="O18" i="1"/>
  <c r="N18" i="1"/>
  <c r="K13" i="1"/>
  <c r="M6" i="4"/>
  <c r="K5" i="4"/>
  <c r="I5" i="4"/>
  <c r="F6" i="4"/>
  <c r="D4" i="4"/>
  <c r="J4" i="3"/>
  <c r="H4" i="3"/>
  <c r="E4" i="3"/>
  <c r="K4" i="3"/>
  <c r="L4" i="3"/>
  <c r="N4" i="3"/>
  <c r="G4" i="1"/>
  <c r="G5" i="1"/>
  <c r="E5" i="1"/>
  <c r="C5" i="1"/>
  <c r="N4" i="2"/>
  <c r="K4" i="2"/>
  <c r="P4" i="2"/>
  <c r="P11" i="2"/>
  <c r="Q4" i="2"/>
  <c r="Q11" i="2"/>
  <c r="R4" i="2"/>
  <c r="R11" i="2"/>
  <c r="T4" i="2"/>
  <c r="T11" i="2"/>
</calcChain>
</file>

<file path=xl/sharedStrings.xml><?xml version="1.0" encoding="utf-8"?>
<sst xmlns="http://schemas.openxmlformats.org/spreadsheetml/2006/main" count="55" uniqueCount="42">
  <si>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</si>
  <si>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</si>
  <si>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</si>
  <si>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</si>
  <si>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</si>
  <si>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</si>
  <si>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</si>
  <si>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</si>
  <si>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</si>
  <si>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</si>
  <si>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</si>
  <si>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</si>
  <si>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</si>
  <si>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</si>
  <si>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</si>
  <si>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</si>
  <si>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</si>
  <si>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</si>
  <si>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</si>
  <si>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</si>
  <si>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</si>
  <si>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</si>
  <si>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</si>
  <si>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</si>
  <si>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</si>
  <si>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</si>
  <si>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</si>
  <si>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</si>
  <si>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</si>
  <si>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</si>
  <si>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RCC</t>
  </si>
  <si>
    <t>2.The subject property is consturcted with RCC  Framed type.</t>
  </si>
  <si>
    <t>Ground Floor</t>
  </si>
  <si>
    <t>First Floor</t>
  </si>
  <si>
    <t>Third Floor</t>
  </si>
  <si>
    <t>5.As per our site survey we have observed the maintenance of the building is good</t>
  </si>
  <si>
    <t>Second Floor</t>
  </si>
  <si>
    <t>Fourth Floor</t>
  </si>
  <si>
    <t>Fifth Floor</t>
  </si>
  <si>
    <t xml:space="preserve"> M/S. BHARAT HEART &amp; SUPER SPECIALITY HOSPITAL (VELMED HOSPITAL)| SITUATED AT KHASARA NO. 192 &amp; 190, MAUZA BHARUWALA GRANT, CANTONMENT AREA, PARGANA CENTRAL DUN, DISTRICT DEHRADUN, UTTARAKHAND</t>
  </si>
  <si>
    <t>Basement</t>
  </si>
  <si>
    <t>1. All the details pertaing to the building area statement such as area, floor, etc has been taken from sanctioned map provided to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</si>
</sst>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T26"/>
  <sheetViews>
    <sheetView tabSelected="1" zoomScale="85" zoomScaleNormal="85" workbookViewId="0">
      <selection activeCell="C7" sqref="C7"/>
    </sheetView>
  </sheetViews>
  <sheetFormatPr defaultRowHeight="15" x14ac:dyDescent="0.25"/>
  <cols>
    <col min="3" max="3" width="7.28515625" customWidth="1"/>
    <col min="4" max="4" width="17.42578125" bestFit="1" customWidth="1"/>
    <col min="5" max="5" width="9" customWidth="1"/>
    <col min="6" max="6" width="16.28515625" bestFit="1" customWidth="1"/>
    <col min="7" max="7" width="10.85546875" customWidth="1"/>
    <col min="8" max="8" width="11.85546875" customWidth="1"/>
    <col min="9" max="9" width="15.140625" customWidth="1"/>
    <col min="10" max="10" width="11.42578125" customWidth="1"/>
    <col min="11" max="11" width="10.42578125" customWidth="1"/>
    <col min="12" max="12" width="11.28515625" hidden="1" customWidth="1"/>
    <col min="13" max="13" width="7.7109375" hidden="1" customWidth="1"/>
    <col min="14" max="14" width="6.5703125" hidden="1" customWidth="1"/>
    <col min="15" max="15" width="11.85546875" customWidth="1"/>
    <col min="16" max="16" width="19.7109375" hidden="1" customWidth="1"/>
    <col min="17" max="17" width="17.85546875" hidden="1" customWidth="1"/>
    <col min="18" max="18" width="19.7109375" hidden="1" customWidth="1"/>
    <col min="19" max="19" width="11.7109375" hidden="1" customWidth="1"/>
    <col min="20" max="20" width="19.7109375" bestFit="1" customWidth="1"/>
    <col min="22" max="22" width="5.85546875" bestFit="1" customWidth="1"/>
  </cols>
  <sheetData>
    <row r="2" spans="3:20" ht="48.75" customHeight="1" x14ac:dyDescent="0.25">
      <c r="C2" s="26" t="s">
        <v>39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3:20" ht="60" x14ac:dyDescent="0.25">
      <c r="C3" s="1" t="s">
        <v>0</v>
      </c>
      <c r="D3" s="1" t="s">
        <v>16</v>
      </c>
      <c r="E3" s="1" t="s">
        <v>26</v>
      </c>
      <c r="F3" s="1" t="s">
        <v>1</v>
      </c>
      <c r="G3" s="1" t="s">
        <v>23</v>
      </c>
      <c r="H3" s="23" t="s">
        <v>24</v>
      </c>
      <c r="I3" s="1" t="s">
        <v>25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2" t="s">
        <v>15</v>
      </c>
      <c r="T3" s="1" t="s">
        <v>11</v>
      </c>
    </row>
    <row r="4" spans="3:20" x14ac:dyDescent="0.25">
      <c r="C4" s="3">
        <v>1</v>
      </c>
      <c r="D4" s="3" t="s">
        <v>40</v>
      </c>
      <c r="E4" s="3">
        <v>10</v>
      </c>
      <c r="F4" s="3" t="s">
        <v>30</v>
      </c>
      <c r="G4" s="22">
        <v>226.87</v>
      </c>
      <c r="H4" s="21">
        <f>G4*10.764</f>
        <v>2442.0286799999999</v>
      </c>
      <c r="I4" s="3">
        <v>2018</v>
      </c>
      <c r="J4" s="3">
        <v>2023</v>
      </c>
      <c r="K4" s="3">
        <f t="shared" ref="K4:K10" si="0">J4-I4</f>
        <v>5</v>
      </c>
      <c r="L4" s="3">
        <v>60</v>
      </c>
      <c r="M4" s="4">
        <v>0.1</v>
      </c>
      <c r="N4" s="5">
        <f>(1-M4)/L4</f>
        <v>1.5000000000000001E-2</v>
      </c>
      <c r="O4" s="6">
        <v>1800</v>
      </c>
      <c r="P4" s="6">
        <f>O4*H4</f>
        <v>4395651.6239999998</v>
      </c>
      <c r="Q4" s="6">
        <f>P4*N4*K4</f>
        <v>329673.87179999996</v>
      </c>
      <c r="R4" s="6">
        <f>MAX(P4-Q4,0)</f>
        <v>4065977.7522</v>
      </c>
      <c r="S4" s="7">
        <v>0</v>
      </c>
      <c r="T4" s="6">
        <f>IF(R4&gt;M4*P4,R4*(1-S4),P4*M4)</f>
        <v>4065977.7522</v>
      </c>
    </row>
    <row r="5" spans="3:20" x14ac:dyDescent="0.25">
      <c r="C5" s="3">
        <v>2</v>
      </c>
      <c r="D5" s="3" t="s">
        <v>32</v>
      </c>
      <c r="E5" s="3">
        <v>10</v>
      </c>
      <c r="F5" s="3" t="s">
        <v>30</v>
      </c>
      <c r="G5" s="22">
        <v>1059.43</v>
      </c>
      <c r="H5" s="21">
        <f t="shared" ref="H5:H10" si="1">G5*10.764</f>
        <v>11403.704519999999</v>
      </c>
      <c r="I5" s="3">
        <v>2018</v>
      </c>
      <c r="J5" s="3">
        <v>2023</v>
      </c>
      <c r="K5" s="3">
        <f t="shared" si="0"/>
        <v>5</v>
      </c>
      <c r="L5" s="3">
        <v>60</v>
      </c>
      <c r="M5" s="4">
        <v>0.1</v>
      </c>
      <c r="N5" s="5">
        <f t="shared" ref="N5:N10" si="2">(1-M5)/L5</f>
        <v>1.5000000000000001E-2</v>
      </c>
      <c r="O5" s="6">
        <v>2500</v>
      </c>
      <c r="P5" s="6">
        <f t="shared" ref="P5:P10" si="3">O5*H5</f>
        <v>28509261.299999997</v>
      </c>
      <c r="Q5" s="6">
        <f t="shared" ref="Q5:Q10" si="4">P5*N5*K5</f>
        <v>2138194.5974999997</v>
      </c>
      <c r="R5" s="6">
        <f t="shared" ref="R5:R10" si="5">MAX(P5-Q5,0)</f>
        <v>26371066.702499997</v>
      </c>
      <c r="S5" s="7">
        <v>0</v>
      </c>
      <c r="T5" s="6">
        <f t="shared" ref="T5:T10" si="6">IF(R5&gt;M5*P5,R5*(1-S5),P5*M5)</f>
        <v>26371066.702499997</v>
      </c>
    </row>
    <row r="6" spans="3:20" x14ac:dyDescent="0.25">
      <c r="C6" s="3">
        <v>3</v>
      </c>
      <c r="D6" s="3" t="s">
        <v>33</v>
      </c>
      <c r="E6" s="3">
        <v>10</v>
      </c>
      <c r="F6" s="3" t="s">
        <v>30</v>
      </c>
      <c r="G6" s="22">
        <v>1054.98</v>
      </c>
      <c r="H6" s="21">
        <f t="shared" si="1"/>
        <v>11355.80472</v>
      </c>
      <c r="I6" s="3">
        <v>2018</v>
      </c>
      <c r="J6" s="3">
        <v>2023</v>
      </c>
      <c r="K6" s="3">
        <v>5</v>
      </c>
      <c r="L6" s="3">
        <v>60</v>
      </c>
      <c r="M6" s="4">
        <v>0.1</v>
      </c>
      <c r="N6" s="5">
        <f t="shared" si="2"/>
        <v>1.5000000000000001E-2</v>
      </c>
      <c r="O6" s="6">
        <v>2500</v>
      </c>
      <c r="P6" s="6">
        <f t="shared" si="3"/>
        <v>28389511.800000001</v>
      </c>
      <c r="Q6" s="6">
        <f t="shared" si="4"/>
        <v>2129213.3850000002</v>
      </c>
      <c r="R6" s="6">
        <f t="shared" si="5"/>
        <v>26260298.414999999</v>
      </c>
      <c r="S6" s="7">
        <v>0</v>
      </c>
      <c r="T6" s="6">
        <f t="shared" si="6"/>
        <v>26260298.414999999</v>
      </c>
    </row>
    <row r="7" spans="3:20" x14ac:dyDescent="0.25">
      <c r="C7" s="3">
        <v>4</v>
      </c>
      <c r="D7" s="3" t="s">
        <v>36</v>
      </c>
      <c r="E7" s="3">
        <v>10</v>
      </c>
      <c r="F7" s="3" t="s">
        <v>30</v>
      </c>
      <c r="G7" s="22">
        <v>1037.92</v>
      </c>
      <c r="H7" s="21">
        <f t="shared" si="1"/>
        <v>11172.17088</v>
      </c>
      <c r="I7" s="3">
        <v>2018</v>
      </c>
      <c r="J7" s="3">
        <v>2023</v>
      </c>
      <c r="K7" s="3">
        <f t="shared" si="0"/>
        <v>5</v>
      </c>
      <c r="L7" s="3">
        <v>60</v>
      </c>
      <c r="M7" s="4">
        <v>0.1</v>
      </c>
      <c r="N7" s="5">
        <f t="shared" si="2"/>
        <v>1.5000000000000001E-2</v>
      </c>
      <c r="O7" s="6">
        <v>2500</v>
      </c>
      <c r="P7" s="6">
        <f t="shared" si="3"/>
        <v>27930427.199999999</v>
      </c>
      <c r="Q7" s="6">
        <f t="shared" si="4"/>
        <v>2094782.04</v>
      </c>
      <c r="R7" s="6">
        <f t="shared" si="5"/>
        <v>25835645.16</v>
      </c>
      <c r="S7" s="7">
        <v>0</v>
      </c>
      <c r="T7" s="6">
        <f t="shared" si="6"/>
        <v>25835645.16</v>
      </c>
    </row>
    <row r="8" spans="3:20" x14ac:dyDescent="0.25">
      <c r="C8" s="3">
        <v>5</v>
      </c>
      <c r="D8" s="3" t="s">
        <v>34</v>
      </c>
      <c r="E8" s="3">
        <v>10</v>
      </c>
      <c r="F8" s="3" t="s">
        <v>30</v>
      </c>
      <c r="G8" s="22">
        <v>1070.6500000000001</v>
      </c>
      <c r="H8" s="21">
        <f t="shared" si="1"/>
        <v>11524.4766</v>
      </c>
      <c r="I8" s="3">
        <v>2018</v>
      </c>
      <c r="J8" s="3">
        <v>2023</v>
      </c>
      <c r="K8" s="3">
        <f t="shared" si="0"/>
        <v>5</v>
      </c>
      <c r="L8" s="3">
        <v>60</v>
      </c>
      <c r="M8" s="4">
        <v>0.1</v>
      </c>
      <c r="N8" s="5">
        <f t="shared" si="2"/>
        <v>1.5000000000000001E-2</v>
      </c>
      <c r="O8" s="6">
        <v>2500</v>
      </c>
      <c r="P8" s="6">
        <f t="shared" si="3"/>
        <v>28811191.5</v>
      </c>
      <c r="Q8" s="6">
        <f t="shared" si="4"/>
        <v>2160839.3625000003</v>
      </c>
      <c r="R8" s="6">
        <f t="shared" si="5"/>
        <v>26650352.137499999</v>
      </c>
      <c r="S8" s="7">
        <v>0</v>
      </c>
      <c r="T8" s="6">
        <f t="shared" si="6"/>
        <v>26650352.137499999</v>
      </c>
    </row>
    <row r="9" spans="3:20" x14ac:dyDescent="0.25">
      <c r="C9" s="3">
        <v>6</v>
      </c>
      <c r="D9" s="3" t="s">
        <v>37</v>
      </c>
      <c r="E9" s="3">
        <v>10</v>
      </c>
      <c r="F9" s="3" t="s">
        <v>30</v>
      </c>
      <c r="G9" s="22">
        <v>1070.6500000000001</v>
      </c>
      <c r="H9" s="21">
        <f t="shared" si="1"/>
        <v>11524.4766</v>
      </c>
      <c r="I9" s="3">
        <v>2018</v>
      </c>
      <c r="J9" s="3">
        <v>2023</v>
      </c>
      <c r="K9" s="3">
        <f t="shared" si="0"/>
        <v>5</v>
      </c>
      <c r="L9" s="3">
        <v>60</v>
      </c>
      <c r="M9" s="4">
        <v>0.1</v>
      </c>
      <c r="N9" s="5">
        <f t="shared" si="2"/>
        <v>1.5000000000000001E-2</v>
      </c>
      <c r="O9" s="6">
        <v>2500</v>
      </c>
      <c r="P9" s="6">
        <f t="shared" si="3"/>
        <v>28811191.5</v>
      </c>
      <c r="Q9" s="6">
        <f t="shared" si="4"/>
        <v>2160839.3625000003</v>
      </c>
      <c r="R9" s="6">
        <f t="shared" si="5"/>
        <v>26650352.137499999</v>
      </c>
      <c r="S9" s="7">
        <v>0</v>
      </c>
      <c r="T9" s="6">
        <f t="shared" si="6"/>
        <v>26650352.137499999</v>
      </c>
    </row>
    <row r="10" spans="3:20" x14ac:dyDescent="0.25">
      <c r="C10" s="3">
        <v>7</v>
      </c>
      <c r="D10" s="3" t="s">
        <v>38</v>
      </c>
      <c r="E10" s="3">
        <v>10</v>
      </c>
      <c r="F10" s="3" t="s">
        <v>30</v>
      </c>
      <c r="G10" s="22">
        <v>1070.6500000000001</v>
      </c>
      <c r="H10" s="21">
        <f t="shared" si="1"/>
        <v>11524.4766</v>
      </c>
      <c r="I10" s="3">
        <v>2018</v>
      </c>
      <c r="J10" s="3">
        <v>2023</v>
      </c>
      <c r="K10" s="3">
        <f t="shared" si="0"/>
        <v>5</v>
      </c>
      <c r="L10" s="3">
        <v>60</v>
      </c>
      <c r="M10" s="4">
        <v>0.1</v>
      </c>
      <c r="N10" s="5">
        <f t="shared" si="2"/>
        <v>1.5000000000000001E-2</v>
      </c>
      <c r="O10" s="6">
        <v>2500</v>
      </c>
      <c r="P10" s="6">
        <f t="shared" si="3"/>
        <v>28811191.5</v>
      </c>
      <c r="Q10" s="6">
        <f t="shared" si="4"/>
        <v>2160839.3625000003</v>
      </c>
      <c r="R10" s="6">
        <f t="shared" si="5"/>
        <v>26650352.137499999</v>
      </c>
      <c r="S10" s="7">
        <v>0</v>
      </c>
      <c r="T10" s="6">
        <f t="shared" si="6"/>
        <v>26650352.137499999</v>
      </c>
    </row>
    <row r="11" spans="3:20" x14ac:dyDescent="0.25">
      <c r="C11" s="31" t="s">
        <v>12</v>
      </c>
      <c r="D11" s="31"/>
      <c r="E11" s="31"/>
      <c r="F11" s="31"/>
      <c r="G11" s="12">
        <f>SUM(G4:G10)</f>
        <v>6591.15</v>
      </c>
      <c r="H11" s="24">
        <f>SUM(H4:H10)</f>
        <v>70947.138600000006</v>
      </c>
      <c r="I11" s="31"/>
      <c r="J11" s="31"/>
      <c r="K11" s="31"/>
      <c r="L11" s="31"/>
      <c r="M11" s="31"/>
      <c r="N11" s="31"/>
      <c r="O11" s="31"/>
      <c r="P11" s="8">
        <f>SUM(P4:P10)</f>
        <v>175658426.42399999</v>
      </c>
      <c r="Q11" s="8">
        <f>SUM(Q4:Q10)</f>
        <v>13174381.981800001</v>
      </c>
      <c r="R11" s="8">
        <f>SUM(R4:R10)</f>
        <v>162484044.44219998</v>
      </c>
      <c r="S11" s="9">
        <v>0</v>
      </c>
      <c r="T11" s="8">
        <f>SUM(T4:T10)</f>
        <v>162484044.44219998</v>
      </c>
    </row>
    <row r="12" spans="3:20" x14ac:dyDescent="0.25">
      <c r="C12" s="32" t="s">
        <v>13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3:20" x14ac:dyDescent="0.25">
      <c r="C13" s="27" t="s">
        <v>41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3:20" x14ac:dyDescent="0.25">
      <c r="C14" s="27" t="s">
        <v>31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3:20" x14ac:dyDescent="0.25">
      <c r="C15" s="27" t="s">
        <v>14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3:20" x14ac:dyDescent="0.25">
      <c r="C16" s="27" t="s">
        <v>17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3:20" x14ac:dyDescent="0.25">
      <c r="C17" s="28" t="s">
        <v>35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</row>
    <row r="19" spans="3:20" x14ac:dyDescent="0.25">
      <c r="H19" s="11"/>
    </row>
    <row r="22" spans="3:20" x14ac:dyDescent="0.25">
      <c r="M22" s="10"/>
    </row>
    <row r="23" spans="3:20" x14ac:dyDescent="0.25">
      <c r="O23" s="22"/>
    </row>
    <row r="24" spans="3:20" x14ac:dyDescent="0.25">
      <c r="H24" s="25">
        <f>1164+G11</f>
        <v>7755.15</v>
      </c>
      <c r="Q24">
        <f>539-495</f>
        <v>44</v>
      </c>
    </row>
    <row r="26" spans="3:20" x14ac:dyDescent="0.25">
      <c r="P26">
        <f>452-44</f>
        <v>408</v>
      </c>
    </row>
  </sheetData>
  <mergeCells count="9">
    <mergeCell ref="C2:T2"/>
    <mergeCell ref="C15:T15"/>
    <mergeCell ref="C16:T16"/>
    <mergeCell ref="C17:T17"/>
    <mergeCell ref="C11:F11"/>
    <mergeCell ref="I11:O11"/>
    <mergeCell ref="C12:T12"/>
    <mergeCell ref="C13:T13"/>
    <mergeCell ref="C14:T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29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4"/>
  <sheetViews>
    <sheetView workbookViewId="0">
      <selection activeCell="L10" sqref="L10"/>
    </sheetView>
  </sheetViews>
  <sheetFormatPr defaultRowHeight="15" x14ac:dyDescent="0.25"/>
  <cols>
    <col min="2" max="3" width="8.7109375" bestFit="1" customWidth="1"/>
    <col min="4" max="4" width="8.42578125" bestFit="1" customWidth="1"/>
    <col min="6" max="6" width="8.5703125" bestFit="1" customWidth="1"/>
    <col min="7" max="7" width="7.7109375" bestFit="1" customWidth="1"/>
    <col min="8" max="8" width="9" customWidth="1"/>
    <col min="9" max="9" width="8" customWidth="1"/>
    <col min="10" max="10" width="11.5703125" customWidth="1"/>
    <col min="11" max="11" width="10.5703125" customWidth="1"/>
    <col min="12" max="12" width="11.5703125" customWidth="1"/>
    <col min="13" max="13" width="8.7109375" customWidth="1"/>
    <col min="14" max="14" width="11.5703125" bestFit="1" customWidth="1"/>
  </cols>
  <sheetData>
    <row r="2" spans="2:14" ht="15.75" x14ac:dyDescent="0.25">
      <c r="B2" s="26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ht="104.25" x14ac:dyDescent="0.25">
      <c r="B3" s="14" t="s">
        <v>27</v>
      </c>
      <c r="C3" s="14" t="s">
        <v>19</v>
      </c>
      <c r="D3" s="14" t="s">
        <v>2</v>
      </c>
      <c r="E3" s="14" t="s">
        <v>20</v>
      </c>
      <c r="F3" s="14" t="s">
        <v>21</v>
      </c>
      <c r="G3" s="14" t="s">
        <v>5</v>
      </c>
      <c r="H3" s="14" t="s">
        <v>6</v>
      </c>
      <c r="I3" s="14" t="s">
        <v>28</v>
      </c>
      <c r="J3" s="14" t="s">
        <v>8</v>
      </c>
      <c r="K3" s="14" t="s">
        <v>9</v>
      </c>
      <c r="L3" s="14" t="s">
        <v>10</v>
      </c>
      <c r="M3" s="14" t="s">
        <v>22</v>
      </c>
      <c r="N3" s="14" t="s">
        <v>11</v>
      </c>
    </row>
    <row r="4" spans="2:14" x14ac:dyDescent="0.25">
      <c r="B4" s="15">
        <v>200</v>
      </c>
      <c r="C4" s="16">
        <v>2018</v>
      </c>
      <c r="D4" s="16">
        <v>2023</v>
      </c>
      <c r="E4" s="16">
        <f>D4-C4</f>
        <v>5</v>
      </c>
      <c r="F4" s="16">
        <v>60</v>
      </c>
      <c r="G4" s="17">
        <v>0.1</v>
      </c>
      <c r="H4" s="18">
        <f>(1-G4)/F4</f>
        <v>1.5000000000000001E-2</v>
      </c>
      <c r="I4" s="19">
        <v>4500</v>
      </c>
      <c r="J4" s="19">
        <f>I4*B4</f>
        <v>900000</v>
      </c>
      <c r="K4" s="19">
        <f>J4*H4*E4</f>
        <v>67500.000000000015</v>
      </c>
      <c r="L4" s="19">
        <f>MAX(J4-K4,0)</f>
        <v>832500</v>
      </c>
      <c r="M4" s="20">
        <v>0</v>
      </c>
      <c r="N4" s="19">
        <f>IF(L4&gt;G4*J4,L4*(1-M4),J4*G4)</f>
        <v>832500</v>
      </c>
    </row>
  </sheetData>
  <mergeCells count="1">
    <mergeCell ref="B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2023-04-10T12:15:11Z</dcterms:modified>
</cp:coreProperties>
</file>