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216B794D-AD7D-41A7-AFCA-D9A7CE83FA31}" xr6:coauthVersionLast="47" xr6:coauthVersionMax="47" xr10:uidLastSave="{00000000-0000-0000-0000-000000000000}"/>
  <bookViews>
    <workbookView xWindow="-120" yWindow="-120" windowWidth="21840" windowHeight="13140" tabRatio="642" activeTab="1" xr2:uid="{00000000-000D-0000-FFFF-FFFF00000000}"/>
  </bookViews>
  <sheets>
    <sheet name="BS" sheetId="12" r:id="rId1"/>
    <sheet name="NAV RK" sheetId="13" r:id="rId2"/>
    <sheet name="EPC Claims" sheetId="8" r:id="rId3"/>
    <sheet name="RDHL Claims" sheetId="9" r:id="rId4"/>
    <sheet name="NHAI Claims" sheetId="11" r:id="rId5"/>
    <sheet name="Arbitration Method RK" sheetId="7" r:id="rId6"/>
    <sheet name="Sheet3" sheetId="18" r:id="rId7"/>
    <sheet name="Sheet3 (2)" sheetId="22" r:id="rId8"/>
    <sheet name="Sheet4" sheetId="15" r:id="rId9"/>
    <sheet name="Sheet2" sheetId="20" r:id="rId10"/>
    <sheet name="Notes" sheetId="21" r:id="rId11"/>
    <sheet name="Sheet1" sheetId="23" r:id="rId12"/>
    <sheet name="Sheet5" sheetId="24" r:id="rId13"/>
  </sheets>
  <calcPr calcId="181029"/>
</workbook>
</file>

<file path=xl/calcChain.xml><?xml version="1.0" encoding="utf-8"?>
<calcChain xmlns="http://schemas.openxmlformats.org/spreadsheetml/2006/main">
  <c r="E7" i="22" l="1"/>
  <c r="F7" i="22"/>
  <c r="G7" i="22"/>
  <c r="E12" i="22"/>
  <c r="F12" i="22"/>
  <c r="G12" i="22"/>
  <c r="D40" i="20"/>
  <c r="D27" i="20"/>
  <c r="D17" i="20"/>
  <c r="D10" i="20"/>
  <c r="D8" i="20"/>
  <c r="C36" i="13"/>
  <c r="D30" i="13" l="1"/>
  <c r="D33" i="13"/>
  <c r="D34" i="13"/>
  <c r="D35" i="13"/>
  <c r="D29" i="13"/>
  <c r="D22" i="13"/>
  <c r="D23" i="13"/>
  <c r="D21" i="13"/>
  <c r="C24" i="13"/>
  <c r="C37" i="13" s="1"/>
  <c r="C17" i="13"/>
  <c r="D16" i="13"/>
  <c r="D15" i="13"/>
  <c r="D14" i="13"/>
  <c r="D11" i="13"/>
  <c r="D10" i="13"/>
  <c r="D36" i="13" l="1"/>
  <c r="D24" i="13"/>
  <c r="D17" i="13"/>
  <c r="C39" i="13" s="1"/>
  <c r="C40" i="13" l="1"/>
  <c r="D37" i="13"/>
  <c r="D27" i="12"/>
  <c r="D39" i="12" s="1"/>
  <c r="C27" i="12"/>
  <c r="C39" i="12" s="1"/>
  <c r="C19" i="12"/>
  <c r="D19" i="12"/>
  <c r="I9" i="7"/>
  <c r="I11" i="7" s="1"/>
  <c r="I19" i="11"/>
  <c r="C9" i="7" s="1"/>
  <c r="I23" i="9"/>
  <c r="C5" i="7" s="1"/>
  <c r="C7" i="7" s="1"/>
  <c r="I22" i="8"/>
  <c r="C8" i="7" s="1"/>
  <c r="H23" i="7"/>
  <c r="H20" i="7"/>
  <c r="I20" i="7" s="1"/>
  <c r="J20" i="7" s="1"/>
  <c r="K20" i="7" s="1"/>
  <c r="C41" i="13" l="1"/>
  <c r="G25" i="7"/>
  <c r="G24" i="7" s="1"/>
  <c r="C10" i="7"/>
  <c r="C11" i="7" s="1"/>
  <c r="H24" i="7"/>
  <c r="I23" i="7"/>
  <c r="J23" i="7" l="1"/>
  <c r="I24" i="7"/>
  <c r="K23" i="7" l="1"/>
  <c r="K24" i="7" s="1"/>
  <c r="J24" i="7"/>
  <c r="C12" i="7" l="1"/>
  <c r="C13" i="7" s="1"/>
  <c r="G21" i="7" l="1"/>
  <c r="K22" i="7"/>
  <c r="H11" i="7"/>
  <c r="H12" i="7" s="1"/>
  <c r="C14" i="7" l="1"/>
  <c r="C15" i="7" s="1"/>
  <c r="C16" i="7" s="1"/>
  <c r="C18" i="7"/>
  <c r="I26" i="7" s="1"/>
  <c r="H26" i="7" l="1"/>
  <c r="G26" i="7"/>
  <c r="K26" i="7"/>
  <c r="J26" i="7"/>
  <c r="G27" i="7" l="1"/>
</calcChain>
</file>

<file path=xl/sharedStrings.xml><?xml version="1.0" encoding="utf-8"?>
<sst xmlns="http://schemas.openxmlformats.org/spreadsheetml/2006/main" count="592" uniqueCount="481">
  <si>
    <t>Enterprise Value</t>
  </si>
  <si>
    <t>Particulars</t>
  </si>
  <si>
    <t>Amount (In Crs)</t>
  </si>
  <si>
    <t>Remarks</t>
  </si>
  <si>
    <t>Total Available balance.</t>
  </si>
  <si>
    <t>NPV</t>
  </si>
  <si>
    <t>Rolling Nifty CAGR for 10 years</t>
  </si>
  <si>
    <t>https://kunaldesai.blog/nifty-returns/</t>
  </si>
  <si>
    <t xml:space="preserve"> NPV as on date @ 13%</t>
  </si>
  <si>
    <t>As a proxy of Enterprise Value</t>
  </si>
  <si>
    <t>It is assumed that this will take around 5 years to get realized.</t>
  </si>
  <si>
    <t>Year</t>
  </si>
  <si>
    <t>Yearly Recovery</t>
  </si>
  <si>
    <t>Discount period</t>
  </si>
  <si>
    <t>Discount Factor</t>
  </si>
  <si>
    <t>Discount Rate</t>
  </si>
  <si>
    <t>Present Value</t>
  </si>
  <si>
    <t>Net Recovery</t>
  </si>
  <si>
    <t>Net Present Value (NPV)</t>
  </si>
  <si>
    <t>EPC Contractor claims on BKEL</t>
  </si>
  <si>
    <t xml:space="preserve">S. No. </t>
  </si>
  <si>
    <t>Description</t>
  </si>
  <si>
    <t>Amount</t>
  </si>
  <si>
    <t>Losses Due to Expenditure on Maintenance</t>
  </si>
  <si>
    <t>Compensation due to Idling and Under Utilization of Plant &amp; Machinery to full extent</t>
  </si>
  <si>
    <t>Losses due to idling/underutilisation of Manpower</t>
  </si>
  <si>
    <t>Compensation due to delay in handing over of site</t>
  </si>
  <si>
    <t>Losses due to Price Escalation on the works already executed</t>
  </si>
  <si>
    <t>Loss of overheads and profit</t>
  </si>
  <si>
    <t>Losses of Expenses incurred due ti Miscellaneous works</t>
  </si>
  <si>
    <t>Losses incurred for Bank Guarantee</t>
  </si>
  <si>
    <t>Termination Payments at the rate of 10% of works which were not commenced/started</t>
  </si>
  <si>
    <t>a) BG submitted as per agreement</t>
  </si>
  <si>
    <t>b) BG Commission Charges</t>
  </si>
  <si>
    <t>Loss of Business Opportunity and Profit due to delay in Release of Bank Guarantee</t>
  </si>
  <si>
    <t>Loss of Goodwill @ 25% of Balance works</t>
  </si>
  <si>
    <t>Cost of Arbitration</t>
  </si>
  <si>
    <t>Presuit pendente lite &amp; future interest on 18% PA on all claims</t>
  </si>
  <si>
    <t>Total Claim Amount</t>
  </si>
  <si>
    <t>BKEL claims against NHAI</t>
  </si>
  <si>
    <t>Losses Due to Expenses incurred on Cutting and Removal of trees</t>
  </si>
  <si>
    <t>Loss due to Interest on Debt</t>
  </si>
  <si>
    <t>Loss due to Interest on Equity infused into the project</t>
  </si>
  <si>
    <t>Loss due to extra expenditure on maintenance</t>
  </si>
  <si>
    <t>Losses due to idling/underutilization of Machinery and Equipment</t>
  </si>
  <si>
    <t>Losses due to extension of Bank Guarantee</t>
  </si>
  <si>
    <t>Losses due to idling/underutilization of Manpower</t>
  </si>
  <si>
    <t>Losses due to miscellaneous expenditure incurred at site</t>
  </si>
  <si>
    <t>Losses due to expenses incurred on payment of fee of Independent Engineer</t>
  </si>
  <si>
    <t>Losses due to expenses incurred on the works executed</t>
  </si>
  <si>
    <t>Termination Payment</t>
  </si>
  <si>
    <t>Cost of Arbitration &amp; Litigation</t>
  </si>
  <si>
    <t>NHAI counter claims against BKEL</t>
  </si>
  <si>
    <t>Claim for recovery of repair and maintenance cost incurred by the authority on risk and cost of Concessionaire</t>
  </si>
  <si>
    <t>Non-Reimbursement of 50% of fee amd expenses of Independent Engineer as per Clause 23.3 of Concession Agreement</t>
  </si>
  <si>
    <t>Claim of Authority for Loss of Toll due to Concessionaire's Defaults</t>
  </si>
  <si>
    <t>Claim of Authority due to additional cost being the difference between the likely completion cost of the project and the cost of balance work as per terminated Concession Agreement - EPC cost of the Concessionaire</t>
  </si>
  <si>
    <t>Claim of Authority for recovering additional cost of new 4 Lane Multi-Cell box RUB at KM 112+215 entrusted to M/s ITD Cementation Ltd as Sub Contractor</t>
  </si>
  <si>
    <t>Claim of Authority for reconstruction of newly constructed defective stretch from KM 51.092 to KM 52.310 and  a structure (Jalangi Structure)</t>
  </si>
  <si>
    <t>Delay damages for failure to achieve Milestone-II</t>
  </si>
  <si>
    <t>Watch and ward of Concessionaire's camps</t>
  </si>
  <si>
    <t>Interest on delayed payment as per clause 47.5</t>
  </si>
  <si>
    <t>Pendent elite and future interest</t>
  </si>
  <si>
    <t>Litigation costs</t>
  </si>
  <si>
    <t>Less: Claims filed by EPC against the company (D)</t>
  </si>
  <si>
    <t>Claim Realization available for lenders (G-H)</t>
  </si>
  <si>
    <t>Nifty 50 5-year return</t>
  </si>
  <si>
    <t>No. of Years</t>
  </si>
  <si>
    <t>Less: Award received so far out of (A) above (B)</t>
  </si>
  <si>
    <t>Total Claim filed by the Company (A)</t>
  </si>
  <si>
    <t>Company Risk Premium</t>
  </si>
  <si>
    <t>Appropriate Discount Rate</t>
  </si>
  <si>
    <t>NPV(As a proxy of Enterprise Value)</t>
  </si>
  <si>
    <t>Expected Realization out of F  (G)</t>
  </si>
  <si>
    <t>Less: Expected Expenses to be incurred to   realize the claim amount (H)</t>
  </si>
  <si>
    <t>Total Award Claimed (F) =(C-D-E)</t>
  </si>
  <si>
    <t>Total Award Claimed (C) =(A-B)</t>
  </si>
  <si>
    <t>Less: Counter claims by NHAI against the company ('E)</t>
  </si>
  <si>
    <t>Raiganj-Dalkholia Highways Limited</t>
  </si>
  <si>
    <t>Balance Sheet</t>
  </si>
  <si>
    <t>ASSETS</t>
  </si>
  <si>
    <t>Other current assets</t>
  </si>
  <si>
    <t xml:space="preserve">Sept 30, 2022            </t>
  </si>
  <si>
    <t xml:space="preserve">  March 31, 2022</t>
  </si>
  <si>
    <t xml:space="preserve">Non-current assets </t>
  </si>
  <si>
    <t xml:space="preserve">Investment Property </t>
  </si>
  <si>
    <t>Financial  Assets</t>
  </si>
  <si>
    <t xml:space="preserve">Other Financial Assets </t>
  </si>
  <si>
    <t>Non Current Tax Assets (Net)</t>
  </si>
  <si>
    <t xml:space="preserve">Current assets </t>
  </si>
  <si>
    <t>Financial Assets</t>
  </si>
  <si>
    <t>Cash and cash equivalents</t>
  </si>
  <si>
    <t>Other financial asset</t>
  </si>
  <si>
    <t>Total Assets</t>
  </si>
  <si>
    <t>EQUITY AND LIABILITIES</t>
  </si>
  <si>
    <t>Equity Share Capital</t>
  </si>
  <si>
    <t xml:space="preserve">Instruments entirely Equity in Nature </t>
  </si>
  <si>
    <t>Other equity</t>
  </si>
  <si>
    <t>Equity</t>
  </si>
  <si>
    <t>Total Equity</t>
  </si>
  <si>
    <t>LIABILITIES</t>
  </si>
  <si>
    <t xml:space="preserve">Non-current liabilities </t>
  </si>
  <si>
    <t>Financial  Liabilities</t>
  </si>
  <si>
    <t>Borrowings</t>
  </si>
  <si>
    <t xml:space="preserve">Other financial  liabilities </t>
  </si>
  <si>
    <t>Current liabilities</t>
  </si>
  <si>
    <t xml:space="preserve">Financial  Liabilities </t>
  </si>
  <si>
    <t xml:space="preserve">Other financial liabilities </t>
  </si>
  <si>
    <t>Other current liabilities</t>
  </si>
  <si>
    <t>TOTAL ASSETS</t>
  </si>
  <si>
    <t>TOTAL EQUITY AND LIABILITIES</t>
  </si>
  <si>
    <t>Assets</t>
  </si>
  <si>
    <t>Fair Market Value</t>
  </si>
  <si>
    <t>Factor</t>
  </si>
  <si>
    <t>Total Liabilities</t>
  </si>
  <si>
    <t>Net Asset Value</t>
  </si>
  <si>
    <t>Amount as on 30th September 2022</t>
  </si>
  <si>
    <t>Design Chainage corresponding to existing chainage</t>
  </si>
  <si>
    <t>Existing Chainage (Km)</t>
  </si>
  <si>
    <t>397+700</t>
  </si>
  <si>
    <t>410+450</t>
  </si>
  <si>
    <t>427+750 - 429+750</t>
  </si>
  <si>
    <t>434+750-442+500</t>
  </si>
  <si>
    <t>Design Chainage (Km)</t>
  </si>
  <si>
    <t>409+930</t>
  </si>
  <si>
    <t>426+850 - 429200</t>
  </si>
  <si>
    <t>434+100-441+850</t>
  </si>
  <si>
    <t>Name of Place</t>
  </si>
  <si>
    <t>Start of Raiganj Bypass</t>
  </si>
  <si>
    <t>End of Raiganj Bypass</t>
  </si>
  <si>
    <t>Existing Facilities/ Way Side Amenities</t>
  </si>
  <si>
    <t>TungidighBypass</t>
  </si>
  <si>
    <t>KarandighBypass</t>
  </si>
  <si>
    <t xml:space="preserve">Community Properties </t>
  </si>
  <si>
    <t>Total (Nos.)</t>
  </si>
  <si>
    <t>Petrol Pump</t>
  </si>
  <si>
    <t>Dhaba</t>
  </si>
  <si>
    <t>Bus Stop</t>
  </si>
  <si>
    <t>Vehicle Repairing Shop</t>
  </si>
  <si>
    <t>Educational / Medical Facilities</t>
  </si>
  <si>
    <t>(a)</t>
  </si>
  <si>
    <t>(b)</t>
  </si>
  <si>
    <t>(c)</t>
  </si>
  <si>
    <t>(g)</t>
  </si>
  <si>
    <t>(i)</t>
  </si>
  <si>
    <t>(m)</t>
  </si>
  <si>
    <t>(n)</t>
  </si>
  <si>
    <t>Highway Lighting</t>
  </si>
  <si>
    <t>The Concessionaire shall construct the Project Facilities in accordance with the provisions of this Agreement. Such Project Facilities shall include:</t>
  </si>
  <si>
    <t>Toll Plazas</t>
  </si>
  <si>
    <t>Roadside Furniture</t>
  </si>
  <si>
    <t>Street Lighting</t>
  </si>
  <si>
    <t>Pedestrian Facilities</t>
  </si>
  <si>
    <t>Landscaping and Tree Plantation</t>
  </si>
  <si>
    <t>Rest Areas</t>
  </si>
  <si>
    <t>Bus-bays and Bus Shelters</t>
  </si>
  <si>
    <t>Cattle Crossings</t>
  </si>
  <si>
    <t>Development of site for Wayside Amenities</t>
  </si>
  <si>
    <t>Traffic Aid Posts</t>
  </si>
  <si>
    <t>Medical Aid Posts</t>
  </si>
  <si>
    <t>Vehicle Rescue Posts</t>
  </si>
  <si>
    <t>Truck Lay-bys</t>
  </si>
  <si>
    <t>(d)</t>
  </si>
  <si>
    <t>(e)</t>
  </si>
  <si>
    <t>(f)</t>
  </si>
  <si>
    <t>(h)</t>
  </si>
  <si>
    <t>(j)</t>
  </si>
  <si>
    <t>(k)</t>
  </si>
  <si>
    <t>(l)</t>
  </si>
  <si>
    <t>Highway Patrol</t>
  </si>
  <si>
    <t>Ambulances</t>
  </si>
  <si>
    <t>Cranes</t>
  </si>
  <si>
    <t>Advance Traffic Management System (A.T.M.S)</t>
  </si>
  <si>
    <t>Development ofsite for Wayside Amenities</t>
  </si>
  <si>
    <t>Operation and Maintenance Centre</t>
  </si>
  <si>
    <t>(o)</t>
  </si>
  <si>
    <t>(p)</t>
  </si>
  <si>
    <t>(q)</t>
  </si>
  <si>
    <t>(s)</t>
  </si>
  <si>
    <t>(t)</t>
  </si>
  <si>
    <t>(u)</t>
  </si>
  <si>
    <t>National Highways Authority of India, G-5&amp;6, Sector 10, Dwarka, New Delhi-110075 (Represented by) Chairman: &amp;The General Manager (T), West Bengal, National Highways Authority of India, Plot No. G-5 &amp; 6, Sector 10, Dwarka, New Delhi, 110075&amp;The Project Director, National Highways Authority of India, Project Implementation Unit (PIU), Malda - West Bengal, 732142</t>
  </si>
  <si>
    <t>29.12.2009</t>
  </si>
  <si>
    <t>10.02.2010</t>
  </si>
  <si>
    <t>28.06.2010</t>
  </si>
  <si>
    <t>22.12.2010</t>
  </si>
  <si>
    <t>03.02.2011</t>
  </si>
  <si>
    <t>21.11.2011</t>
  </si>
  <si>
    <t>910 days from the Appointed Date</t>
  </si>
  <si>
    <t>01.08.2013</t>
  </si>
  <si>
    <t>30 years from Appointed Date (03.02.2011 to 02.02.2041)</t>
  </si>
  <si>
    <t>Rs.684.33 crores</t>
  </si>
  <si>
    <t>M/s Hindustan Construction Co. Ltd., HINCON House, LBS Marg, Vikhroli (W), Mumbai - 400 083</t>
  </si>
  <si>
    <t>Design, Build, Finance, Operate and Transfer (DBFOT) on Toll Basis.</t>
  </si>
  <si>
    <t>31.03.2017</t>
  </si>
  <si>
    <t>a.</t>
  </si>
  <si>
    <t>b.</t>
  </si>
  <si>
    <t>c.</t>
  </si>
  <si>
    <t xml:space="preserve">d </t>
  </si>
  <si>
    <t xml:space="preserve">Project Name: </t>
  </si>
  <si>
    <t>e.</t>
  </si>
  <si>
    <t>f.</t>
  </si>
  <si>
    <t>g.</t>
  </si>
  <si>
    <t>h.</t>
  </si>
  <si>
    <t>i.</t>
  </si>
  <si>
    <t>j.</t>
  </si>
  <si>
    <t>k.</t>
  </si>
  <si>
    <t>I.</t>
  </si>
  <si>
    <t>m.</t>
  </si>
  <si>
    <t>n.</t>
  </si>
  <si>
    <t>p.</t>
  </si>
  <si>
    <t>q.</t>
  </si>
  <si>
    <t>r.</t>
  </si>
  <si>
    <t>o.</t>
  </si>
  <si>
    <t xml:space="preserve">Authority: </t>
  </si>
  <si>
    <t xml:space="preserve">Concessionaire:   </t>
  </si>
  <si>
    <t xml:space="preserve">Notice of invitation of bid by Respondent: </t>
  </si>
  <si>
    <t xml:space="preserve">Bid submission date: </t>
  </si>
  <si>
    <t xml:space="preserve">Date of execution of Concession Agreement: </t>
  </si>
  <si>
    <t xml:space="preserve">Date of Financial Close: </t>
  </si>
  <si>
    <t xml:space="preserve">Appointed Date: </t>
  </si>
  <si>
    <t xml:space="preserve">Date of declaration of Appointed Date: </t>
  </si>
  <si>
    <t xml:space="preserve">Construction Period: </t>
  </si>
  <si>
    <t xml:space="preserve">Concession Period: </t>
  </si>
  <si>
    <t xml:space="preserve">Capital Cost of Project as per Original Financial Package: </t>
  </si>
  <si>
    <t xml:space="preserve">Independent Engineer (IE): </t>
  </si>
  <si>
    <t xml:space="preserve">EPC Contractor: </t>
  </si>
  <si>
    <t xml:space="preserve">Form of Contract: </t>
  </si>
  <si>
    <t xml:space="preserve">Date of Termination of the Contract: </t>
  </si>
  <si>
    <t>S.No.</t>
  </si>
  <si>
    <t>M/s URS Scott Wilson India Pvt. Ltd, A - 2614, 1st floor, Mohan Cooperative Industrial Estate, Mathura Road, New Delhi</t>
  </si>
  <si>
    <t xml:space="preserve">Name of Client  </t>
  </si>
  <si>
    <t>National Highways Authority of India</t>
  </si>
  <si>
    <t>Name of Concessionaire </t>
  </si>
  <si>
    <t xml:space="preserve">Name of EPC Contractor  </t>
  </si>
  <si>
    <t>Hindustan Construction Co. Ltd.</t>
  </si>
  <si>
    <t>Name of Independent Consultant</t>
  </si>
  <si>
    <t xml:space="preserve">Design Consultant  </t>
  </si>
  <si>
    <t>CES</t>
  </si>
  <si>
    <t>600 Crores</t>
  </si>
  <si>
    <t>Date of Signing of Concession Agreement</t>
  </si>
  <si>
    <t xml:space="preserve">Appointed Date  </t>
  </si>
  <si>
    <t xml:space="preserve">Construction Period  </t>
  </si>
  <si>
    <t>910 days</t>
  </si>
  <si>
    <t xml:space="preserve">Concession Period  </t>
  </si>
  <si>
    <t>30 Years</t>
  </si>
  <si>
    <t xml:space="preserve">Name of the Project  </t>
  </si>
  <si>
    <t>Four Laning from Raiganj (Km-398.000) to Dalkhola (Km-452.750) Section of NH-34 in The State of West Bengal under NHDP PHASE-III on Design, Build, Finance, Operate and Transfer (DBFOT) Toll basis.</t>
  </si>
  <si>
    <t>URS Scott Wilson India Private Limited.</t>
  </si>
  <si>
    <t>Raiganj Dalkhola Highways Ltd.</t>
  </si>
  <si>
    <t>28/06/2010</t>
  </si>
  <si>
    <t>List of Directors as on March 31, 2023</t>
  </si>
  <si>
    <t>DIN</t>
  </si>
  <si>
    <t>Full Name</t>
  </si>
  <si>
    <t>Manish Khanna</t>
  </si>
  <si>
    <t>Independent Director</t>
  </si>
  <si>
    <t>Chandrahas Zaveri</t>
  </si>
  <si>
    <t>Amit Manmohan Agrawal</t>
  </si>
  <si>
    <t>Additional Director</t>
  </si>
  <si>
    <t>Atul Kumar</t>
  </si>
  <si>
    <t>Director</t>
  </si>
  <si>
    <t>Parmita Mandal</t>
  </si>
  <si>
    <t>Additional Woman Director</t>
  </si>
  <si>
    <t>%</t>
  </si>
  <si>
    <t>d.</t>
  </si>
  <si>
    <t>Total</t>
  </si>
  <si>
    <t>*CCCPS means Cumulative Compulsorily Convertible Preference Shares</t>
  </si>
  <si>
    <t>Sr.
No.</t>
  </si>
  <si>
    <t>Designation</t>
  </si>
  <si>
    <r>
      <t>3 Ruia Park</t>
    </r>
    <r>
      <rPr>
        <sz val="11"/>
        <color indexed="63"/>
        <rFont val="Calibri"/>
        <family val="2"/>
        <scheme val="minor"/>
      </rPr>
      <t xml:space="preserve">, </t>
    </r>
    <r>
      <rPr>
        <sz val="11"/>
        <color indexed="8"/>
        <rFont val="Calibri"/>
        <family val="2"/>
        <scheme val="minor"/>
      </rPr>
      <t>Juhu</t>
    </r>
    <r>
      <rPr>
        <sz val="11"/>
        <color indexed="63"/>
        <rFont val="Calibri"/>
        <family val="2"/>
        <scheme val="minor"/>
      </rPr>
      <t xml:space="preserve">, </t>
    </r>
    <r>
      <rPr>
        <sz val="11"/>
        <color indexed="8"/>
        <rFont val="Calibri"/>
        <family val="2"/>
        <scheme val="minor"/>
      </rPr>
      <t>Mumbai - 400049</t>
    </r>
    <r>
      <rPr>
        <sz val="11"/>
        <color indexed="63"/>
        <rFont val="Calibri"/>
        <family val="2"/>
        <scheme val="minor"/>
      </rPr>
      <t xml:space="preserve">, </t>
    </r>
    <r>
      <rPr>
        <sz val="11"/>
        <color indexed="8"/>
        <rFont val="Calibri"/>
        <family val="2"/>
        <scheme val="minor"/>
      </rPr>
      <t>Maharashtra, India</t>
    </r>
  </si>
  <si>
    <r>
      <t>5 Neehar</t>
    </r>
    <r>
      <rPr>
        <sz val="11"/>
        <color indexed="63"/>
        <rFont val="Calibri"/>
        <family val="2"/>
        <scheme val="minor"/>
      </rPr>
      <t xml:space="preserve">, </t>
    </r>
    <r>
      <rPr>
        <sz val="11"/>
        <color indexed="8"/>
        <rFont val="Calibri"/>
        <family val="2"/>
        <scheme val="minor"/>
      </rPr>
      <t>19</t>
    </r>
    <r>
      <rPr>
        <sz val="11"/>
        <color indexed="63"/>
        <rFont val="Calibri"/>
        <family val="2"/>
        <scheme val="minor"/>
      </rPr>
      <t xml:space="preserve">, </t>
    </r>
    <r>
      <rPr>
        <sz val="11"/>
        <color indexed="8"/>
        <rFont val="Calibri"/>
        <family val="2"/>
        <scheme val="minor"/>
      </rPr>
      <t>Bhosalenagar</t>
    </r>
    <r>
      <rPr>
        <sz val="11"/>
        <color indexed="63"/>
        <rFont val="Calibri"/>
        <family val="2"/>
        <scheme val="minor"/>
      </rPr>
      <t xml:space="preserve">, </t>
    </r>
    <r>
      <rPr>
        <sz val="11"/>
        <color indexed="8"/>
        <rFont val="Calibri"/>
        <family val="2"/>
        <scheme val="minor"/>
      </rPr>
      <t>Pune, Maharashtra</t>
    </r>
    <r>
      <rPr>
        <sz val="11"/>
        <color indexed="63"/>
        <rFont val="Calibri"/>
        <family val="2"/>
        <scheme val="minor"/>
      </rPr>
      <t xml:space="preserve">, </t>
    </r>
    <r>
      <rPr>
        <sz val="11"/>
        <color indexed="8"/>
        <rFont val="Calibri"/>
        <family val="2"/>
        <scheme val="minor"/>
      </rPr>
      <t xml:space="preserve">India </t>
    </r>
    <r>
      <rPr>
        <sz val="11"/>
        <color indexed="63"/>
        <rFont val="Calibri"/>
        <family val="2"/>
        <scheme val="minor"/>
      </rPr>
      <t xml:space="preserve">- </t>
    </r>
    <r>
      <rPr>
        <sz val="11"/>
        <color indexed="8"/>
        <rFont val="Calibri"/>
        <family val="2"/>
        <scheme val="minor"/>
      </rPr>
      <t>411 007</t>
    </r>
  </si>
  <si>
    <r>
      <t>1204/1205, C Wing, Tower 1</t>
    </r>
    <r>
      <rPr>
        <sz val="11"/>
        <color indexed="63"/>
        <rFont val="Calibri"/>
        <family val="2"/>
        <scheme val="minor"/>
      </rPr>
      <t xml:space="preserve">, </t>
    </r>
    <r>
      <rPr>
        <sz val="11"/>
        <color indexed="8"/>
        <rFont val="Calibri"/>
        <family val="2"/>
        <scheme val="minor"/>
      </rPr>
      <t>Ashok Gardens</t>
    </r>
    <r>
      <rPr>
        <sz val="11"/>
        <color indexed="63"/>
        <rFont val="Calibri"/>
        <family val="2"/>
        <scheme val="minor"/>
      </rPr>
      <t xml:space="preserve">, </t>
    </r>
    <r>
      <rPr>
        <sz val="11"/>
        <color indexed="8"/>
        <rFont val="Calibri"/>
        <family val="2"/>
        <scheme val="minor"/>
      </rPr>
      <t>T.J. Road</t>
    </r>
    <r>
      <rPr>
        <sz val="11"/>
        <color indexed="63"/>
        <rFont val="Calibri"/>
        <family val="2"/>
        <scheme val="minor"/>
      </rPr>
      <t xml:space="preserve">, </t>
    </r>
    <r>
      <rPr>
        <sz val="11"/>
        <color indexed="8"/>
        <rFont val="Calibri"/>
        <family val="2"/>
        <scheme val="minor"/>
      </rPr>
      <t>Near Dosti Flamingo Building</t>
    </r>
    <r>
      <rPr>
        <sz val="11"/>
        <color indexed="63"/>
        <rFont val="Calibri"/>
        <family val="2"/>
        <scheme val="minor"/>
      </rPr>
      <t xml:space="preserve">, </t>
    </r>
    <r>
      <rPr>
        <sz val="11"/>
        <color indexed="8"/>
        <rFont val="Calibri"/>
        <family val="2"/>
        <scheme val="minor"/>
      </rPr>
      <t>Sewree</t>
    </r>
    <r>
      <rPr>
        <sz val="11"/>
        <color indexed="63"/>
        <rFont val="Calibri"/>
        <family val="2"/>
        <scheme val="minor"/>
      </rPr>
      <t xml:space="preserve">, </t>
    </r>
    <r>
      <rPr>
        <sz val="11"/>
        <color indexed="8"/>
        <rFont val="Calibri"/>
        <family val="2"/>
        <scheme val="minor"/>
      </rPr>
      <t>Mumbai - 400015, Maharashtra</t>
    </r>
    <r>
      <rPr>
        <sz val="11"/>
        <color indexed="63"/>
        <rFont val="Calibri"/>
        <family val="2"/>
        <scheme val="minor"/>
      </rPr>
      <t xml:space="preserve">, </t>
    </r>
    <r>
      <rPr>
        <sz val="11"/>
        <color indexed="8"/>
        <rFont val="Calibri"/>
        <family val="2"/>
        <scheme val="minor"/>
      </rPr>
      <t>India</t>
    </r>
  </si>
  <si>
    <r>
      <t>B1-1801, Boulevard 1 and 2 CHS Ltd Wadhwa The Address, LBS Marg, Opposite R City</t>
    </r>
    <r>
      <rPr>
        <sz val="11"/>
        <color indexed="63"/>
        <rFont val="Calibri"/>
        <family val="2"/>
        <scheme val="minor"/>
      </rPr>
      <t xml:space="preserve">, </t>
    </r>
    <r>
      <rPr>
        <sz val="11"/>
        <color indexed="8"/>
        <rFont val="Calibri"/>
        <family val="2"/>
        <scheme val="minor"/>
      </rPr>
      <t>Ghatkopar (W), Mumbai -40086</t>
    </r>
  </si>
  <si>
    <r>
      <t>F-1201</t>
    </r>
    <r>
      <rPr>
        <sz val="11"/>
        <color indexed="63"/>
        <rFont val="Calibri"/>
        <family val="2"/>
        <scheme val="minor"/>
      </rPr>
      <t xml:space="preserve">, </t>
    </r>
    <r>
      <rPr>
        <sz val="11"/>
        <color indexed="8"/>
        <rFont val="Calibri"/>
        <family val="2"/>
        <scheme val="minor"/>
      </rPr>
      <t>Lake Florence, Lake Homes, Powai</t>
    </r>
    <r>
      <rPr>
        <sz val="11"/>
        <color indexed="63"/>
        <rFont val="Calibri"/>
        <family val="2"/>
        <scheme val="minor"/>
      </rPr>
      <t xml:space="preserve">, </t>
    </r>
    <r>
      <rPr>
        <sz val="11"/>
        <color indexed="8"/>
        <rFont val="Calibri"/>
        <family val="2"/>
        <scheme val="minor"/>
      </rPr>
      <t>Mumbai - 400076, Maharashtra, India</t>
    </r>
  </si>
  <si>
    <t>Date of Appointment</t>
  </si>
  <si>
    <t>Present Residential Address</t>
  </si>
  <si>
    <t>Shareholding pattern of Company as on March 31, 2023</t>
  </si>
  <si>
    <t>Name of the Shareholder</t>
  </si>
  <si>
    <t>Number of Shares</t>
  </si>
  <si>
    <t>Face Value Rs 10/- per share</t>
  </si>
  <si>
    <t>Hindustan Construction Co. Ltd (HCC)</t>
  </si>
  <si>
    <t>HCC Infrastructure Company Ltd (formerly HCC Concessions Ltd)</t>
  </si>
  <si>
    <t>Mr. Ariun Dhawan</t>
  </si>
  <si>
    <t>Mr. Rahul Shukla</t>
  </si>
  <si>
    <t>Mr. Aniruddha Sinah</t>
  </si>
  <si>
    <t>Mr. Atul Kumar</t>
  </si>
  <si>
    <t>Ms. Sridevi lyenoar</t>
  </si>
  <si>
    <r>
      <rPr>
        <b/>
        <sz val="9"/>
        <color indexed="63"/>
        <rFont val="Arial"/>
        <family val="2"/>
      </rPr>
      <t>Note:</t>
    </r>
    <r>
      <rPr>
        <sz val="9"/>
        <color indexed="63"/>
        <rFont val="Arial"/>
        <family val="2"/>
      </rPr>
      <t xml:space="preserve"> c to g  are nominee of HCC </t>
    </r>
    <r>
      <rPr>
        <sz val="9"/>
        <color indexed="8"/>
        <rFont val="Arial"/>
        <family val="2"/>
      </rPr>
      <t>In</t>
    </r>
    <r>
      <rPr>
        <sz val="9"/>
        <color indexed="63"/>
        <rFont val="Arial"/>
        <family val="2"/>
      </rPr>
      <t>frastructure Company Ltd (formerly HCC Concessions Ltd)</t>
    </r>
  </si>
  <si>
    <t>Name of the Shareholder/ CCCPS* holder</t>
  </si>
  <si>
    <t>Number of
Shares</t>
  </si>
  <si>
    <t>Preference Shareholding  Pattern of Company as on March 31, 2023</t>
  </si>
  <si>
    <r>
      <t xml:space="preserve">Total </t>
    </r>
    <r>
      <rPr>
        <sz val="11"/>
        <color indexed="63"/>
        <rFont val="Arial"/>
        <family val="1"/>
        <charset val="204"/>
      </rPr>
      <t xml:space="preserve">shares (Equity + CCPS)                         </t>
    </r>
  </si>
  <si>
    <t>( r)</t>
  </si>
  <si>
    <t>Four-Laning of NH-34 in the Raiganj- Dalkhola Section from Km 398 to Km 452.750 in the State of West Bengal under NHDP Phase-III on Design, Build, Finance, Operate and Transfer (”DBFOT”) Toll basis.</t>
  </si>
  <si>
    <t>M/s Raiganj-Dalkhola Highways Ltd., HINCON House, LBS Marg, Vikhroli (W), Mumbai — 400083</t>
  </si>
  <si>
    <r>
      <rPr>
        <sz val="11"/>
        <color theme="1"/>
        <rFont val="Calibri"/>
        <family val="2"/>
        <scheme val="minor"/>
      </rPr>
      <t xml:space="preserve">Date of Letter of Acceptance by Respondent: </t>
    </r>
  </si>
  <si>
    <r>
      <rPr>
        <sz val="11"/>
        <color theme="1"/>
        <rFont val="Calibri"/>
        <family val="2"/>
        <scheme val="minor"/>
      </rPr>
      <t xml:space="preserve">Scheduled Four Laning Date (SFLD): </t>
    </r>
  </si>
  <si>
    <t>Telecom System</t>
  </si>
  <si>
    <t>Highway Traffic Management System</t>
  </si>
  <si>
    <t>(v)</t>
  </si>
  <si>
    <t>S. No.</t>
  </si>
  <si>
    <t>EPC Cost</t>
  </si>
  <si>
    <t>Application of Funds</t>
  </si>
  <si>
    <t>Sr. No.</t>
  </si>
  <si>
    <t>Interest During Construction and</t>
  </si>
  <si>
    <t>Land</t>
  </si>
  <si>
    <t>Total Expenditure</t>
  </si>
  <si>
    <t>Sources of Funds</t>
  </si>
  <si>
    <t>Total projected infusion
(as per the financial documents)</t>
  </si>
  <si>
    <t>Debt</t>
  </si>
  <si>
    <t>NHAI</t>
  </si>
  <si>
    <t>COST BREAK-UP</t>
  </si>
  <si>
    <t>Amount in Cr.</t>
  </si>
  <si>
    <t>Survey &amp; Design</t>
  </si>
  <si>
    <t>Road Work</t>
  </si>
  <si>
    <t>CD Works</t>
  </si>
  <si>
    <t>Structures</t>
  </si>
  <si>
    <t>Others</t>
  </si>
  <si>
    <t>Aggregate Production</t>
  </si>
  <si>
    <t>Aggregate Transportation</t>
  </si>
  <si>
    <t>Details of expenditure incurred and sources of funds as per books of accounts at 23.03.2016</t>
  </si>
  <si>
    <t>Other Creditors (net)</t>
  </si>
  <si>
    <t>Term Loan (Senior Debt)</t>
  </si>
  <si>
    <t xml:space="preserve">Particulars
</t>
  </si>
  <si>
    <t>(Amount in INR Cr.)</t>
  </si>
  <si>
    <t>"The status of fund disbursement for the Project as on 23ra March 2016, is mentioned in the table below:-</t>
  </si>
  <si>
    <t>Actual infusion as on 23rd March 2016</t>
  </si>
  <si>
    <t>EPC COST BREAK UP</t>
  </si>
  <si>
    <t>Cash Bank &amp; Investments</t>
  </si>
  <si>
    <t>EPC &amp; Material Cost (Including Mobilisation)</t>
  </si>
  <si>
    <t>Pre-operative Expenses / Project Development Fees / SPV Management Costs</t>
  </si>
  <si>
    <t>Total cost incurred till 23.03.2016</t>
  </si>
  <si>
    <t>Equity &amp; Preference Share Capital</t>
  </si>
  <si>
    <r>
      <t>Company’s only source of Revenue is Toll Collections from the Vehicles passing through the project stretch, since the Project has been terminated (prior to achieving COD) by NHAI on 31</t>
    </r>
    <r>
      <rPr>
        <vertAlign val="superscript"/>
        <sz val="11"/>
        <rFont val="Arial"/>
        <family val="2"/>
      </rPr>
      <t>st</t>
    </r>
    <r>
      <rPr>
        <sz val="11"/>
        <rFont val="Arial"/>
        <family val="2"/>
      </rPr>
      <t> Mar 2017, the Company is not getting any revenue. Hence the projections are not available.</t>
    </r>
  </si>
  <si>
    <t>As per the provisions of the CA, the Authority was obliged to (a) hand over the 80% of Right of Way (ROW) prior to the Appointed Date; and (b) hand over the complete ROW within 90 days from the Appointed Date. However, land acquisition got delayed till 2017. This led to huge cost overruns in the project. The original TPC of Rs.684.33 Cr had increased substantially to Rs.1,204 Cr consequent to the delays caused solely by NHAI. The concessionaire requested NHAI to acknowledge the increased TPC towards its liability under the terms of the Concession Agreement. NHAI, categorically refused to provide its consent with the intent of covering up its own material defaults, and restricted its liability to Rs.580.43 Cr only.</t>
  </si>
  <si>
    <t>Subsequent to NHAI issuing Termination Notice on 31.03.2017 mentioning concessionaire event of default. </t>
  </si>
  <si>
    <t>Subsequent to Termination, Company has made the following claims on NHAI in line with the terms of Concession Agreement:</t>
  </si>
  <si>
    <t>Current status of the project and reason for Financial Stress.</t>
  </si>
  <si>
    <t>a.     Termination claim:  </t>
  </si>
  <si>
    <t>·        Claim: Rs.367 Cr (equal to (1) Debt + accrued interest of Rs.100.58Cr; (2) 150% of Equity infused of Rs.154.59 Cr and (3) interest of Rs.35.34 Cr).</t>
  </si>
  <si>
    <t>b.     EOT Claim:</t>
  </si>
  <si>
    <t>·        Claim: Rs.852 Cr basis claim from EPC Contractor on the Company for Rs.821 Cr (including interest) on account of delays attributed to NHAI for handing over of land leading to delay in work and idling cost borne by EPC Contractor.</t>
  </si>
  <si>
    <t>·        Company received majority awards for both the Termination &amp; EOT Claims, however one of the three arbitrators had voted against the awards stressing on the concessionaire event of default and nothing is payable to the Company. Majority Award Amount against Termination claim and EOT claims are Rs.368 Cr + interest and Rs.188 Cr + interest respectively.</t>
  </si>
  <si>
    <t>·        Subsequently, NHAI had challenged both the awards in Delhi High Court basis the dissenting order.</t>
  </si>
  <si>
    <t>·        Subsequent to Termination, Company has made the following claims on NHAI in line with the terms of Concession Agreement:</t>
  </si>
  <si>
    <t>·        Company received majority awards for both the Termination &amp; EOT Claims, however one of the three arbitrators had voted against the awards stressing on the concessionaire event of default and nothing is payable to the Company.  </t>
  </si>
  <si>
    <t>·        As the Project is terminated by NHAI, the company is not getting any revenue.</t>
  </si>
  <si>
    <t>·        In the absence of any revenue, the Sponsor is currently incurring all the administrative and legal expenses of the Company</t>
  </si>
  <si>
    <t>Company has received claims of Rs.591 Cr from the EPC Contractor, however the same shall be paid to the EPC Contractor upon receipt from NHAI.</t>
  </si>
  <si>
    <t>  Details of Contingent Liabilities, if any.</t>
  </si>
  <si>
    <t>-  YBL has sold its entire exposure to JC Flowers ARC (JCF ARC).</t>
  </si>
  <si>
    <t>-  Please note the above figures are as per Company calculations and are subject to reconciliation with the lenders.</t>
  </si>
  <si>
    <t>JCF ARC (Yes Bank)</t>
  </si>
  <si>
    <t> IIFCL</t>
  </si>
  <si>
    <t> Total Loan Outstanding</t>
  </si>
  <si>
    <t>Interest Overdues</t>
  </si>
  <si>
    <t> Principal Outstanding</t>
  </si>
  <si>
    <t>Lender</t>
  </si>
  <si>
    <t>(Rs. Cr)</t>
  </si>
  <si>
    <t>Lender wise Outstanding as on 31 Mar 2023</t>
  </si>
  <si>
    <t>Land &amp; Other Capital Assets</t>
  </si>
  <si>
    <t>Cash / Bank &amp; Investments</t>
  </si>
  <si>
    <t>Pre-operative Expenses/Project Development Fees/ SPV Management Costs</t>
  </si>
  <si>
    <t>Interest During Construction and Financing Costs</t>
  </si>
  <si>
    <t>EPC &amp; Material Cost (Incl. Mobilization Advance)</t>
  </si>
  <si>
    <t> Amount</t>
  </si>
  <si>
    <t> Sources</t>
  </si>
  <si>
    <t>Uses</t>
  </si>
  <si>
    <t>Rs. Cr</t>
  </si>
  <si>
    <t>TPC as on Mar. 14, 2017 (Project terminated on Mar 31, 2017)</t>
  </si>
  <si>
    <t>DSRA</t>
  </si>
  <si>
    <t>Contingency</t>
  </si>
  <si>
    <t>SPV Management Cost</t>
  </si>
  <si>
    <t>Grant</t>
  </si>
  <si>
    <t>Fees</t>
  </si>
  <si>
    <t>IDC</t>
  </si>
  <si>
    <t>Sources</t>
  </si>
  <si>
    <t>Applications</t>
  </si>
  <si>
    <t>TPC at the time of Financial Closure</t>
  </si>
  <si>
    <t>Interest</t>
  </si>
  <si>
    <t>150% of Adjusted Equity (Rs.154.59 Cr)</t>
  </si>
  <si>
    <t>Debt Due</t>
  </si>
  <si>
    <t>Rs. Cr.</t>
  </si>
  <si>
    <t>Description of Claims</t>
  </si>
  <si>
    <t>#</t>
  </si>
  <si>
    <t>The Termination claim was filed for an amount of Rs.367 Cr</t>
  </si>
  <si>
    <t>Total (A+B)</t>
  </si>
  <si>
    <t>Claim under SC (1+2)</t>
  </si>
  <si>
    <t>Interest Claim of the Supply Contractor</t>
  </si>
  <si>
    <t>Compensation due to delay in execution of Supply Contract in the extended period of the Contract (Aug. 2013 to Mar. 2017)</t>
  </si>
  <si>
    <t>Under Supply Contract</t>
  </si>
  <si>
    <t>B</t>
  </si>
  <si>
    <t>Claim under EPCC (1+2+3)</t>
  </si>
  <si>
    <t>Interest Claim of the EPC Contractor</t>
  </si>
  <si>
    <t>EPC Contractor Claim under EPC Contract under Clause 10.3.4 in the extended period of the Contract (Aug. 2013 to Mar. 2017)</t>
  </si>
  <si>
    <t>EPC Contractor Claim from Feb. 2011 to Jul. 2013 due to Underutilization and Suspension of Work</t>
  </si>
  <si>
    <t>Under EPC Contract</t>
  </si>
  <si>
    <t>A</t>
  </si>
  <si>
    <t>  Description of Claims</t>
  </si>
  <si>
    <t>852.04 crores</t>
  </si>
  <si>
    <t>Total claim with interest from 03.02.2011 to 31.03.2017 (A+B+C+D+E)</t>
  </si>
  <si>
    <t>60.04 crores</t>
  </si>
  <si>
    <r>
      <t xml:space="preserve">Interest claim accrued as on 15th September </t>
    </r>
    <r>
      <rPr>
        <sz val="11"/>
        <color indexed="8"/>
        <rFont val="Calibri"/>
        <family val="2"/>
        <scheme val="minor"/>
      </rPr>
      <t>2018</t>
    </r>
  </si>
  <si>
    <t>E.</t>
  </si>
  <si>
    <t>24.35 crores</t>
  </si>
  <si>
    <t>Compensation for costs incurred in repair and maintenance of ECW</t>
  </si>
  <si>
    <t>D.</t>
  </si>
  <si>
    <t>505.09 crores</t>
  </si>
  <si>
    <r>
      <t xml:space="preserve">Increase in CCP due to increase in the EPC </t>
    </r>
    <r>
      <rPr>
        <sz val="11"/>
        <color indexed="8"/>
        <rFont val="Calibri"/>
        <family val="2"/>
        <scheme val="minor"/>
      </rPr>
      <t>cost, including Supply cost ('EPC Cost')</t>
    </r>
  </si>
  <si>
    <t>C.</t>
  </si>
  <si>
    <t>231.26 crores</t>
  </si>
  <si>
    <r>
      <t xml:space="preserve">Loss due to non-collection of road user fee </t>
    </r>
    <r>
      <rPr>
        <sz val="11"/>
        <color indexed="8"/>
        <rFont val="Calibri"/>
        <family val="2"/>
        <scheme val="minor"/>
      </rPr>
      <t>(Toll)</t>
    </r>
  </si>
  <si>
    <t>B.</t>
  </si>
  <si>
    <t>31.31 crores</t>
  </si>
  <si>
    <r>
      <t>Total increase in CCP due to increase in non-</t>
    </r>
    <r>
      <rPr>
        <sz val="11"/>
        <color indexed="8"/>
        <rFont val="Calibri"/>
        <family val="2"/>
        <scheme val="minor"/>
      </rPr>
      <t>EPC cost ((i) + (ii))</t>
    </r>
  </si>
  <si>
    <t>8.64 crores</t>
  </si>
  <si>
    <t xml:space="preserve">(ii) Other Construction Costs                             </t>
  </si>
  <si>
    <t>22.67 crores</t>
  </si>
  <si>
    <r>
      <t xml:space="preserve">(i)  Increase in Interest During Construction </t>
    </r>
    <r>
      <rPr>
        <sz val="11"/>
        <color indexed="8"/>
        <rFont val="Calibri"/>
        <family val="2"/>
        <scheme val="minor"/>
      </rPr>
      <t>(IDC)</t>
    </r>
  </si>
  <si>
    <t>Increase in CCP due to increase in non- EPC cost such as increase in Claimant's overhead costs, financing costs, interest during construction etc.</t>
  </si>
  <si>
    <t>A.</t>
  </si>
  <si>
    <t>Total losses till 31.03.2017</t>
  </si>
  <si>
    <t>Description of Claims</t>
  </si>
  <si>
    <t>Rupee Term
Loan</t>
  </si>
  <si>
    <t>-</t>
  </si>
  <si>
    <t>Promoter's Equity/Sub-debt</t>
  </si>
  <si>
    <t>NHAI Grant</t>
  </si>
  <si>
    <t>Means of Finance</t>
  </si>
  <si>
    <t>Soft costs (including JDC, Fee &amp; Expenses, Contingency, etc.)</t>
  </si>
  <si>
    <t>Reasons for lncrease in costs</t>
  </si>
  <si>
    <t>lncrease         in
cost</t>
  </si>
  <si>
    <t>Revised cost        (as certified   by Lender's lndependent Engineer)</t>
  </si>
  <si>
    <t>Original cost assessed by Lenders (as certified by Lender's independent Engineer)</t>
  </si>
  <si>
    <t>NHAI
cost</t>
  </si>
  <si>
    <t>Particular</t>
  </si>
  <si>
    <t>Revised Project Cost basis Lender's Independent Engineer Assessment:</t>
  </si>
  <si>
    <r>
      <t xml:space="preserve">On account  of delays on the part of Respondent,  the project has witnessed  cost-overruns  of  Rs.519.60  Crores  mainly  on  account of the following:
</t>
    </r>
    <r>
      <rPr>
        <b/>
        <i/>
        <sz val="12"/>
        <color indexed="8"/>
        <rFont val="Arial"/>
        <family val="1"/>
        <charset val="204"/>
      </rPr>
      <t xml:space="preserve">(1)       Increase in EPC Costs:
</t>
    </r>
    <r>
      <rPr>
        <i/>
        <sz val="12"/>
        <color indexed="8"/>
        <rFont val="Arial"/>
        <family val="1"/>
        <charset val="204"/>
      </rPr>
      <t xml:space="preserve">The   EPC   Cost   assessment   has   been   carried   out   by Lender's   Independent   Engineer.   The  following   are  the  major factors that have contributed towards increase in EPC costs.
</t>
    </r>
    <r>
      <rPr>
        <sz val="11"/>
        <color indexed="8"/>
        <rFont val="Arial"/>
        <family val="1"/>
        <charset val="204"/>
      </rPr>
      <t xml:space="preserve">a.        </t>
    </r>
    <r>
      <rPr>
        <i/>
        <sz val="12"/>
        <color indexed="8"/>
        <rFont val="Arial"/>
        <family val="1"/>
        <charset val="204"/>
      </rPr>
      <t xml:space="preserve">Quantities  have  changed  from  earlier  estimates  due  to changes   in   alignment   and   revision   in   earlier   estimates   of quantities based on drawings approved by Independent Engineer.
b.        The original cost estimates were finalized in the year 2010 and consequently  there have been delays of more  than  </t>
    </r>
    <r>
      <rPr>
        <sz val="11"/>
        <color indexed="8"/>
        <rFont val="Arial"/>
        <family val="1"/>
        <charset val="204"/>
      </rPr>
      <t xml:space="preserve">5 </t>
    </r>
    <r>
      <rPr>
        <i/>
        <sz val="12"/>
        <color indexed="8"/>
        <rFont val="Arial"/>
        <family val="1"/>
        <charset val="204"/>
      </rPr>
      <t>years. The increase in the cost is also attributable to increase in costs of labour  and  major  construction  materials  such  as  cement,  steel, bitumen  and  aggregates.  Further,  there  has  been  increase  in various  State  and  Central  Govt.  Taxes  (including  Service  Tax), Royalties  payable  and  Fees  pertaining  to  permits.  Additionally, the transportation and machinery  costs have also increased.  The same has been discussed in detail with the Lender's Independent
Engineer (LIE) and validated by them.</t>
    </r>
  </si>
  <si>
    <r>
      <t xml:space="preserve">c.        A  major   part  of  earthworks  completed  will  have  to  be redone  on  the  stretch  due  to  slippage  of  substantial  time  and wash-out on </t>
    </r>
    <r>
      <rPr>
        <sz val="9"/>
        <color indexed="8"/>
        <rFont val="Times New Roman"/>
        <family val="1"/>
        <charset val="204"/>
      </rPr>
      <t xml:space="preserve">ac-e,v,.m,        </t>
    </r>
    <r>
      <rPr>
        <i/>
        <sz val="12"/>
        <color indexed="8"/>
        <rFont val="Arial"/>
        <family val="1"/>
        <charset val="204"/>
      </rPr>
      <t xml:space="preserve">heavy
</t>
    </r>
    <r>
      <rPr>
        <b/>
        <i/>
        <sz val="12"/>
        <color indexed="8"/>
        <rFont val="Arial"/>
        <family val="1"/>
        <charset val="204"/>
      </rPr>
      <t xml:space="preserve">(2)       Increase in </t>
    </r>
    <r>
      <rPr>
        <b/>
        <sz val="12"/>
        <color indexed="8"/>
        <rFont val="Arial"/>
        <family val="1"/>
        <charset val="204"/>
      </rPr>
      <t xml:space="preserve">soft </t>
    </r>
    <r>
      <rPr>
        <b/>
        <i/>
        <sz val="12"/>
        <color indexed="8"/>
        <rFont val="Arial"/>
        <family val="1"/>
        <charset val="204"/>
      </rPr>
      <t xml:space="preserve">costs:
</t>
    </r>
    <r>
      <rPr>
        <i/>
        <sz val="12"/>
        <color indexed="8"/>
        <rFont val="Arial"/>
        <family val="1"/>
        <charset val="204"/>
      </rPr>
      <t xml:space="preserve">The increase in soft costs is mainly attributable  to increase in  interest  During  Construction  (DC)on  account  of  delays  more
</t>
    </r>
    <r>
      <rPr>
        <sz val="12"/>
        <color indexed="8"/>
        <rFont val="Arial"/>
        <family val="1"/>
        <charset val="204"/>
      </rPr>
      <t xml:space="preserve">5 </t>
    </r>
    <r>
      <rPr>
        <i/>
        <sz val="12"/>
        <color indexed="8"/>
        <rFont val="Arial"/>
        <family val="1"/>
        <charset val="204"/>
      </rPr>
      <t>years.</t>
    </r>
  </si>
  <si>
    <t xml:space="preserve">Annexure-A
</t>
  </si>
  <si>
    <t>Raiganj-Dalkhoia Highways Limited</t>
  </si>
  <si>
    <t>Claim No. 1: Computation of termination Payment on account of Authority Default</t>
  </si>
  <si>
    <t>(Amount in crores)</t>
  </si>
  <si>
    <t>Amount/Details</t>
  </si>
  <si>
    <t xml:space="preserve">Debt </t>
  </si>
  <si>
    <t xml:space="preserve">Equity </t>
  </si>
  <si>
    <t>On pro-rata basis =
130.25/321.63*92.35</t>
  </si>
  <si>
    <t>Details as per Financing Agreement (Common Loan Agreement):</t>
  </si>
  <si>
    <t>Total Project Cost (TPC)</t>
  </si>
  <si>
    <t>Calculation of Debt Due</t>
  </si>
  <si>
    <t>As per Financial Model</t>
  </si>
  <si>
    <r>
      <rPr>
        <b/>
        <sz val="11"/>
        <color indexed="8"/>
        <rFont val="Calibri"/>
        <family val="2"/>
        <scheme val="minor"/>
      </rPr>
      <t>Debt due means the aggregate of the following sums expressed in Indian Rupees outstanding on the Transfer Date:</t>
    </r>
    <r>
      <rPr>
        <sz val="11"/>
        <color indexed="8"/>
        <rFont val="Calibri"/>
        <family val="2"/>
        <scheme val="minor"/>
      </rPr>
      <t xml:space="preserve">
a). The principal amount of the debt provided by the Senior Lenders under the Financing Agreement for financing the total Project cost ('the Principal')</t>
    </r>
  </si>
  <si>
    <t>Less: Principal amount fallen due to repayment two years prior to the Transfer Date</t>
  </si>
  <si>
    <t>On pro-rata basis = 3.22/321.63*92.35</t>
  </si>
  <si>
    <t>Principal amount provided by Senior Lenders - Refer Appendix-A1 (Statutory Auditor Certificate)</t>
  </si>
  <si>
    <t>b) All accrued interest,financing fees and charges payable under the Financing Agreements on,or in respect of the debt referred to in Sub-clause (a) above until the Transfer Date but excluding -</t>
  </si>
  <si>
    <t>On pro-rata basis = -98.35/321.63*92.35</t>
  </si>
  <si>
    <t>i). Any interest, fees or charges that had fallen due
one year prior to the Transfer Date.
ii). Any penal interest or charges payable under the Financing Agreements to any Senior Lender, and
(iii). Any pre-payment charges in relation to accelerated repayment of debt except where such charges have arisen due to Authority</t>
  </si>
  <si>
    <t>Calculation of termination Payment on account of Authority Default</t>
  </si>
  <si>
    <t>Calculation of Adjusted Equity</t>
  </si>
  <si>
    <t>1. Transfer Date (Reference Date)</t>
  </si>
  <si>
    <t>2. Appointed Date (AD)</t>
  </si>
  <si>
    <t xml:space="preserve">3. WPI as on Feb-2011 </t>
  </si>
  <si>
    <t>Refer Appendix-A2</t>
  </si>
  <si>
    <t>ReferAppendix-A3 
(113.2*1.641)</t>
  </si>
  <si>
    <t xml:space="preserve">4. WPI as on Mar-2017 (linking factor 1.641) </t>
  </si>
  <si>
    <t>Sum Total:</t>
  </si>
  <si>
    <t>(a) Debt Due</t>
  </si>
  <si>
    <t>(b) 150% of Adjusted Equity</t>
  </si>
  <si>
    <t>For linking factor refer A4</t>
  </si>
  <si>
    <t xml:space="preserve">5. Variation in WPI between 
AD and Reference Date=(4-3/3) </t>
  </si>
  <si>
    <t>6. One half of variation in WPI between AD and Reference Date= (5/2)</t>
  </si>
  <si>
    <t>7. Equity as on 31.03.2017</t>
  </si>
  <si>
    <t>Refer Appendix-A 1 (Statutory Auditor Certificate)</t>
  </si>
  <si>
    <t>8. Adjusted Equity = (7x11,1271)</t>
  </si>
  <si>
    <t>c).Any Subordinates Debt which is included in the Financial Package and disbursed by lenders for financing theTotal Project Cost; provided that if all or any part of the Debt Due is convertible into equity at the option of senior Lenders and / or the concessionaire, it shall for the purposes of this agreement be to be Debt Due even after such conversion and the principal thereof shall be dealt with as if such conversion had not been undertaken.</t>
  </si>
  <si>
    <t>As per the provisional balance sheet dated 30th september 2022, the fair value of the investment property (i.e., Land) is estimated at INR 22.74 Lakhs.</t>
  </si>
  <si>
    <t>Tax Assets are taken at 100% as they will have full value while settling off any tax authoritoes dues.</t>
  </si>
  <si>
    <t>Receivable from the HCC which are under the heads "Other Current Assets" and "Other Non-Current Financial Assets" are taken at 100% as they will be utilised to set off the EPC's Claim made against them in the future.</t>
  </si>
  <si>
    <t>As per the information shared by the client/banker, the financial assets are the NHAI receivables , which are under the purview of Honorable Delhi High Court and the value of the same will be dependent on the final verdict of the court proceedings. These proceedings can take any amount of time to finalise, hence, we cannot ascertain the fair value of the arbitration claims with any proceedings and have considered the same to be Nil as these are contingent on the verdict of the final court proceedings.</t>
  </si>
  <si>
    <t>As the fair value of the assets is less than the fair value of the liabilities, hence, the Net Asset Value (NAV) of M/s Raiganj Dalkhola Highways Limited is estimated to be Nil.</t>
  </si>
  <si>
    <t xml:space="preserve">Notes: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</si>
</sst>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 #,##0.00_ ;_ * \-#,##0.00_ ;_ * &quot;-&quot;??_ ;_ @_ "/>
    <numFmt numFmtId="164" formatCode="0.000"/>
    <numFmt numFmtId="165" formatCode="00000000"/>
    <numFmt numFmtId="166" formatCode="dd/mm/yyyy;@"/>
    <numFmt numFmtId="167" formatCode="0."/>
    <numFmt numFmtId="168" formatCode="00.00"/>
    <numFmt numFmtId="169" formatCode="0_);\(0\)"/>
  </numFmts>
  <fonts count="4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b/>
      <sz val="11"/>
      <color theme="1"/>
      <name val="Calibri"/>
      <family val="2"/>
    </font>
    <font>
      <sz val="11"/>
      <color theme="1"/>
      <name val="Calibri"/>
      <family val="2"/>
    </font>
    <font>
      <b/>
      <sz val="11"/>
      <color theme="0"/>
      <name val="Calibri"/>
      <family val="2"/>
    </font>
    <font>
      <u/>
      <sz val="11"/>
      <color theme="10"/>
      <name val="Calibri"/>
      <family val="2"/>
      <scheme val="minor"/>
    </font>
    <font>
      <sz val="12"/>
      <color theme="1"/>
      <name val="Calibri"/>
      <family val="2"/>
      <scheme val="minor"/>
    </font>
    <font>
      <sz val="11"/>
      <color rgb="FF006100"/>
      <name val="Calibri"/>
      <family val="2"/>
      <scheme val="minor"/>
    </font>
    <font>
      <b/>
      <sz val="11"/>
      <color rgb="FF006100"/>
      <name val="Calibri"/>
      <family val="2"/>
      <scheme val="minor"/>
    </font>
    <font>
      <sz val="10"/>
      <name val="Times New Roman"/>
      <family val="1"/>
      <charset val="204"/>
    </font>
    <font>
      <sz val="9"/>
      <color indexed="63"/>
      <name val="Arial"/>
      <family val="2"/>
    </font>
    <font>
      <b/>
      <u/>
      <sz val="10"/>
      <color indexed="8"/>
      <name val="Arial"/>
      <family val="2"/>
    </font>
    <font>
      <sz val="9"/>
      <color indexed="8"/>
      <name val="Arial"/>
      <family val="2"/>
    </font>
    <font>
      <sz val="9"/>
      <color indexed="8"/>
      <name val="Arial"/>
      <family val="1"/>
      <charset val="204"/>
    </font>
    <font>
      <u/>
      <sz val="9"/>
      <color indexed="63"/>
      <name val="Arial"/>
      <family val="1"/>
      <charset val="204"/>
    </font>
    <font>
      <sz val="8"/>
      <color indexed="63"/>
      <name val="Arial"/>
      <family val="2"/>
    </font>
    <font>
      <sz val="11"/>
      <color indexed="8"/>
      <name val="Calibri"/>
      <family val="2"/>
      <scheme val="minor"/>
    </font>
    <font>
      <sz val="11"/>
      <color indexed="63"/>
      <name val="Calibri"/>
      <family val="2"/>
      <scheme val="minor"/>
    </font>
    <font>
      <b/>
      <sz val="11"/>
      <color indexed="8"/>
      <name val="Arial"/>
      <family val="2"/>
    </font>
    <font>
      <sz val="11"/>
      <color indexed="63"/>
      <name val="Arial"/>
      <family val="1"/>
      <charset val="204"/>
    </font>
    <font>
      <sz val="11"/>
      <color indexed="8"/>
      <name val="Arial"/>
      <family val="1"/>
      <charset val="204"/>
    </font>
    <font>
      <sz val="11"/>
      <name val="Arial"/>
      <family val="1"/>
      <charset val="204"/>
    </font>
    <font>
      <sz val="9"/>
      <name val="Arial"/>
      <family val="2"/>
    </font>
    <font>
      <sz val="11"/>
      <name val="Arial"/>
      <family val="2"/>
    </font>
    <font>
      <sz val="11"/>
      <name val="Calibri"/>
      <family val="2"/>
      <scheme val="minor"/>
    </font>
    <font>
      <b/>
      <sz val="11"/>
      <name val="Calibri"/>
      <family val="2"/>
      <scheme val="minor"/>
    </font>
    <font>
      <b/>
      <sz val="9"/>
      <color indexed="63"/>
      <name val="Arial"/>
      <family val="2"/>
    </font>
    <font>
      <sz val="11"/>
      <color theme="1"/>
      <name val="Arial"/>
      <family val="2"/>
    </font>
    <font>
      <b/>
      <sz val="11"/>
      <color indexed="8"/>
      <name val="Calibri"/>
      <family val="2"/>
      <scheme val="minor"/>
    </font>
    <font>
      <b/>
      <i/>
      <sz val="11"/>
      <color indexed="8"/>
      <name val="Calibri"/>
      <family val="2"/>
      <scheme val="minor"/>
    </font>
    <font>
      <i/>
      <sz val="11"/>
      <name val="Calibri"/>
      <family val="2"/>
      <scheme val="minor"/>
    </font>
    <font>
      <vertAlign val="superscript"/>
      <sz val="11"/>
      <name val="Arial"/>
      <family val="2"/>
    </font>
    <font>
      <b/>
      <sz val="11"/>
      <name val="Arial"/>
      <family val="2"/>
    </font>
    <font>
      <b/>
      <i/>
      <sz val="12"/>
      <color indexed="8"/>
      <name val="Arial"/>
      <family val="1"/>
      <charset val="204"/>
    </font>
    <font>
      <i/>
      <sz val="12"/>
      <color indexed="8"/>
      <name val="Arial"/>
      <family val="1"/>
      <charset val="204"/>
    </font>
    <font>
      <i/>
      <sz val="8"/>
      <color indexed="8"/>
      <name val="Arial"/>
      <family val="2"/>
    </font>
    <font>
      <sz val="9"/>
      <color indexed="8"/>
      <name val="Times New Roman"/>
      <family val="1"/>
      <charset val="204"/>
    </font>
    <font>
      <b/>
      <sz val="12"/>
      <color indexed="8"/>
      <name val="Arial"/>
      <family val="1"/>
      <charset val="204"/>
    </font>
    <font>
      <sz val="12"/>
      <color indexed="8"/>
      <name val="Arial"/>
      <family val="1"/>
      <charset val="204"/>
    </font>
    <font>
      <sz val="11"/>
      <color indexed="8"/>
      <name val="Arial"/>
      <family val="2"/>
    </font>
  </fonts>
  <fills count="11">
    <fill>
      <patternFill patternType="none"/>
    </fill>
    <fill>
      <patternFill patternType="gray125"/>
    </fill>
    <fill>
      <patternFill patternType="solid">
        <fgColor theme="9" tint="-0.249977111117893"/>
        <bgColor indexed="64"/>
      </patternFill>
    </fill>
    <fill>
      <patternFill patternType="solid">
        <fgColor rgb="FF002060"/>
        <bgColor indexed="64"/>
      </patternFill>
    </fill>
    <fill>
      <patternFill patternType="solid">
        <fgColor rgb="FF8EAADB"/>
        <bgColor indexed="64"/>
      </patternFill>
    </fill>
    <fill>
      <patternFill patternType="solid">
        <fgColor rgb="FFFFC000"/>
        <bgColor indexed="64"/>
      </patternFill>
    </fill>
    <fill>
      <patternFill patternType="solid">
        <fgColor theme="4" tint="0.59999389629810485"/>
        <bgColor indexed="64"/>
      </patternFill>
    </fill>
    <fill>
      <patternFill patternType="solid">
        <fgColor rgb="FFC6EFCE"/>
      </patternFill>
    </fill>
    <fill>
      <patternFill patternType="solid">
        <fgColor rgb="FFC6EFCE"/>
        <bgColor indexed="64"/>
      </patternFill>
    </fill>
    <fill>
      <patternFill patternType="solid">
        <fgColor theme="4" tint="0.79998168889431442"/>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bottom style="thin">
        <color indexed="64"/>
      </bottom>
      <diagonal/>
    </border>
    <border>
      <left style="thin">
        <color rgb="FF000000"/>
      </left>
      <right/>
      <top/>
      <bottom/>
      <diagonal/>
    </border>
    <border>
      <left/>
      <right style="thin">
        <color rgb="FF000000"/>
      </right>
      <top/>
      <bottom/>
      <diagonal/>
    </border>
  </borders>
  <cellStyleXfs count="5">
    <xf numFmtId="0" fontId="0" fillId="0" borderId="0"/>
    <xf numFmtId="9" fontId="2" fillId="0" borderId="0" applyFont="0" applyFill="0" applyBorder="0" applyAlignment="0" applyProtection="0"/>
    <xf numFmtId="0" fontId="9" fillId="0" borderId="0" applyNumberFormat="0" applyFill="0" applyBorder="0" applyAlignment="0" applyProtection="0"/>
    <xf numFmtId="43" fontId="2" fillId="0" borderId="0" applyFont="0" applyFill="0" applyBorder="0" applyAlignment="0" applyProtection="0"/>
    <xf numFmtId="0" fontId="11" fillId="7" borderId="0" applyNumberFormat="0" applyBorder="0" applyAlignment="0" applyProtection="0"/>
  </cellStyleXfs>
  <cellXfs count="248">
    <xf numFmtId="0" fontId="0" fillId="0" borderId="0" xfId="0"/>
    <xf numFmtId="0" fontId="0" fillId="3" borderId="0" xfId="0" applyFill="1"/>
    <xf numFmtId="0" fontId="4" fillId="3" borderId="0" xfId="0" applyFont="1" applyFill="1"/>
    <xf numFmtId="0" fontId="3" fillId="3" borderId="0" xfId="0" applyFont="1" applyFill="1"/>
    <xf numFmtId="0" fontId="3" fillId="3" borderId="0" xfId="0" applyFont="1" applyFill="1" applyAlignment="1">
      <alignment vertical="center"/>
    </xf>
    <xf numFmtId="0" fontId="1" fillId="0" borderId="0" xfId="0" applyFont="1"/>
    <xf numFmtId="0" fontId="0" fillId="0" borderId="0" xfId="0" applyAlignment="1">
      <alignment horizontal="center"/>
    </xf>
    <xf numFmtId="2" fontId="0" fillId="0" borderId="0" xfId="0" applyNumberFormat="1" applyAlignment="1">
      <alignment horizontal="center" vertical="center"/>
    </xf>
    <xf numFmtId="2" fontId="0" fillId="0" borderId="0" xfId="0" applyNumberFormat="1" applyAlignment="1">
      <alignment horizontal="center"/>
    </xf>
    <xf numFmtId="0" fontId="3" fillId="3" borderId="0" xfId="0" applyFont="1" applyFill="1" applyAlignment="1">
      <alignment horizontal="center" vertical="center"/>
    </xf>
    <xf numFmtId="0" fontId="0" fillId="0" borderId="1" xfId="0" applyBorder="1"/>
    <xf numFmtId="0" fontId="3" fillId="3" borderId="1" xfId="0" applyFont="1" applyFill="1" applyBorder="1" applyAlignment="1">
      <alignment horizontal="center" vertical="center"/>
    </xf>
    <xf numFmtId="9" fontId="0" fillId="0" borderId="0" xfId="0" applyNumberFormat="1"/>
    <xf numFmtId="0" fontId="0" fillId="0" borderId="1" xfId="0" applyBorder="1" applyAlignment="1">
      <alignment horizontal="center" vertical="center"/>
    </xf>
    <xf numFmtId="0" fontId="7" fillId="0" borderId="0" xfId="0" applyFont="1" applyAlignment="1">
      <alignment vertical="center" wrapText="1"/>
    </xf>
    <xf numFmtId="4"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4" borderId="0" xfId="0" applyFont="1" applyFill="1" applyAlignment="1">
      <alignment vertical="center" wrapText="1"/>
    </xf>
    <xf numFmtId="4" fontId="6" fillId="4" borderId="0" xfId="0" applyNumberFormat="1" applyFont="1" applyFill="1" applyAlignment="1">
      <alignment horizontal="center" vertical="center" wrapText="1"/>
    </xf>
    <xf numFmtId="0" fontId="5" fillId="5" borderId="0" xfId="0" applyFont="1" applyFill="1" applyAlignment="1">
      <alignment horizontal="center"/>
    </xf>
    <xf numFmtId="0" fontId="8" fillId="3" borderId="0" xfId="0" applyFont="1" applyFill="1" applyAlignment="1">
      <alignment horizontal="center" vertical="center" wrapText="1"/>
    </xf>
    <xf numFmtId="0" fontId="9" fillId="0" borderId="0" xfId="2"/>
    <xf numFmtId="1" fontId="6" fillId="4" borderId="0" xfId="0" applyNumberFormat="1" applyFont="1" applyFill="1" applyAlignment="1">
      <alignment horizontal="center" vertical="center" wrapText="1"/>
    </xf>
    <xf numFmtId="9" fontId="0" fillId="0" borderId="0" xfId="0" applyNumberFormat="1" applyAlignment="1">
      <alignment horizontal="center" vertical="center"/>
    </xf>
    <xf numFmtId="1" fontId="3" fillId="3" borderId="0" xfId="0" applyNumberFormat="1" applyFont="1" applyFill="1" applyAlignment="1">
      <alignment horizontal="center" vertical="center"/>
    </xf>
    <xf numFmtId="9" fontId="7" fillId="0" borderId="0" xfId="0" applyNumberFormat="1" applyFont="1" applyAlignment="1">
      <alignment horizontal="center" vertical="center" wrapText="1"/>
    </xf>
    <xf numFmtId="9" fontId="7" fillId="0" borderId="0" xfId="1" applyFont="1" applyBorder="1" applyAlignment="1">
      <alignment horizontal="center" vertical="center" wrapText="1"/>
    </xf>
    <xf numFmtId="0" fontId="3" fillId="3" borderId="0" xfId="0" applyFont="1" applyFill="1" applyAlignment="1">
      <alignment horizontal="center" vertical="center" wrapText="1"/>
    </xf>
    <xf numFmtId="0" fontId="8" fillId="3" borderId="0" xfId="0" applyFont="1" applyFill="1" applyAlignment="1">
      <alignment vertical="center" wrapText="1"/>
    </xf>
    <xf numFmtId="0" fontId="0" fillId="3" borderId="0" xfId="0" applyFill="1" applyAlignment="1">
      <alignment vertical="center"/>
    </xf>
    <xf numFmtId="164" fontId="0" fillId="0" borderId="0" xfId="0" applyNumberFormat="1" applyAlignment="1">
      <alignment horizontal="center"/>
    </xf>
    <xf numFmtId="10" fontId="0" fillId="0" borderId="0" xfId="0" applyNumberFormat="1" applyAlignment="1">
      <alignment horizontal="center"/>
    </xf>
    <xf numFmtId="0" fontId="3" fillId="3" borderId="0" xfId="0" applyFont="1" applyFill="1" applyAlignment="1">
      <alignment vertical="center" wrapText="1"/>
    </xf>
    <xf numFmtId="2" fontId="3" fillId="3" borderId="0" xfId="0" applyNumberFormat="1" applyFont="1" applyFill="1" applyAlignment="1">
      <alignment horizontal="center" vertical="center"/>
    </xf>
    <xf numFmtId="0" fontId="3" fillId="3" borderId="0" xfId="0" applyFont="1" applyFill="1" applyAlignment="1">
      <alignment horizontal="left" vertical="center"/>
    </xf>
    <xf numFmtId="0" fontId="0" fillId="0" borderId="0" xfId="0" applyAlignment="1">
      <alignment vertical="center"/>
    </xf>
    <xf numFmtId="10" fontId="0" fillId="0" borderId="0" xfId="0" applyNumberFormat="1" applyAlignment="1">
      <alignment horizontal="center" vertical="center"/>
    </xf>
    <xf numFmtId="10" fontId="1" fillId="6" borderId="0" xfId="0" applyNumberFormat="1" applyFont="1" applyFill="1" applyAlignment="1">
      <alignment horizontal="center" vertical="center"/>
    </xf>
    <xf numFmtId="10" fontId="10" fillId="0" borderId="0" xfId="0" applyNumberFormat="1" applyFont="1" applyAlignment="1">
      <alignment horizontal="center" vertical="center"/>
    </xf>
    <xf numFmtId="43" fontId="0" fillId="0" borderId="1" xfId="0" applyNumberFormat="1" applyBorder="1" applyAlignment="1">
      <alignment horizontal="center"/>
    </xf>
    <xf numFmtId="43" fontId="0" fillId="0" borderId="1" xfId="0" applyNumberFormat="1" applyBorder="1" applyAlignment="1">
      <alignment horizontal="center" vertical="center"/>
    </xf>
    <xf numFmtId="43" fontId="1" fillId="6" borderId="1" xfId="0" applyNumberFormat="1" applyFont="1" applyFill="1" applyBorder="1"/>
    <xf numFmtId="43" fontId="1" fillId="6" borderId="1" xfId="0" applyNumberFormat="1" applyFont="1" applyFill="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wrapText="1"/>
    </xf>
    <xf numFmtId="0" fontId="3" fillId="3" borderId="0" xfId="0" applyFont="1" applyFill="1" applyAlignment="1">
      <alignment horizontal="left"/>
    </xf>
    <xf numFmtId="0" fontId="0" fillId="0" borderId="0" xfId="0" applyAlignment="1">
      <alignment horizontal="left"/>
    </xf>
    <xf numFmtId="0" fontId="7" fillId="0" borderId="0" xfId="0" applyFont="1" applyAlignment="1">
      <alignment horizontal="left" wrapText="1"/>
    </xf>
    <xf numFmtId="0" fontId="6" fillId="4" borderId="0" xfId="0" applyFont="1" applyFill="1" applyAlignment="1">
      <alignment horizontal="left" wrapText="1"/>
    </xf>
    <xf numFmtId="0" fontId="0" fillId="0" borderId="1" xfId="0" applyBorder="1" applyAlignment="1">
      <alignment horizontal="left" vertical="center" wrapText="1"/>
    </xf>
    <xf numFmtId="0" fontId="3" fillId="2" borderId="0" xfId="0" applyFont="1" applyFill="1" applyAlignment="1">
      <alignment vertical="center"/>
    </xf>
    <xf numFmtId="0" fontId="0" fillId="0" borderId="0" xfId="0" applyAlignment="1">
      <alignment horizontal="left" indent="2"/>
    </xf>
    <xf numFmtId="43" fontId="0" fillId="0" borderId="0" xfId="0" applyNumberFormat="1" applyAlignment="1">
      <alignment horizontal="right" vertical="center"/>
    </xf>
    <xf numFmtId="43" fontId="0" fillId="0" borderId="0" xfId="0" applyNumberFormat="1" applyAlignment="1">
      <alignment horizontal="center" vertical="center"/>
    </xf>
    <xf numFmtId="0" fontId="3" fillId="3" borderId="0" xfId="0" applyFont="1" applyFill="1" applyAlignment="1">
      <alignment horizontal="right" vertical="center" wrapText="1"/>
    </xf>
    <xf numFmtId="2" fontId="0" fillId="0" borderId="0" xfId="3" applyNumberFormat="1" applyFont="1" applyAlignment="1">
      <alignment horizontal="center" vertical="center"/>
    </xf>
    <xf numFmtId="2" fontId="1" fillId="0" borderId="0" xfId="3" applyNumberFormat="1" applyFont="1" applyAlignment="1">
      <alignment horizontal="center" vertical="center"/>
    </xf>
    <xf numFmtId="43" fontId="0" fillId="0" borderId="0" xfId="3" applyFont="1"/>
    <xf numFmtId="0" fontId="0" fillId="0" borderId="4" xfId="0" applyBorder="1"/>
    <xf numFmtId="0" fontId="3" fillId="3" borderId="1" xfId="0" applyFont="1" applyFill="1" applyBorder="1" applyAlignment="1">
      <alignment vertical="center"/>
    </xf>
    <xf numFmtId="0" fontId="3" fillId="3" borderId="1" xfId="0" applyFont="1" applyFill="1" applyBorder="1" applyAlignment="1">
      <alignment horizontal="left" vertical="center"/>
    </xf>
    <xf numFmtId="2" fontId="1" fillId="0" borderId="0" xfId="0" applyNumberFormat="1" applyFont="1" applyAlignment="1">
      <alignment horizontal="center"/>
    </xf>
    <xf numFmtId="0" fontId="1" fillId="6" borderId="2" xfId="0" applyFont="1" applyFill="1" applyBorder="1"/>
    <xf numFmtId="43" fontId="1" fillId="6" borderId="2" xfId="0" applyNumberFormat="1" applyFont="1" applyFill="1" applyBorder="1" applyAlignment="1">
      <alignment horizontal="right"/>
    </xf>
    <xf numFmtId="0" fontId="1" fillId="6" borderId="3" xfId="0" applyFont="1" applyFill="1" applyBorder="1"/>
    <xf numFmtId="43" fontId="1" fillId="6" borderId="3" xfId="0" applyNumberFormat="1" applyFont="1" applyFill="1" applyBorder="1"/>
    <xf numFmtId="43" fontId="1" fillId="6" borderId="2" xfId="0" applyNumberFormat="1" applyFont="1" applyFill="1" applyBorder="1"/>
    <xf numFmtId="43" fontId="0" fillId="0" borderId="4" xfId="0" applyNumberFormat="1" applyBorder="1" applyAlignment="1">
      <alignment horizontal="right" vertical="center"/>
    </xf>
    <xf numFmtId="43" fontId="1" fillId="6" borderId="3" xfId="0" applyNumberFormat="1" applyFont="1" applyFill="1" applyBorder="1" applyAlignment="1">
      <alignment horizontal="right" vertical="center"/>
    </xf>
    <xf numFmtId="2" fontId="1" fillId="6" borderId="3" xfId="0" applyNumberFormat="1" applyFont="1" applyFill="1" applyBorder="1" applyAlignment="1">
      <alignment horizontal="center"/>
    </xf>
    <xf numFmtId="0" fontId="12" fillId="7" borderId="0" xfId="4" applyFont="1" applyBorder="1"/>
    <xf numFmtId="43" fontId="1" fillId="8" borderId="0" xfId="0" applyNumberFormat="1" applyFont="1" applyFill="1" applyAlignment="1">
      <alignment horizontal="right" vertical="center"/>
    </xf>
    <xf numFmtId="0" fontId="0" fillId="0" borderId="0" xfId="0" applyAlignment="1">
      <alignment horizontal="center" vertical="center"/>
    </xf>
    <xf numFmtId="0" fontId="1" fillId="9" borderId="1" xfId="0" applyFont="1" applyFill="1" applyBorder="1" applyAlignment="1">
      <alignment horizontal="center" vertical="center"/>
    </xf>
    <xf numFmtId="0" fontId="0" fillId="0" borderId="1" xfId="0" applyBorder="1" applyAlignment="1">
      <alignment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5" fillId="0" borderId="0" xfId="0" applyFont="1" applyAlignment="1">
      <alignment vertical="center" wrapText="1"/>
    </xf>
    <xf numFmtId="0" fontId="13" fillId="0" borderId="0" xfId="0" applyFont="1" applyAlignment="1">
      <alignment horizontal="center" vertical="center" wrapText="1"/>
    </xf>
    <xf numFmtId="0" fontId="3" fillId="3" borderId="7" xfId="0" applyFont="1" applyFill="1" applyBorder="1" applyAlignment="1">
      <alignment horizontal="center" vertical="center" wrapText="1"/>
    </xf>
    <xf numFmtId="1" fontId="20" fillId="0" borderId="7" xfId="0" applyNumberFormat="1" applyFont="1" applyBorder="1" applyAlignment="1">
      <alignment horizontal="center" vertical="center" shrinkToFit="1"/>
    </xf>
    <xf numFmtId="165" fontId="20" fillId="0" borderId="7" xfId="0" applyNumberFormat="1" applyFont="1" applyBorder="1" applyAlignment="1">
      <alignment horizontal="center" vertical="center" shrinkToFit="1"/>
    </xf>
    <xf numFmtId="0" fontId="20" fillId="0" borderId="7" xfId="0" applyFont="1" applyBorder="1" applyAlignment="1">
      <alignment horizontal="center" vertical="center" wrapText="1"/>
    </xf>
    <xf numFmtId="166" fontId="20" fillId="0" borderId="7" xfId="0" applyNumberFormat="1" applyFont="1" applyBorder="1" applyAlignment="1">
      <alignment horizontal="center" vertical="center" shrinkToFit="1"/>
    </xf>
    <xf numFmtId="0" fontId="20" fillId="0" borderId="7" xfId="0" applyFont="1" applyBorder="1" applyAlignment="1">
      <alignment horizontal="left" vertical="center" wrapText="1"/>
    </xf>
    <xf numFmtId="0" fontId="25" fillId="0" borderId="0" xfId="0" applyFont="1" applyAlignment="1">
      <alignment vertical="center" wrapText="1"/>
    </xf>
    <xf numFmtId="0" fontId="27" fillId="0" borderId="0" xfId="0" applyFont="1" applyAlignment="1">
      <alignment vertical="center" wrapText="1"/>
    </xf>
    <xf numFmtId="0" fontId="28" fillId="0" borderId="7" xfId="0" applyFont="1" applyBorder="1" applyAlignment="1">
      <alignment horizontal="center" vertical="center" wrapText="1"/>
    </xf>
    <xf numFmtId="3" fontId="28" fillId="0" borderId="7" xfId="0" applyNumberFormat="1" applyFont="1" applyBorder="1" applyAlignment="1">
      <alignment horizontal="center" vertical="center" shrinkToFit="1"/>
    </xf>
    <xf numFmtId="10" fontId="28" fillId="0" borderId="7" xfId="0" applyNumberFormat="1" applyFont="1" applyBorder="1" applyAlignment="1">
      <alignment horizontal="center" vertical="center" shrinkToFit="1"/>
    </xf>
    <xf numFmtId="1" fontId="28" fillId="0" borderId="7" xfId="0" applyNumberFormat="1" applyFont="1" applyBorder="1" applyAlignment="1">
      <alignment horizontal="center" vertical="center" shrinkToFit="1"/>
    </xf>
    <xf numFmtId="0" fontId="28" fillId="0" borderId="7" xfId="0" applyFont="1" applyBorder="1" applyAlignment="1">
      <alignment horizontal="left" vertical="center" wrapText="1"/>
    </xf>
    <xf numFmtId="0" fontId="29" fillId="9" borderId="7" xfId="0" applyFont="1" applyFill="1" applyBorder="1" applyAlignment="1">
      <alignment horizontal="center" vertical="center" wrapText="1"/>
    </xf>
    <xf numFmtId="3" fontId="29" fillId="9" borderId="7" xfId="0" applyNumberFormat="1" applyFont="1" applyFill="1" applyBorder="1" applyAlignment="1">
      <alignment horizontal="center" vertical="center" shrinkToFit="1"/>
    </xf>
    <xf numFmtId="10" fontId="29" fillId="9" borderId="7" xfId="0" applyNumberFormat="1" applyFont="1" applyFill="1" applyBorder="1" applyAlignment="1">
      <alignment horizontal="center" vertical="center" shrinkToFit="1"/>
    </xf>
    <xf numFmtId="0" fontId="19" fillId="0" borderId="0" xfId="0" applyFont="1" applyAlignment="1">
      <alignment vertical="center" wrapText="1"/>
    </xf>
    <xf numFmtId="9" fontId="28" fillId="0" borderId="7" xfId="0" applyNumberFormat="1" applyFont="1" applyBorder="1" applyAlignment="1">
      <alignment horizontal="center" vertical="center" shrinkToFit="1"/>
    </xf>
    <xf numFmtId="9" fontId="29" fillId="9" borderId="7" xfId="0" applyNumberFormat="1" applyFont="1" applyFill="1" applyBorder="1" applyAlignment="1">
      <alignment horizontal="center" vertical="center" shrinkToFit="1"/>
    </xf>
    <xf numFmtId="0" fontId="26" fillId="0" borderId="0" xfId="0" applyFont="1" applyAlignment="1">
      <alignment vertical="center" wrapText="1"/>
    </xf>
    <xf numFmtId="0" fontId="17" fillId="0" borderId="0" xfId="0" applyFont="1" applyAlignment="1">
      <alignment vertical="center" wrapText="1"/>
    </xf>
    <xf numFmtId="0" fontId="24" fillId="0" borderId="10" xfId="0" applyFont="1" applyBorder="1" applyAlignment="1">
      <alignment vertical="center" wrapText="1"/>
    </xf>
    <xf numFmtId="3" fontId="31" fillId="0" borderId="11" xfId="0" applyNumberFormat="1" applyFont="1" applyBorder="1"/>
    <xf numFmtId="0" fontId="0" fillId="0" borderId="1" xfId="0" applyBorder="1" applyAlignment="1">
      <alignment horizontal="left" vertical="center"/>
    </xf>
    <xf numFmtId="0" fontId="3" fillId="0" borderId="0" xfId="0" applyFont="1" applyAlignment="1">
      <alignment horizontal="center" vertical="center"/>
    </xf>
    <xf numFmtId="0" fontId="3" fillId="3" borderId="1" xfId="0" applyFont="1" applyFill="1" applyBorder="1"/>
    <xf numFmtId="17" fontId="0" fillId="0" borderId="1" xfId="0" applyNumberFormat="1" applyBorder="1" applyAlignment="1">
      <alignment horizontal="left" vertical="center"/>
    </xf>
    <xf numFmtId="0" fontId="0" fillId="0" borderId="1" xfId="0" applyBorder="1" applyAlignment="1">
      <alignment vertical="center"/>
    </xf>
    <xf numFmtId="1" fontId="20" fillId="0" borderId="7" xfId="0" applyNumberFormat="1" applyFont="1" applyBorder="1" applyAlignment="1">
      <alignment horizontal="center" vertical="top" shrinkToFit="1"/>
    </xf>
    <xf numFmtId="2" fontId="20" fillId="0" borderId="7" xfId="0" applyNumberFormat="1" applyFont="1" applyBorder="1" applyAlignment="1">
      <alignment horizontal="center" vertical="top" shrinkToFit="1"/>
    </xf>
    <xf numFmtId="0" fontId="28" fillId="0" borderId="0" xfId="0" applyFont="1" applyAlignment="1">
      <alignment horizontal="left" vertical="top" wrapText="1"/>
    </xf>
    <xf numFmtId="0" fontId="28" fillId="0" borderId="0" xfId="0" applyFont="1" applyAlignment="1">
      <alignment horizontal="left" vertical="center" wrapText="1"/>
    </xf>
    <xf numFmtId="0" fontId="32" fillId="0" borderId="0" xfId="0" applyFont="1" applyAlignment="1">
      <alignment vertical="center"/>
    </xf>
    <xf numFmtId="0" fontId="33" fillId="0" borderId="0" xfId="0" applyFont="1"/>
    <xf numFmtId="0" fontId="28" fillId="0" borderId="0" xfId="0" applyFont="1" applyAlignment="1">
      <alignment vertical="top"/>
    </xf>
    <xf numFmtId="0" fontId="20" fillId="0" borderId="0" xfId="0" applyFont="1" applyAlignment="1">
      <alignment vertical="top"/>
    </xf>
    <xf numFmtId="0" fontId="28" fillId="0" borderId="0" xfId="0" applyFont="1" applyAlignment="1">
      <alignment horizontal="left" vertical="center"/>
    </xf>
    <xf numFmtId="0" fontId="20" fillId="0" borderId="7" xfId="0" applyFont="1" applyBorder="1" applyAlignment="1">
      <alignment horizontal="left" vertical="top"/>
    </xf>
    <xf numFmtId="4" fontId="20" fillId="0" borderId="12" xfId="0" applyNumberFormat="1" applyFont="1" applyBorder="1" applyAlignment="1">
      <alignment horizontal="right" vertical="top"/>
    </xf>
    <xf numFmtId="167" fontId="20" fillId="0" borderId="1" xfId="0" applyNumberFormat="1" applyFont="1" applyBorder="1" applyAlignment="1">
      <alignment horizontal="center" vertical="top" shrinkToFit="1"/>
    </xf>
    <xf numFmtId="0" fontId="20" fillId="0" borderId="1" xfId="0" applyFont="1" applyBorder="1" applyAlignment="1">
      <alignment vertical="top"/>
    </xf>
    <xf numFmtId="4" fontId="20" fillId="0" borderId="1" xfId="0" applyNumberFormat="1" applyFont="1" applyBorder="1" applyAlignment="1">
      <alignment horizontal="right" vertical="top"/>
    </xf>
    <xf numFmtId="0" fontId="32" fillId="0" borderId="0" xfId="0" applyFont="1" applyAlignment="1">
      <alignment vertical="top"/>
    </xf>
    <xf numFmtId="0" fontId="20" fillId="0" borderId="0" xfId="0" applyFont="1"/>
    <xf numFmtId="2" fontId="20" fillId="0" borderId="7" xfId="0" applyNumberFormat="1" applyFont="1" applyBorder="1" applyAlignment="1">
      <alignment horizontal="center" vertical="center" shrinkToFit="1"/>
    </xf>
    <xf numFmtId="168" fontId="20" fillId="0" borderId="7" xfId="0" applyNumberFormat="1" applyFont="1" applyBorder="1" applyAlignment="1">
      <alignment horizontal="center" vertical="center" shrinkToFit="1"/>
    </xf>
    <xf numFmtId="0" fontId="0" fillId="0" borderId="1" xfId="0" applyBorder="1" applyAlignment="1">
      <alignment vertical="center" wrapText="1"/>
    </xf>
    <xf numFmtId="14" fontId="0" fillId="0" borderId="1" xfId="0" applyNumberFormat="1" applyBorder="1" applyAlignment="1">
      <alignment horizontal="left" vertical="center"/>
    </xf>
    <xf numFmtId="0" fontId="3" fillId="3" borderId="1" xfId="0" applyFont="1" applyFill="1" applyBorder="1" applyAlignment="1">
      <alignment horizontal="center" vertical="top"/>
    </xf>
    <xf numFmtId="0" fontId="3" fillId="3" borderId="1" xfId="0" applyFont="1" applyFill="1" applyBorder="1" applyAlignment="1">
      <alignment vertical="top" wrapText="1"/>
    </xf>
    <xf numFmtId="0" fontId="3" fillId="3" borderId="1" xfId="0" applyFont="1" applyFill="1" applyBorder="1" applyAlignment="1">
      <alignment horizontal="left" vertical="top"/>
    </xf>
    <xf numFmtId="0" fontId="3" fillId="3" borderId="7" xfId="0" applyFont="1" applyFill="1" applyBorder="1" applyAlignment="1">
      <alignment horizontal="left" vertical="center"/>
    </xf>
    <xf numFmtId="0" fontId="3" fillId="3" borderId="7" xfId="0" applyFont="1" applyFill="1" applyBorder="1" applyAlignment="1">
      <alignment horizontal="center" vertical="top" wrapText="1"/>
    </xf>
    <xf numFmtId="1" fontId="20" fillId="0" borderId="12" xfId="0" applyNumberFormat="1" applyFont="1" applyBorder="1" applyAlignment="1">
      <alignment horizontal="center" vertical="top" shrinkToFit="1"/>
    </xf>
    <xf numFmtId="0" fontId="20" fillId="0" borderId="12" xfId="0" applyFont="1" applyBorder="1" applyAlignment="1">
      <alignment horizontal="left" vertical="top"/>
    </xf>
    <xf numFmtId="2" fontId="20" fillId="0" borderId="12" xfId="0" applyNumberFormat="1" applyFont="1" applyBorder="1" applyAlignment="1">
      <alignment horizontal="center" vertical="top" shrinkToFit="1"/>
    </xf>
    <xf numFmtId="0" fontId="29" fillId="9" borderId="7" xfId="0" applyFont="1" applyFill="1" applyBorder="1" applyAlignment="1">
      <alignment horizontal="left" vertical="center"/>
    </xf>
    <xf numFmtId="0" fontId="32" fillId="9" borderId="7" xfId="0" applyFont="1" applyFill="1" applyBorder="1" applyAlignment="1">
      <alignment horizontal="left" vertical="top"/>
    </xf>
    <xf numFmtId="2" fontId="32" fillId="9" borderId="7" xfId="0" applyNumberFormat="1" applyFont="1" applyFill="1" applyBorder="1" applyAlignment="1">
      <alignment horizontal="center" vertical="top" shrinkToFit="1"/>
    </xf>
    <xf numFmtId="2" fontId="32" fillId="9" borderId="7" xfId="0" applyNumberFormat="1" applyFont="1" applyFill="1" applyBorder="1" applyAlignment="1">
      <alignment horizontal="center" vertical="center" shrinkToFit="1"/>
    </xf>
    <xf numFmtId="0" fontId="29" fillId="9" borderId="1" xfId="0" applyFont="1" applyFill="1" applyBorder="1" applyAlignment="1">
      <alignment horizontal="left" vertical="center"/>
    </xf>
    <xf numFmtId="0" fontId="32" fillId="9" borderId="1" xfId="0" applyFont="1" applyFill="1" applyBorder="1" applyAlignment="1">
      <alignment vertical="top"/>
    </xf>
    <xf numFmtId="4" fontId="32" fillId="9" borderId="1" xfId="0" applyNumberFormat="1" applyFont="1" applyFill="1" applyBorder="1" applyAlignment="1">
      <alignment horizontal="right" vertical="top"/>
    </xf>
    <xf numFmtId="0" fontId="28" fillId="9" borderId="7" xfId="0" applyFont="1" applyFill="1" applyBorder="1" applyAlignment="1">
      <alignment horizontal="left"/>
    </xf>
    <xf numFmtId="167" fontId="20" fillId="0" borderId="12" xfId="0" applyNumberFormat="1" applyFont="1" applyBorder="1" applyAlignment="1">
      <alignment horizontal="center" vertical="top" shrinkToFit="1"/>
    </xf>
    <xf numFmtId="167" fontId="20" fillId="0" borderId="7" xfId="0" applyNumberFormat="1" applyFont="1" applyBorder="1" applyAlignment="1">
      <alignment horizontal="center" vertical="top" shrinkToFit="1"/>
    </xf>
    <xf numFmtId="4" fontId="20" fillId="0" borderId="7" xfId="0" applyNumberFormat="1" applyFont="1" applyBorder="1" applyAlignment="1">
      <alignment horizontal="right" vertical="top"/>
    </xf>
    <xf numFmtId="4" fontId="32" fillId="9" borderId="7" xfId="0" applyNumberFormat="1" applyFont="1" applyFill="1" applyBorder="1" applyAlignment="1">
      <alignment horizontal="right" vertical="top"/>
    </xf>
    <xf numFmtId="0" fontId="27" fillId="0" borderId="0" xfId="0" applyFont="1"/>
    <xf numFmtId="0" fontId="27" fillId="0" borderId="0" xfId="0" applyFont="1" applyAlignment="1">
      <alignment wrapText="1"/>
    </xf>
    <xf numFmtId="0" fontId="28" fillId="0" borderId="0" xfId="0" applyFont="1"/>
    <xf numFmtId="0" fontId="36" fillId="0" borderId="0" xfId="0" applyFont="1" applyAlignment="1">
      <alignment horizontal="left" vertical="center" wrapText="1" indent="10"/>
    </xf>
    <xf numFmtId="0" fontId="27" fillId="0" borderId="0" xfId="0" applyFont="1" applyAlignment="1">
      <alignment horizontal="left" vertical="center" wrapText="1" indent="8"/>
    </xf>
    <xf numFmtId="0" fontId="31" fillId="0" borderId="0" xfId="0" applyFont="1"/>
    <xf numFmtId="0" fontId="27" fillId="0" borderId="0" xfId="0" applyFont="1" applyAlignment="1">
      <alignment horizontal="left" vertical="center" wrapText="1" indent="13"/>
    </xf>
    <xf numFmtId="0" fontId="27" fillId="0" borderId="0" xfId="0" applyFont="1" applyAlignment="1">
      <alignment horizontal="left" vertical="center" wrapText="1" indent="10"/>
    </xf>
    <xf numFmtId="0" fontId="36" fillId="0" borderId="0" xfId="0" applyFont="1" applyAlignment="1">
      <alignment horizontal="left" vertical="center" wrapText="1" indent="8"/>
    </xf>
    <xf numFmtId="0" fontId="34" fillId="0" borderId="0" xfId="0" applyFont="1" applyAlignment="1">
      <alignment horizontal="left" vertical="center"/>
    </xf>
    <xf numFmtId="0" fontId="29" fillId="9" borderId="1" xfId="0" applyFont="1" applyFill="1" applyBorder="1" applyAlignment="1">
      <alignment horizontal="right" vertical="center"/>
    </xf>
    <xf numFmtId="0" fontId="29" fillId="9" borderId="1" xfId="0" applyFont="1" applyFill="1" applyBorder="1" applyAlignment="1">
      <alignment vertical="center"/>
    </xf>
    <xf numFmtId="0" fontId="28" fillId="10" borderId="1" xfId="0" applyFont="1" applyFill="1" applyBorder="1" applyAlignment="1">
      <alignment horizontal="right" vertical="center"/>
    </xf>
    <xf numFmtId="0" fontId="28" fillId="10" borderId="1" xfId="0" applyFont="1" applyFill="1" applyBorder="1" applyAlignment="1">
      <alignment vertical="center"/>
    </xf>
    <xf numFmtId="0" fontId="3" fillId="3" borderId="1" xfId="0" applyFont="1" applyFill="1" applyBorder="1" applyAlignment="1">
      <alignment horizontal="right" vertical="center" wrapText="1"/>
    </xf>
    <xf numFmtId="0" fontId="29" fillId="10" borderId="0" xfId="0" applyFont="1" applyFill="1" applyAlignment="1">
      <alignment horizontal="right" vertical="center"/>
    </xf>
    <xf numFmtId="0" fontId="28" fillId="10" borderId="0" xfId="0" applyFont="1" applyFill="1" applyAlignment="1">
      <alignment vertical="center"/>
    </xf>
    <xf numFmtId="2" fontId="28" fillId="10" borderId="1" xfId="0" applyNumberFormat="1" applyFont="1" applyFill="1" applyBorder="1" applyAlignment="1">
      <alignment horizontal="right" vertical="center"/>
    </xf>
    <xf numFmtId="0" fontId="3" fillId="3" borderId="1" xfId="0" applyFont="1" applyFill="1" applyBorder="1" applyAlignment="1">
      <alignment horizontal="right" vertical="center"/>
    </xf>
    <xf numFmtId="0" fontId="28" fillId="10" borderId="0" xfId="0" applyFont="1" applyFill="1" applyAlignment="1">
      <alignment horizontal="right" vertical="center"/>
    </xf>
    <xf numFmtId="2" fontId="29" fillId="9" borderId="1" xfId="0" applyNumberFormat="1" applyFont="1" applyFill="1" applyBorder="1" applyAlignment="1">
      <alignment horizontal="right" vertical="center"/>
    </xf>
    <xf numFmtId="0" fontId="28" fillId="9" borderId="1" xfId="0" applyFont="1" applyFill="1" applyBorder="1" applyAlignment="1">
      <alignment vertical="center"/>
    </xf>
    <xf numFmtId="0" fontId="28" fillId="10" borderId="1" xfId="0" applyFont="1" applyFill="1" applyBorder="1" applyAlignment="1">
      <alignment horizontal="center" vertical="center"/>
    </xf>
    <xf numFmtId="0" fontId="28" fillId="0" borderId="0" xfId="0" applyFont="1" applyAlignment="1">
      <alignment vertical="center"/>
    </xf>
    <xf numFmtId="0" fontId="29" fillId="9" borderId="1" xfId="0" applyFont="1" applyFill="1" applyBorder="1" applyAlignment="1">
      <alignment horizontal="right" vertical="center" wrapText="1"/>
    </xf>
    <xf numFmtId="0" fontId="29" fillId="9" borderId="1" xfId="0" applyFont="1" applyFill="1" applyBorder="1" applyAlignment="1">
      <alignment vertical="center" wrapText="1"/>
    </xf>
    <xf numFmtId="0" fontId="29" fillId="10" borderId="1" xfId="0" applyFont="1" applyFill="1" applyBorder="1" applyAlignment="1">
      <alignment horizontal="right" vertical="center" wrapText="1"/>
    </xf>
    <xf numFmtId="0" fontId="29" fillId="10" borderId="1" xfId="0" applyFont="1" applyFill="1" applyBorder="1" applyAlignment="1">
      <alignment vertical="center" wrapText="1"/>
    </xf>
    <xf numFmtId="0" fontId="28" fillId="10" borderId="1" xfId="0" applyFont="1" applyFill="1" applyBorder="1" applyAlignment="1">
      <alignment horizontal="right" vertical="center" wrapText="1"/>
    </xf>
    <xf numFmtId="0" fontId="28" fillId="10" borderId="1" xfId="0" applyFont="1" applyFill="1" applyBorder="1" applyAlignment="1">
      <alignment vertical="center" wrapText="1"/>
    </xf>
    <xf numFmtId="0" fontId="29" fillId="10"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2" fillId="9" borderId="1" xfId="0" applyFont="1" applyFill="1" applyBorder="1" applyAlignment="1">
      <alignment horizontal="center" vertical="center"/>
    </xf>
    <xf numFmtId="0" fontId="32" fillId="9" borderId="13" xfId="0" applyFont="1" applyFill="1" applyBorder="1" applyAlignment="1">
      <alignment vertical="top"/>
    </xf>
    <xf numFmtId="0" fontId="0" fillId="9" borderId="1" xfId="0" applyFill="1" applyBorder="1"/>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2" fontId="32" fillId="9" borderId="7" xfId="0" applyNumberFormat="1" applyFont="1" applyFill="1" applyBorder="1" applyAlignment="1">
      <alignment horizontal="center" vertical="center" wrapText="1" shrinkToFit="1"/>
    </xf>
    <xf numFmtId="0" fontId="32" fillId="9" borderId="7" xfId="0" applyFont="1" applyFill="1" applyBorder="1" applyAlignment="1">
      <alignment horizontal="center" vertical="center" wrapText="1"/>
    </xf>
    <xf numFmtId="0" fontId="32" fillId="9" borderId="7" xfId="0" applyFont="1" applyFill="1" applyBorder="1" applyAlignment="1">
      <alignment horizontal="left" vertical="center"/>
    </xf>
    <xf numFmtId="2" fontId="20" fillId="0" borderId="7" xfId="0" applyNumberFormat="1" applyFont="1" applyBorder="1" applyAlignment="1">
      <alignment horizontal="center" vertical="center" wrapText="1" shrinkToFit="1"/>
    </xf>
    <xf numFmtId="0" fontId="20" fillId="0" borderId="7" xfId="0" applyFont="1" applyBorder="1" applyAlignment="1">
      <alignment horizontal="left" vertical="center"/>
    </xf>
    <xf numFmtId="0" fontId="32" fillId="0" borderId="7" xfId="0" applyFont="1" applyBorder="1" applyAlignment="1">
      <alignment horizontal="left" vertical="center"/>
    </xf>
    <xf numFmtId="4" fontId="32" fillId="9" borderId="7" xfId="0" applyNumberFormat="1" applyFont="1" applyFill="1" applyBorder="1" applyAlignment="1">
      <alignment horizontal="center" vertical="center" wrapText="1" shrinkToFit="1"/>
    </xf>
    <xf numFmtId="169" fontId="20" fillId="0" borderId="7" xfId="0" applyNumberFormat="1" applyFont="1" applyBorder="1" applyAlignment="1">
      <alignment horizontal="center" vertical="center" wrapText="1" shrinkToFit="1"/>
    </xf>
    <xf numFmtId="169" fontId="20" fillId="0" borderId="1" xfId="0" applyNumberFormat="1" applyFont="1" applyBorder="1" applyAlignment="1">
      <alignment horizontal="center" vertical="center" wrapText="1" shrinkToFit="1"/>
    </xf>
    <xf numFmtId="2" fontId="20" fillId="0" borderId="1" xfId="0" applyNumberFormat="1" applyFont="1" applyBorder="1" applyAlignment="1">
      <alignment horizontal="center" vertical="center" wrapText="1" shrinkToFit="1"/>
    </xf>
    <xf numFmtId="0" fontId="3" fillId="3" borderId="1" xfId="0" applyFont="1" applyFill="1" applyBorder="1" applyAlignment="1">
      <alignment horizontal="left" vertical="center" wrapText="1"/>
    </xf>
    <xf numFmtId="0" fontId="20" fillId="0" borderId="0" xfId="0" applyFont="1" applyAlignment="1">
      <alignment wrapText="1"/>
    </xf>
    <xf numFmtId="0" fontId="39" fillId="0" borderId="0" xfId="0" applyFont="1" applyAlignment="1">
      <alignment horizontal="center" vertical="top"/>
    </xf>
    <xf numFmtId="0" fontId="38" fillId="0" borderId="0" xfId="0" applyFont="1" applyAlignment="1">
      <alignment horizontal="left" vertical="center" wrapText="1"/>
    </xf>
    <xf numFmtId="0" fontId="24" fillId="0" borderId="0" xfId="0" applyFont="1" applyAlignment="1">
      <alignment horizontal="left" vertical="center"/>
    </xf>
    <xf numFmtId="0" fontId="43" fillId="0" borderId="0" xfId="0" applyFont="1" applyAlignment="1">
      <alignment horizontal="left" vertical="center"/>
    </xf>
    <xf numFmtId="0" fontId="20" fillId="0" borderId="1" xfId="0" applyFont="1" applyBorder="1" applyAlignment="1">
      <alignment horizontal="left" vertical="top" wrapText="1"/>
    </xf>
    <xf numFmtId="0" fontId="32" fillId="9" borderId="1" xfId="0" applyFont="1" applyFill="1" applyBorder="1" applyAlignment="1">
      <alignment horizontal="left" vertical="top"/>
    </xf>
    <xf numFmtId="0" fontId="32" fillId="9" borderId="1" xfId="0" applyFont="1" applyFill="1" applyBorder="1" applyAlignment="1">
      <alignment horizontal="center" vertical="top"/>
    </xf>
    <xf numFmtId="0" fontId="1" fillId="0" borderId="1" xfId="0" applyFont="1" applyBorder="1" applyAlignment="1">
      <alignment horizontal="left" vertical="center"/>
    </xf>
    <xf numFmtId="0" fontId="1" fillId="0" borderId="1" xfId="0" applyFont="1" applyBorder="1" applyAlignment="1">
      <alignment vertical="center"/>
    </xf>
    <xf numFmtId="0" fontId="1" fillId="9" borderId="1" xfId="0" applyFont="1" applyFill="1" applyBorder="1" applyAlignment="1">
      <alignment vertical="center"/>
    </xf>
    <xf numFmtId="0" fontId="28" fillId="0" borderId="0" xfId="0" applyFont="1" applyAlignment="1">
      <alignment horizontal="left" vertical="top"/>
    </xf>
    <xf numFmtId="2" fontId="20" fillId="0" borderId="1" xfId="0" applyNumberFormat="1" applyFont="1" applyBorder="1" applyAlignment="1">
      <alignment horizontal="center" vertical="center" shrinkToFit="1"/>
    </xf>
    <xf numFmtId="0" fontId="20" fillId="0" borderId="1" xfId="0" applyFont="1" applyBorder="1" applyAlignment="1">
      <alignment vertical="center" wrapText="1"/>
    </xf>
    <xf numFmtId="0" fontId="20" fillId="0" borderId="1" xfId="0" applyFont="1" applyBorder="1" applyAlignment="1">
      <alignment horizontal="left" vertical="center"/>
    </xf>
    <xf numFmtId="0" fontId="20" fillId="0" borderId="1" xfId="0" applyFont="1" applyBorder="1" applyAlignment="1">
      <alignment vertical="center"/>
    </xf>
    <xf numFmtId="0" fontId="28" fillId="0" borderId="1" xfId="0" applyFont="1" applyBorder="1" applyAlignment="1">
      <alignment horizontal="left" vertical="center"/>
    </xf>
    <xf numFmtId="0" fontId="28" fillId="0" borderId="1" xfId="0" applyFont="1" applyBorder="1" applyAlignment="1">
      <alignment horizontal="center" vertical="center"/>
    </xf>
    <xf numFmtId="15" fontId="20" fillId="0" borderId="1" xfId="0" applyNumberFormat="1" applyFont="1" applyBorder="1" applyAlignment="1">
      <alignment horizontal="center" vertical="center"/>
    </xf>
    <xf numFmtId="15" fontId="0" fillId="0" borderId="1" xfId="0" applyNumberFormat="1" applyBorder="1" applyAlignment="1">
      <alignment horizontal="center" vertical="center"/>
    </xf>
    <xf numFmtId="2" fontId="0" fillId="0" borderId="1" xfId="0" applyNumberFormat="1" applyBorder="1" applyAlignment="1">
      <alignment horizontal="center" vertical="center"/>
    </xf>
    <xf numFmtId="10" fontId="0" fillId="0" borderId="1" xfId="0" applyNumberFormat="1" applyBorder="1" applyAlignment="1">
      <alignment horizontal="center" vertical="center"/>
    </xf>
    <xf numFmtId="0" fontId="28" fillId="0" borderId="1" xfId="0" applyFont="1" applyBorder="1" applyAlignment="1">
      <alignment horizontal="left" vertical="center" wrapText="1"/>
    </xf>
    <xf numFmtId="0" fontId="1" fillId="9" borderId="1" xfId="0" applyFont="1" applyFill="1" applyBorder="1" applyAlignment="1">
      <alignment horizontal="left" vertical="center"/>
    </xf>
    <xf numFmtId="0" fontId="0" fillId="9" borderId="1" xfId="0" applyFill="1" applyBorder="1" applyAlignment="1">
      <alignment horizontal="left" vertical="center"/>
    </xf>
    <xf numFmtId="0" fontId="3" fillId="3" borderId="1" xfId="0" applyFont="1" applyFill="1" applyBorder="1" applyAlignment="1">
      <alignment horizontal="center" vertical="center"/>
    </xf>
    <xf numFmtId="0" fontId="0" fillId="0" borderId="1" xfId="0" applyBorder="1" applyAlignment="1">
      <alignment horizontal="left" vertical="center" wrapText="1"/>
    </xf>
    <xf numFmtId="0" fontId="1" fillId="6" borderId="1" xfId="0" applyFont="1" applyFill="1" applyBorder="1" applyAlignment="1">
      <alignment horizontal="center"/>
    </xf>
    <xf numFmtId="0" fontId="0" fillId="0" borderId="1" xfId="0" applyBorder="1" applyAlignment="1">
      <alignment horizontal="left" vertical="center" wrapText="1" indent="2"/>
    </xf>
    <xf numFmtId="0" fontId="3" fillId="2" borderId="0" xfId="0" applyFont="1" applyFill="1" applyAlignment="1">
      <alignment horizontal="left" vertical="center"/>
    </xf>
    <xf numFmtId="0" fontId="8" fillId="3" borderId="0" xfId="0" applyFont="1" applyFill="1" applyAlignment="1">
      <alignment horizontal="center" vertical="center" wrapText="1"/>
    </xf>
    <xf numFmtId="0" fontId="0" fillId="0" borderId="0" xfId="0" applyAlignment="1">
      <alignment horizontal="left" vertical="center"/>
    </xf>
    <xf numFmtId="0" fontId="1" fillId="6" borderId="0" xfId="0" applyFont="1" applyFill="1" applyAlignment="1">
      <alignment horizontal="left" vertical="center" wrapText="1"/>
    </xf>
    <xf numFmtId="0" fontId="27" fillId="0" borderId="0" xfId="0" applyFont="1" applyAlignment="1">
      <alignment horizontal="center" vertical="center" wrapText="1"/>
    </xf>
    <xf numFmtId="0" fontId="27" fillId="0" borderId="9" xfId="0" applyFont="1" applyBorder="1" applyAlignment="1">
      <alignment horizontal="left" vertical="center" wrapText="1"/>
    </xf>
    <xf numFmtId="0" fontId="26" fillId="0" borderId="8" xfId="0" applyFont="1" applyBorder="1" applyAlignment="1">
      <alignment horizontal="left" vertical="center" wrapText="1"/>
    </xf>
    <xf numFmtId="0" fontId="18" fillId="0" borderId="0" xfId="0" applyFont="1" applyAlignment="1">
      <alignment horizontal="center" vertical="center" wrapText="1"/>
    </xf>
    <xf numFmtId="0" fontId="22" fillId="0" borderId="9" xfId="0" applyFont="1" applyBorder="1" applyAlignment="1">
      <alignment horizontal="center" vertical="center" wrapText="1"/>
    </xf>
    <xf numFmtId="0" fontId="25" fillId="0" borderId="0" xfId="0" applyFont="1" applyAlignment="1">
      <alignment horizontal="center" vertical="center" wrapText="1"/>
    </xf>
    <xf numFmtId="0" fontId="14" fillId="0" borderId="8" xfId="0" applyFont="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right" vertical="center" wrapText="1"/>
    </xf>
    <xf numFmtId="15" fontId="3" fillId="3" borderId="1" xfId="0" applyNumberFormat="1" applyFont="1" applyFill="1" applyBorder="1" applyAlignment="1">
      <alignment horizontal="center" vertical="center" wrapText="1"/>
    </xf>
    <xf numFmtId="0" fontId="3" fillId="3" borderId="0" xfId="0" applyFont="1" applyFill="1" applyAlignment="1">
      <alignment horizontal="center"/>
    </xf>
    <xf numFmtId="0" fontId="33" fillId="0" borderId="14" xfId="0" applyFont="1" applyBorder="1" applyAlignment="1">
      <alignment horizontal="center" vertical="top"/>
    </xf>
    <xf numFmtId="0" fontId="32" fillId="0" borderId="14" xfId="0" applyFont="1" applyBorder="1" applyAlignment="1">
      <alignment horizontal="center" vertical="top"/>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1" fillId="9" borderId="15" xfId="0" applyFont="1" applyFill="1" applyBorder="1" applyAlignment="1">
      <alignment horizontal="left" vertical="center" wrapText="1"/>
    </xf>
    <xf numFmtId="0" fontId="1" fillId="9" borderId="0" xfId="0" applyFont="1" applyFill="1" applyAlignment="1">
      <alignment horizontal="left" vertical="center" wrapText="1"/>
    </xf>
    <xf numFmtId="0" fontId="1" fillId="9" borderId="16" xfId="0" applyFont="1" applyFill="1" applyBorder="1" applyAlignment="1">
      <alignment horizontal="left" vertical="center" wrapText="1"/>
    </xf>
    <xf numFmtId="0" fontId="3" fillId="3" borderId="15" xfId="0" applyFont="1" applyFill="1" applyBorder="1" applyAlignment="1">
      <alignment horizontal="center" vertical="center" wrapText="1"/>
    </xf>
    <xf numFmtId="0" fontId="3" fillId="3" borderId="0" xfId="0" applyFont="1" applyFill="1" applyAlignment="1">
      <alignment horizontal="center" vertical="center" wrapText="1"/>
    </xf>
  </cellXfs>
  <cellStyles count="5">
    <cellStyle name="Comma" xfId="3" builtinId="3"/>
    <cellStyle name="Good" xfId="4" builtinId="26"/>
    <cellStyle name="Hyperlink" xfId="2" builtinId="8"/>
    <cellStyle name="Normal" xfId="0" builtinId="0"/>
    <cellStyle name="Percent" xfId="1" builtinId="5"/>
  </cellStyles>
  <dxfs count="0"/>
  <tableStyles count="1" defaultTableStyle="TableStyleMedium2" defaultPivotStyle="PivotStyleMedium9">
    <tableStyle name="Invisible" pivot="0" table="0" count="0" xr9:uid="{00000000-0011-0000-FFFF-FFFF00000000}"/>
  </tableStyles>
  <colors>
    <mruColors>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kunaldesai.blog/nifty-retur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B2:E40"/>
  <sheetViews>
    <sheetView showGridLines="0" topLeftCell="A19" workbookViewId="0">
      <selection activeCell="K30" sqref="K30"/>
    </sheetView>
  </sheetViews>
  <sheetFormatPr defaultRowHeight="15" x14ac:dyDescent="0.25"/>
  <cols>
    <col min="2" max="2" width="37.140625" customWidth="1"/>
    <col min="3" max="4" width="11.5703125" bestFit="1" customWidth="1"/>
  </cols>
  <sheetData>
    <row r="2" spans="2:5" x14ac:dyDescent="0.25">
      <c r="B2" s="50" t="s">
        <v>78</v>
      </c>
      <c r="C2" s="50"/>
      <c r="D2" s="50"/>
    </row>
    <row r="4" spans="2:5" x14ac:dyDescent="0.25">
      <c r="B4" s="3" t="s">
        <v>79</v>
      </c>
      <c r="C4" s="3"/>
      <c r="D4" s="3"/>
    </row>
    <row r="6" spans="2:5" ht="30" x14ac:dyDescent="0.25">
      <c r="B6" s="34" t="s">
        <v>1</v>
      </c>
      <c r="C6" s="54" t="s">
        <v>82</v>
      </c>
      <c r="D6" s="54" t="s">
        <v>83</v>
      </c>
    </row>
    <row r="8" spans="2:5" x14ac:dyDescent="0.25">
      <c r="B8" s="5" t="s">
        <v>80</v>
      </c>
      <c r="C8" s="52"/>
      <c r="D8" s="52"/>
      <c r="E8" s="52"/>
    </row>
    <row r="9" spans="2:5" x14ac:dyDescent="0.25">
      <c r="B9" s="5" t="s">
        <v>84</v>
      </c>
      <c r="C9" s="52"/>
      <c r="D9" s="52"/>
      <c r="E9" s="52"/>
    </row>
    <row r="10" spans="2:5" x14ac:dyDescent="0.25">
      <c r="B10" t="s">
        <v>85</v>
      </c>
      <c r="C10" s="52">
        <v>15.22</v>
      </c>
      <c r="D10" s="52">
        <v>15.22</v>
      </c>
      <c r="E10" s="52"/>
    </row>
    <row r="11" spans="2:5" x14ac:dyDescent="0.25">
      <c r="B11" t="s">
        <v>86</v>
      </c>
      <c r="C11" s="52"/>
      <c r="D11" s="52"/>
      <c r="E11" s="52"/>
    </row>
    <row r="12" spans="2:5" x14ac:dyDescent="0.25">
      <c r="B12" s="51" t="s">
        <v>87</v>
      </c>
      <c r="C12" s="52">
        <v>0.11</v>
      </c>
      <c r="D12" s="52">
        <v>0.11</v>
      </c>
      <c r="E12" s="52"/>
    </row>
    <row r="13" spans="2:5" ht="15" customHeight="1" x14ac:dyDescent="0.25">
      <c r="B13" t="s">
        <v>88</v>
      </c>
      <c r="C13" s="52">
        <v>37.14</v>
      </c>
      <c r="D13" s="52">
        <v>37.14</v>
      </c>
      <c r="E13" s="52"/>
    </row>
    <row r="14" spans="2:5" x14ac:dyDescent="0.25">
      <c r="B14" s="5" t="s">
        <v>89</v>
      </c>
      <c r="C14" s="52"/>
      <c r="D14" s="52"/>
      <c r="E14" s="52"/>
    </row>
    <row r="15" spans="2:5" x14ac:dyDescent="0.25">
      <c r="B15" t="s">
        <v>90</v>
      </c>
      <c r="C15" s="52"/>
      <c r="D15" s="52"/>
      <c r="E15" s="52"/>
    </row>
    <row r="16" spans="2:5" x14ac:dyDescent="0.25">
      <c r="B16" s="51" t="s">
        <v>91</v>
      </c>
      <c r="C16" s="52">
        <v>7.02</v>
      </c>
      <c r="D16" s="52">
        <v>7.02</v>
      </c>
      <c r="E16" s="52"/>
    </row>
    <row r="17" spans="2:5" x14ac:dyDescent="0.25">
      <c r="B17" s="51" t="s">
        <v>92</v>
      </c>
      <c r="C17" s="52">
        <v>17742.439999999999</v>
      </c>
      <c r="D17" s="52">
        <v>17742.439999999999</v>
      </c>
      <c r="E17" s="52"/>
    </row>
    <row r="18" spans="2:5" x14ac:dyDescent="0.25">
      <c r="B18" t="s">
        <v>81</v>
      </c>
      <c r="C18" s="52">
        <v>9000</v>
      </c>
      <c r="D18" s="52">
        <v>9000.89</v>
      </c>
      <c r="E18" s="52"/>
    </row>
    <row r="19" spans="2:5" ht="15.75" thickBot="1" x14ac:dyDescent="0.3">
      <c r="B19" s="62" t="s">
        <v>109</v>
      </c>
      <c r="C19" s="63">
        <f>SUM(C10:C18)</f>
        <v>26801.93</v>
      </c>
      <c r="D19" s="63">
        <f>SUM(D10:D18)</f>
        <v>26802.82</v>
      </c>
      <c r="E19" s="52"/>
    </row>
    <row r="20" spans="2:5" ht="15.75" thickTop="1" x14ac:dyDescent="0.25">
      <c r="C20" s="52"/>
      <c r="D20" s="52"/>
      <c r="E20" s="52"/>
    </row>
    <row r="21" spans="2:5" x14ac:dyDescent="0.25">
      <c r="C21" s="52"/>
      <c r="D21" s="52"/>
      <c r="E21" s="52"/>
    </row>
    <row r="22" spans="2:5" x14ac:dyDescent="0.25">
      <c r="B22" s="5" t="s">
        <v>94</v>
      </c>
      <c r="C22" s="52"/>
      <c r="D22" s="52"/>
      <c r="E22" s="52"/>
    </row>
    <row r="23" spans="2:5" x14ac:dyDescent="0.25">
      <c r="B23" s="5" t="s">
        <v>98</v>
      </c>
      <c r="C23" s="52"/>
      <c r="D23" s="52"/>
      <c r="E23" s="52"/>
    </row>
    <row r="24" spans="2:5" x14ac:dyDescent="0.25">
      <c r="B24" t="s">
        <v>95</v>
      </c>
      <c r="C24" s="52">
        <v>3000</v>
      </c>
      <c r="D24" s="52">
        <v>3000</v>
      </c>
      <c r="E24" s="52"/>
    </row>
    <row r="25" spans="2:5" x14ac:dyDescent="0.25">
      <c r="B25" t="s">
        <v>96</v>
      </c>
      <c r="C25" s="52">
        <v>10715</v>
      </c>
      <c r="D25" s="52">
        <v>10715</v>
      </c>
      <c r="E25" s="52"/>
    </row>
    <row r="26" spans="2:5" x14ac:dyDescent="0.25">
      <c r="B26" t="s">
        <v>97</v>
      </c>
      <c r="C26" s="52">
        <v>-8981.85</v>
      </c>
      <c r="D26" s="52">
        <v>-8137.27</v>
      </c>
      <c r="E26" s="52"/>
    </row>
    <row r="27" spans="2:5" x14ac:dyDescent="0.25">
      <c r="B27" s="64" t="s">
        <v>99</v>
      </c>
      <c r="C27" s="65">
        <f>SUM(C24:C26)</f>
        <v>4733.1499999999996</v>
      </c>
      <c r="D27" s="65">
        <f>SUM(D24:D26)</f>
        <v>5577.73</v>
      </c>
      <c r="E27" s="52"/>
    </row>
    <row r="28" spans="2:5" x14ac:dyDescent="0.25">
      <c r="C28" s="52"/>
      <c r="D28" s="52"/>
      <c r="E28" s="52"/>
    </row>
    <row r="29" spans="2:5" x14ac:dyDescent="0.25">
      <c r="B29" s="5" t="s">
        <v>100</v>
      </c>
      <c r="C29" s="52"/>
      <c r="D29" s="52"/>
      <c r="E29" s="52"/>
    </row>
    <row r="30" spans="2:5" x14ac:dyDescent="0.25">
      <c r="B30" s="5" t="s">
        <v>101</v>
      </c>
      <c r="C30" s="52"/>
      <c r="D30" s="52"/>
      <c r="E30" s="52"/>
    </row>
    <row r="31" spans="2:5" x14ac:dyDescent="0.25">
      <c r="B31" t="s">
        <v>102</v>
      </c>
      <c r="C31" s="52"/>
      <c r="D31" s="52"/>
      <c r="E31" s="52"/>
    </row>
    <row r="32" spans="2:5" x14ac:dyDescent="0.25">
      <c r="B32" s="51" t="s">
        <v>103</v>
      </c>
      <c r="C32" s="52">
        <v>0</v>
      </c>
      <c r="D32" s="52">
        <v>0</v>
      </c>
      <c r="E32" s="52"/>
    </row>
    <row r="33" spans="2:5" x14ac:dyDescent="0.25">
      <c r="B33" s="51" t="s">
        <v>104</v>
      </c>
      <c r="C33" s="52">
        <v>0</v>
      </c>
      <c r="D33" s="52">
        <v>0</v>
      </c>
      <c r="E33" s="52"/>
    </row>
    <row r="34" spans="2:5" x14ac:dyDescent="0.25">
      <c r="B34" s="5" t="s">
        <v>105</v>
      </c>
      <c r="C34" s="52"/>
      <c r="D34" s="52"/>
      <c r="E34" s="52"/>
    </row>
    <row r="35" spans="2:5" x14ac:dyDescent="0.25">
      <c r="B35" t="s">
        <v>106</v>
      </c>
      <c r="C35" s="52"/>
      <c r="D35" s="52"/>
      <c r="E35" s="52"/>
    </row>
    <row r="36" spans="2:5" x14ac:dyDescent="0.25">
      <c r="B36" s="51" t="s">
        <v>103</v>
      </c>
      <c r="C36" s="52">
        <v>9235</v>
      </c>
      <c r="D36" s="52">
        <v>9235</v>
      </c>
      <c r="E36" s="52"/>
    </row>
    <row r="37" spans="2:5" x14ac:dyDescent="0.25">
      <c r="B37" s="51" t="s">
        <v>107</v>
      </c>
      <c r="C37" s="52">
        <v>12833.78</v>
      </c>
      <c r="D37" s="52">
        <v>11989.47</v>
      </c>
      <c r="E37" s="52"/>
    </row>
    <row r="38" spans="2:5" x14ac:dyDescent="0.25">
      <c r="B38" t="s">
        <v>108</v>
      </c>
      <c r="C38" s="52">
        <v>0</v>
      </c>
      <c r="D38" s="52">
        <v>0.62</v>
      </c>
      <c r="E38" s="52"/>
    </row>
    <row r="39" spans="2:5" ht="15.75" thickBot="1" x14ac:dyDescent="0.3">
      <c r="B39" s="62" t="s">
        <v>110</v>
      </c>
      <c r="C39" s="66">
        <f>SUM(C27:C38)</f>
        <v>26801.93</v>
      </c>
      <c r="D39" s="66">
        <f>SUM(D27:D38)</f>
        <v>26802.819999999996</v>
      </c>
      <c r="E39" s="52"/>
    </row>
    <row r="40" spans="2:5" ht="15.75" thickTop="1" x14ac:dyDescent="0.25">
      <c r="C40" s="52"/>
      <c r="D40" s="52"/>
      <c r="E40" s="5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40"/>
  <sheetViews>
    <sheetView topLeftCell="A49" workbookViewId="0">
      <selection activeCell="E52" sqref="E52"/>
    </sheetView>
  </sheetViews>
  <sheetFormatPr defaultRowHeight="15" x14ac:dyDescent="0.25"/>
  <cols>
    <col min="3" max="3" width="68.42578125" bestFit="1" customWidth="1"/>
    <col min="4" max="4" width="20.5703125" customWidth="1"/>
    <col min="5" max="5" width="52.7109375" bestFit="1" customWidth="1"/>
    <col min="11" max="11" width="15.5703125" bestFit="1" customWidth="1"/>
  </cols>
  <sheetData>
    <row r="1" spans="2:12" x14ac:dyDescent="0.25">
      <c r="B1" t="s">
        <v>320</v>
      </c>
    </row>
    <row r="2" spans="2:12" ht="15" customHeight="1" x14ac:dyDescent="0.25">
      <c r="B2" s="239" t="s">
        <v>302</v>
      </c>
      <c r="C2" s="239"/>
      <c r="D2" s="239"/>
    </row>
    <row r="3" spans="2:12" x14ac:dyDescent="0.25">
      <c r="B3" s="11" t="s">
        <v>303</v>
      </c>
      <c r="C3" s="11" t="s">
        <v>1</v>
      </c>
      <c r="D3" s="11" t="s">
        <v>22</v>
      </c>
    </row>
    <row r="4" spans="2:12" x14ac:dyDescent="0.25">
      <c r="B4" s="143">
        <v>1</v>
      </c>
      <c r="C4" s="133" t="s">
        <v>329</v>
      </c>
      <c r="D4" s="117">
        <v>1455845254</v>
      </c>
    </row>
    <row r="5" spans="2:12" x14ac:dyDescent="0.25">
      <c r="B5" s="144">
        <v>2</v>
      </c>
      <c r="C5" s="116" t="s">
        <v>304</v>
      </c>
      <c r="D5" s="145">
        <v>494421754</v>
      </c>
    </row>
    <row r="6" spans="2:12" x14ac:dyDescent="0.25">
      <c r="B6" s="144">
        <v>3</v>
      </c>
      <c r="C6" s="116" t="s">
        <v>330</v>
      </c>
      <c r="D6" s="145">
        <v>215241552</v>
      </c>
    </row>
    <row r="7" spans="2:12" x14ac:dyDescent="0.25">
      <c r="B7" s="144">
        <v>4</v>
      </c>
      <c r="C7" s="116" t="s">
        <v>305</v>
      </c>
      <c r="D7" s="145">
        <v>1522000</v>
      </c>
    </row>
    <row r="8" spans="2:12" x14ac:dyDescent="0.25">
      <c r="B8" s="135"/>
      <c r="C8" s="136" t="s">
        <v>306</v>
      </c>
      <c r="D8" s="146">
        <f>SUM(D4:D7)</f>
        <v>2167030560</v>
      </c>
    </row>
    <row r="9" spans="2:12" x14ac:dyDescent="0.25">
      <c r="B9" s="144">
        <v>5</v>
      </c>
      <c r="C9" s="116" t="s">
        <v>328</v>
      </c>
      <c r="D9" s="145">
        <v>287230062</v>
      </c>
    </row>
    <row r="10" spans="2:12" x14ac:dyDescent="0.25">
      <c r="B10" s="142"/>
      <c r="C10" s="136" t="s">
        <v>331</v>
      </c>
      <c r="D10" s="146">
        <f>D8+D9</f>
        <v>2454260622</v>
      </c>
    </row>
    <row r="12" spans="2:12" ht="15" customHeight="1" x14ac:dyDescent="0.25">
      <c r="B12" s="240" t="s">
        <v>307</v>
      </c>
      <c r="C12" s="240"/>
      <c r="D12" s="240"/>
      <c r="L12" s="113"/>
    </row>
    <row r="13" spans="2:12" ht="15" customHeight="1" x14ac:dyDescent="0.25">
      <c r="B13" s="127" t="s">
        <v>303</v>
      </c>
      <c r="C13" s="128" t="s">
        <v>323</v>
      </c>
      <c r="D13" s="129" t="s">
        <v>22</v>
      </c>
      <c r="E13" s="112"/>
      <c r="L13" s="113"/>
    </row>
    <row r="14" spans="2:12" x14ac:dyDescent="0.25">
      <c r="B14" s="118">
        <v>1</v>
      </c>
      <c r="C14" s="119" t="s">
        <v>332</v>
      </c>
      <c r="D14" s="120">
        <v>1371500000</v>
      </c>
      <c r="E14" s="112"/>
      <c r="L14" s="113"/>
    </row>
    <row r="15" spans="2:12" x14ac:dyDescent="0.25">
      <c r="B15" s="118">
        <v>2</v>
      </c>
      <c r="C15" s="10" t="s">
        <v>322</v>
      </c>
      <c r="D15" s="120">
        <v>923499867</v>
      </c>
      <c r="E15" s="112"/>
      <c r="L15" s="113"/>
    </row>
    <row r="16" spans="2:12" x14ac:dyDescent="0.25">
      <c r="B16" s="118">
        <v>3</v>
      </c>
      <c r="C16" s="119" t="s">
        <v>321</v>
      </c>
      <c r="D16" s="120">
        <v>159260755</v>
      </c>
      <c r="E16" s="112"/>
      <c r="L16" s="113"/>
    </row>
    <row r="17" spans="2:12" x14ac:dyDescent="0.25">
      <c r="B17" s="139"/>
      <c r="C17" s="140" t="s">
        <v>265</v>
      </c>
      <c r="D17" s="141">
        <f>SUM(D14:D16)</f>
        <v>2454260622</v>
      </c>
      <c r="E17" s="112"/>
      <c r="L17" s="113"/>
    </row>
    <row r="18" spans="2:12" ht="15" customHeight="1" x14ac:dyDescent="0.25">
      <c r="I18" s="114"/>
      <c r="J18" s="114"/>
      <c r="K18" s="114"/>
      <c r="L18" s="114"/>
    </row>
    <row r="20" spans="2:12" ht="15" customHeight="1" x14ac:dyDescent="0.25">
      <c r="B20" s="122" t="s">
        <v>325</v>
      </c>
    </row>
    <row r="21" spans="2:12" ht="15" customHeight="1" x14ac:dyDescent="0.25">
      <c r="D21" s="122"/>
    </row>
    <row r="22" spans="2:12" x14ac:dyDescent="0.25">
      <c r="D22" t="s">
        <v>324</v>
      </c>
    </row>
    <row r="23" spans="2:12" ht="30" x14ac:dyDescent="0.25">
      <c r="B23" s="130"/>
      <c r="C23" s="131" t="s">
        <v>308</v>
      </c>
      <c r="D23" s="79" t="s">
        <v>326</v>
      </c>
    </row>
    <row r="24" spans="2:12" x14ac:dyDescent="0.25">
      <c r="B24" s="116" t="s">
        <v>98</v>
      </c>
      <c r="C24" s="123">
        <v>137.15</v>
      </c>
      <c r="D24" s="123">
        <v>137.15</v>
      </c>
    </row>
    <row r="25" spans="2:12" x14ac:dyDescent="0.25">
      <c r="B25" s="116" t="s">
        <v>309</v>
      </c>
      <c r="C25" s="123">
        <v>321.63</v>
      </c>
      <c r="D25" s="123">
        <v>92.35</v>
      </c>
    </row>
    <row r="26" spans="2:12" x14ac:dyDescent="0.25">
      <c r="B26" s="116" t="s">
        <v>310</v>
      </c>
      <c r="C26" s="123">
        <v>225.54</v>
      </c>
      <c r="D26" s="124">
        <v>0</v>
      </c>
    </row>
    <row r="27" spans="2:12" x14ac:dyDescent="0.25">
      <c r="B27" s="136" t="s">
        <v>265</v>
      </c>
      <c r="C27" s="138">
        <v>684.33</v>
      </c>
      <c r="D27" s="138">
        <f>SUM(D24:D26)</f>
        <v>229.5</v>
      </c>
    </row>
    <row r="30" spans="2:12" ht="15" customHeight="1" x14ac:dyDescent="0.25">
      <c r="B30" s="111" t="s">
        <v>327</v>
      </c>
      <c r="D30" s="111"/>
      <c r="E30" s="111"/>
      <c r="F30" s="111"/>
    </row>
    <row r="31" spans="2:12" ht="15" customHeight="1" x14ac:dyDescent="0.25">
      <c r="B31" s="121" t="s">
        <v>311</v>
      </c>
      <c r="C31" s="121"/>
      <c r="D31" s="121"/>
      <c r="F31" s="115"/>
    </row>
    <row r="32" spans="2:12" x14ac:dyDescent="0.25">
      <c r="B32" s="127" t="s">
        <v>303</v>
      </c>
      <c r="C32" s="127" t="s">
        <v>21</v>
      </c>
      <c r="D32" s="127" t="s">
        <v>312</v>
      </c>
      <c r="F32" s="115"/>
    </row>
    <row r="33" spans="2:6" x14ac:dyDescent="0.25">
      <c r="B33" s="132">
        <v>1</v>
      </c>
      <c r="C33" s="133" t="s">
        <v>313</v>
      </c>
      <c r="D33" s="134">
        <v>21.87</v>
      </c>
      <c r="F33" s="115"/>
    </row>
    <row r="34" spans="2:6" x14ac:dyDescent="0.25">
      <c r="B34" s="107">
        <v>2</v>
      </c>
      <c r="C34" s="116" t="s">
        <v>314</v>
      </c>
      <c r="D34" s="108">
        <v>292.43</v>
      </c>
      <c r="F34" s="115"/>
    </row>
    <row r="35" spans="2:6" x14ac:dyDescent="0.25">
      <c r="B35" s="107">
        <v>3</v>
      </c>
      <c r="C35" s="116" t="s">
        <v>315</v>
      </c>
      <c r="D35" s="108">
        <v>39.32</v>
      </c>
      <c r="F35" s="115"/>
    </row>
    <row r="36" spans="2:6" x14ac:dyDescent="0.25">
      <c r="B36" s="107">
        <v>4</v>
      </c>
      <c r="C36" s="116" t="s">
        <v>316</v>
      </c>
      <c r="D36" s="108">
        <v>61.8</v>
      </c>
      <c r="F36" s="115"/>
    </row>
    <row r="37" spans="2:6" x14ac:dyDescent="0.25">
      <c r="B37" s="107">
        <v>5</v>
      </c>
      <c r="C37" s="116" t="s">
        <v>317</v>
      </c>
      <c r="D37" s="108">
        <v>21.51</v>
      </c>
      <c r="F37" s="115"/>
    </row>
    <row r="38" spans="2:6" x14ac:dyDescent="0.25">
      <c r="B38" s="107">
        <v>6</v>
      </c>
      <c r="C38" s="116" t="s">
        <v>318</v>
      </c>
      <c r="D38" s="108">
        <v>69.84</v>
      </c>
      <c r="F38" s="115"/>
    </row>
    <row r="39" spans="2:6" x14ac:dyDescent="0.25">
      <c r="B39" s="107">
        <v>7</v>
      </c>
      <c r="C39" s="116" t="s">
        <v>319</v>
      </c>
      <c r="D39" s="108">
        <v>93.23</v>
      </c>
      <c r="F39" s="115"/>
    </row>
    <row r="40" spans="2:6" x14ac:dyDescent="0.25">
      <c r="B40" s="135"/>
      <c r="C40" s="136" t="s">
        <v>265</v>
      </c>
      <c r="D40" s="137">
        <f>SUM(D33:D39)</f>
        <v>600</v>
      </c>
      <c r="F40" s="115"/>
    </row>
  </sheetData>
  <mergeCells count="2">
    <mergeCell ref="B2:D2"/>
    <mergeCell ref="B12:D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36"/>
  <sheetViews>
    <sheetView workbookViewId="0">
      <selection activeCell="B30" sqref="B30"/>
    </sheetView>
  </sheetViews>
  <sheetFormatPr defaultRowHeight="14.25" x14ac:dyDescent="0.2"/>
  <cols>
    <col min="1" max="1" width="9.140625" style="152"/>
    <col min="2" max="2" width="143.85546875" style="152" customWidth="1"/>
    <col min="3" max="16384" width="9.140625" style="152"/>
  </cols>
  <sheetData>
    <row r="1" spans="2:2" ht="30.75" x14ac:dyDescent="0.2">
      <c r="B1" s="148" t="s">
        <v>333</v>
      </c>
    </row>
    <row r="3" spans="2:2" ht="30.75" x14ac:dyDescent="0.2">
      <c r="B3" s="148" t="s">
        <v>333</v>
      </c>
    </row>
    <row r="5" spans="2:2" ht="71.25" x14ac:dyDescent="0.2">
      <c r="B5" s="148" t="s">
        <v>334</v>
      </c>
    </row>
    <row r="7" spans="2:2" x14ac:dyDescent="0.2">
      <c r="B7" s="147" t="s">
        <v>335</v>
      </c>
    </row>
    <row r="8" spans="2:2" x14ac:dyDescent="0.2">
      <c r="B8" s="147"/>
    </row>
    <row r="9" spans="2:2" x14ac:dyDescent="0.2">
      <c r="B9" s="86" t="s">
        <v>336</v>
      </c>
    </row>
    <row r="10" spans="2:2" x14ac:dyDescent="0.2">
      <c r="B10" s="147"/>
    </row>
    <row r="11" spans="2:2" ht="15" x14ac:dyDescent="0.2">
      <c r="B11" s="150" t="s">
        <v>338</v>
      </c>
    </row>
    <row r="12" spans="2:2" ht="28.5" x14ac:dyDescent="0.2">
      <c r="B12" s="153" t="s">
        <v>339</v>
      </c>
    </row>
    <row r="13" spans="2:2" ht="15" x14ac:dyDescent="0.2">
      <c r="B13" s="150" t="s">
        <v>340</v>
      </c>
    </row>
    <row r="14" spans="2:2" ht="28.5" x14ac:dyDescent="0.2">
      <c r="B14" s="153" t="s">
        <v>341</v>
      </c>
    </row>
    <row r="15" spans="2:2" x14ac:dyDescent="0.2">
      <c r="B15" s="147"/>
    </row>
    <row r="16" spans="2:2" x14ac:dyDescent="0.2">
      <c r="B16" s="151"/>
    </row>
    <row r="17" spans="2:2" x14ac:dyDescent="0.2">
      <c r="B17" s="147"/>
    </row>
    <row r="18" spans="2:2" ht="42.75" x14ac:dyDescent="0.2">
      <c r="B18" s="154" t="s">
        <v>342</v>
      </c>
    </row>
    <row r="19" spans="2:2" x14ac:dyDescent="0.2">
      <c r="B19" s="154" t="s">
        <v>343</v>
      </c>
    </row>
    <row r="20" spans="2:2" x14ac:dyDescent="0.2">
      <c r="B20" s="147"/>
    </row>
    <row r="21" spans="2:2" x14ac:dyDescent="0.2">
      <c r="B21" s="147"/>
    </row>
    <row r="22" spans="2:2" ht="15" x14ac:dyDescent="0.2">
      <c r="B22" s="155" t="s">
        <v>337</v>
      </c>
    </row>
    <row r="23" spans="2:2" x14ac:dyDescent="0.2">
      <c r="B23" s="154" t="s">
        <v>344</v>
      </c>
    </row>
    <row r="24" spans="2:2" ht="28.5" x14ac:dyDescent="0.2">
      <c r="B24" s="154" t="s">
        <v>345</v>
      </c>
    </row>
    <row r="25" spans="2:2" x14ac:dyDescent="0.2">
      <c r="B25" s="154" t="s">
        <v>343</v>
      </c>
    </row>
    <row r="26" spans="2:2" x14ac:dyDescent="0.2">
      <c r="B26" s="154" t="s">
        <v>346</v>
      </c>
    </row>
    <row r="27" spans="2:2" x14ac:dyDescent="0.2">
      <c r="B27" s="154" t="s">
        <v>347</v>
      </c>
    </row>
    <row r="28" spans="2:2" x14ac:dyDescent="0.2">
      <c r="B28" s="147"/>
    </row>
    <row r="29" spans="2:2" x14ac:dyDescent="0.2">
      <c r="B29" s="147"/>
    </row>
    <row r="30" spans="2:2" x14ac:dyDescent="0.2">
      <c r="B30" s="151" t="s">
        <v>349</v>
      </c>
    </row>
    <row r="31" spans="2:2" x14ac:dyDescent="0.2">
      <c r="B31" s="147"/>
    </row>
    <row r="32" spans="2:2" ht="28.5" x14ac:dyDescent="0.2">
      <c r="B32" s="151" t="s">
        <v>348</v>
      </c>
    </row>
    <row r="33" spans="2:2" x14ac:dyDescent="0.2">
      <c r="B33" s="147"/>
    </row>
    <row r="34" spans="2:2" x14ac:dyDescent="0.2">
      <c r="B34" s="147"/>
    </row>
    <row r="35" spans="2:2" x14ac:dyDescent="0.2">
      <c r="B35" s="147"/>
    </row>
    <row r="36" spans="2:2" x14ac:dyDescent="0.2">
      <c r="B36" s="14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3"/>
  <sheetViews>
    <sheetView workbookViewId="0">
      <selection activeCell="B4" sqref="B4"/>
    </sheetView>
  </sheetViews>
  <sheetFormatPr defaultRowHeight="15" x14ac:dyDescent="0.25"/>
  <cols>
    <col min="2" max="2" width="108" customWidth="1"/>
  </cols>
  <sheetData>
    <row r="1" spans="2:2" ht="225" x14ac:dyDescent="0.25">
      <c r="B1" s="197" t="s">
        <v>436</v>
      </c>
    </row>
    <row r="2" spans="2:2" ht="90.75" x14ac:dyDescent="0.25">
      <c r="B2" s="197" t="s">
        <v>437</v>
      </c>
    </row>
    <row r="3" spans="2:2" x14ac:dyDescent="0.25">
      <c r="B3" s="19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C1:L33"/>
  <sheetViews>
    <sheetView topLeftCell="A19" workbookViewId="0">
      <selection activeCell="I25" sqref="I25"/>
    </sheetView>
  </sheetViews>
  <sheetFormatPr defaultRowHeight="15" x14ac:dyDescent="0.25"/>
  <cols>
    <col min="3" max="3" width="28.7109375" customWidth="1"/>
    <col min="9" max="9" width="61.5703125" customWidth="1"/>
    <col min="10" max="10" width="13.28515625" customWidth="1"/>
    <col min="11" max="11" width="23.85546875" bestFit="1" customWidth="1"/>
    <col min="12" max="12" width="32.140625" customWidth="1"/>
  </cols>
  <sheetData>
    <row r="1" spans="3:12" x14ac:dyDescent="0.25">
      <c r="C1" s="198" t="s">
        <v>438</v>
      </c>
    </row>
    <row r="2" spans="3:12" x14ac:dyDescent="0.25">
      <c r="C2" s="198" t="s">
        <v>439</v>
      </c>
    </row>
    <row r="3" spans="3:12" x14ac:dyDescent="0.25">
      <c r="C3" s="199" t="s">
        <v>440</v>
      </c>
    </row>
    <row r="5" spans="3:12" ht="45" x14ac:dyDescent="0.25">
      <c r="C5" s="194" t="s">
        <v>446</v>
      </c>
      <c r="D5" s="178" t="s">
        <v>441</v>
      </c>
    </row>
    <row r="6" spans="3:12" x14ac:dyDescent="0.25">
      <c r="C6" s="200" t="s">
        <v>443</v>
      </c>
      <c r="D6" s="182">
        <v>321.63</v>
      </c>
    </row>
    <row r="7" spans="3:12" x14ac:dyDescent="0.25">
      <c r="C7" s="200" t="s">
        <v>444</v>
      </c>
      <c r="D7" s="182">
        <v>137.16</v>
      </c>
    </row>
    <row r="8" spans="3:12" x14ac:dyDescent="0.25">
      <c r="C8" s="200" t="s">
        <v>373</v>
      </c>
      <c r="D8" s="182">
        <v>225.56</v>
      </c>
    </row>
    <row r="9" spans="3:12" x14ac:dyDescent="0.25">
      <c r="C9" s="201" t="s">
        <v>447</v>
      </c>
      <c r="D9" s="202">
        <v>684.33</v>
      </c>
    </row>
    <row r="11" spans="3:12" ht="45" x14ac:dyDescent="0.25">
      <c r="I11" s="178" t="s">
        <v>448</v>
      </c>
      <c r="J11" s="178" t="s">
        <v>449</v>
      </c>
      <c r="K11" s="178" t="s">
        <v>442</v>
      </c>
      <c r="L11" s="11" t="s">
        <v>3</v>
      </c>
    </row>
    <row r="12" spans="3:12" ht="90" x14ac:dyDescent="0.25">
      <c r="I12" s="183" t="s">
        <v>450</v>
      </c>
      <c r="J12" s="207">
        <v>321.63</v>
      </c>
      <c r="K12" s="207">
        <v>92.35</v>
      </c>
      <c r="L12" s="183" t="s">
        <v>453</v>
      </c>
    </row>
    <row r="13" spans="3:12" ht="30" x14ac:dyDescent="0.25">
      <c r="I13" s="208" t="s">
        <v>451</v>
      </c>
      <c r="J13" s="207">
        <v>-3.22</v>
      </c>
      <c r="K13" s="207">
        <v>-0.92</v>
      </c>
      <c r="L13" s="208" t="s">
        <v>452</v>
      </c>
    </row>
    <row r="14" spans="3:12" ht="45" x14ac:dyDescent="0.25">
      <c r="I14" s="208" t="s">
        <v>454</v>
      </c>
      <c r="J14" s="182">
        <v>130.25</v>
      </c>
      <c r="K14" s="207">
        <v>37.4</v>
      </c>
      <c r="L14" s="183" t="s">
        <v>445</v>
      </c>
    </row>
    <row r="15" spans="3:12" ht="135" x14ac:dyDescent="0.25">
      <c r="I15" s="208" t="s">
        <v>456</v>
      </c>
      <c r="J15" s="182">
        <v>-98.35</v>
      </c>
      <c r="K15" s="207">
        <v>-28.34</v>
      </c>
      <c r="L15" s="183" t="s">
        <v>455</v>
      </c>
    </row>
    <row r="16" spans="3:12" ht="105" x14ac:dyDescent="0.25">
      <c r="I16" s="183" t="s">
        <v>474</v>
      </c>
      <c r="J16" s="212">
        <v>350.31</v>
      </c>
      <c r="K16" s="212">
        <v>100.58</v>
      </c>
      <c r="L16" s="211"/>
    </row>
    <row r="18" spans="9:12" x14ac:dyDescent="0.25">
      <c r="I18" s="246" t="s">
        <v>381</v>
      </c>
      <c r="J18" s="247"/>
      <c r="K18" s="247"/>
      <c r="L18" s="206"/>
    </row>
    <row r="19" spans="9:12" x14ac:dyDescent="0.25">
      <c r="I19" s="243" t="s">
        <v>458</v>
      </c>
      <c r="J19" s="244"/>
      <c r="K19" s="245"/>
      <c r="L19" s="115"/>
    </row>
    <row r="20" spans="9:12" x14ac:dyDescent="0.25">
      <c r="I20" s="209" t="s">
        <v>459</v>
      </c>
      <c r="J20" s="213">
        <v>42825</v>
      </c>
      <c r="K20" s="210"/>
    </row>
    <row r="21" spans="9:12" x14ac:dyDescent="0.25">
      <c r="I21" s="102" t="s">
        <v>460</v>
      </c>
      <c r="J21" s="214">
        <v>40577</v>
      </c>
      <c r="K21" s="106"/>
    </row>
    <row r="22" spans="9:12" x14ac:dyDescent="0.25">
      <c r="I22" s="102" t="s">
        <v>461</v>
      </c>
      <c r="J22" s="215">
        <v>148.1</v>
      </c>
      <c r="K22" s="102" t="s">
        <v>462</v>
      </c>
    </row>
    <row r="23" spans="9:12" ht="30" x14ac:dyDescent="0.25">
      <c r="I23" s="183" t="s">
        <v>464</v>
      </c>
      <c r="J23" s="13">
        <v>185.76</v>
      </c>
      <c r="K23" s="217" t="s">
        <v>463</v>
      </c>
    </row>
    <row r="24" spans="9:12" ht="30" x14ac:dyDescent="0.25">
      <c r="I24" s="49" t="s">
        <v>469</v>
      </c>
      <c r="J24" s="216">
        <v>0.25430000000000003</v>
      </c>
      <c r="K24" s="102" t="s">
        <v>468</v>
      </c>
    </row>
    <row r="25" spans="9:12" ht="30" x14ac:dyDescent="0.25">
      <c r="I25" s="49" t="s">
        <v>470</v>
      </c>
      <c r="J25" s="216">
        <v>0.12709999999999999</v>
      </c>
      <c r="K25" s="221" t="s">
        <v>472</v>
      </c>
    </row>
    <row r="26" spans="9:12" x14ac:dyDescent="0.25">
      <c r="I26" s="102" t="s">
        <v>471</v>
      </c>
      <c r="J26" s="13">
        <v>137.15</v>
      </c>
      <c r="K26" s="221"/>
    </row>
    <row r="27" spans="9:12" x14ac:dyDescent="0.25">
      <c r="I27" s="218" t="s">
        <v>473</v>
      </c>
      <c r="J27" s="73">
        <v>154.59</v>
      </c>
      <c r="K27" s="219"/>
    </row>
    <row r="29" spans="9:12" x14ac:dyDescent="0.25">
      <c r="I29" s="241" t="s">
        <v>457</v>
      </c>
      <c r="J29" s="242"/>
    </row>
    <row r="30" spans="9:12" x14ac:dyDescent="0.25">
      <c r="I30" s="106" t="s">
        <v>465</v>
      </c>
      <c r="J30" s="106"/>
    </row>
    <row r="31" spans="9:12" x14ac:dyDescent="0.25">
      <c r="I31" s="203" t="s">
        <v>466</v>
      </c>
      <c r="J31" s="204">
        <v>100.58</v>
      </c>
    </row>
    <row r="32" spans="9:12" x14ac:dyDescent="0.25">
      <c r="I32" s="203" t="s">
        <v>467</v>
      </c>
      <c r="J32" s="204">
        <v>231.88</v>
      </c>
    </row>
    <row r="33" spans="9:10" x14ac:dyDescent="0.25">
      <c r="I33" s="205" t="s">
        <v>50</v>
      </c>
      <c r="J33" s="205">
        <v>332.47</v>
      </c>
    </row>
  </sheetData>
  <mergeCells count="4">
    <mergeCell ref="K25:K26"/>
    <mergeCell ref="I29:J29"/>
    <mergeCell ref="I19:K19"/>
    <mergeCell ref="I18:K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2:E78"/>
  <sheetViews>
    <sheetView showGridLines="0" tabSelected="1" topLeftCell="A40" workbookViewId="0">
      <selection activeCell="B51" sqref="B51"/>
    </sheetView>
  </sheetViews>
  <sheetFormatPr defaultRowHeight="15" x14ac:dyDescent="0.25"/>
  <cols>
    <col min="1" max="1" width="3.85546875" customWidth="1"/>
    <col min="2" max="2" width="44.140625" customWidth="1"/>
    <col min="3" max="3" width="18.42578125" customWidth="1"/>
    <col min="4" max="4" width="11.140625" customWidth="1"/>
    <col min="5" max="5" width="11.85546875" style="6" customWidth="1"/>
    <col min="6" max="6" width="10.5703125" customWidth="1"/>
    <col min="7" max="7" width="24.5703125" customWidth="1"/>
    <col min="8" max="8" width="11.42578125" customWidth="1"/>
    <col min="9" max="9" width="11.7109375" bestFit="1" customWidth="1"/>
    <col min="10" max="10" width="12" customWidth="1"/>
  </cols>
  <sheetData>
    <row r="2" spans="2:5" ht="18.75" customHeight="1" x14ac:dyDescent="0.25">
      <c r="B2" s="50" t="s">
        <v>78</v>
      </c>
      <c r="C2" s="50"/>
      <c r="D2" s="50"/>
      <c r="E2" s="50"/>
    </row>
    <row r="3" spans="2:5" ht="22.5" customHeight="1" x14ac:dyDescent="0.25">
      <c r="E3"/>
    </row>
    <row r="4" spans="2:5" ht="30.75" customHeight="1" x14ac:dyDescent="0.25">
      <c r="B4" s="4" t="s">
        <v>111</v>
      </c>
      <c r="C4" s="27" t="s">
        <v>116</v>
      </c>
      <c r="D4" s="27" t="s">
        <v>112</v>
      </c>
      <c r="E4" s="9" t="s">
        <v>113</v>
      </c>
    </row>
    <row r="5" spans="2:5" x14ac:dyDescent="0.25">
      <c r="B5" s="5"/>
      <c r="D5" s="6"/>
    </row>
    <row r="6" spans="2:5" x14ac:dyDescent="0.25">
      <c r="B6" s="5" t="s">
        <v>80</v>
      </c>
      <c r="C6" s="55"/>
      <c r="D6" s="8"/>
      <c r="E6" s="8"/>
    </row>
    <row r="7" spans="2:5" x14ac:dyDescent="0.25">
      <c r="B7" s="5" t="s">
        <v>84</v>
      </c>
      <c r="C7" s="55"/>
      <c r="D7" s="8"/>
      <c r="E7" s="8"/>
    </row>
    <row r="8" spans="2:5" x14ac:dyDescent="0.25">
      <c r="B8" t="s">
        <v>85</v>
      </c>
      <c r="C8" s="53">
        <v>15.22</v>
      </c>
      <c r="D8" s="53">
        <v>22.74</v>
      </c>
      <c r="E8" s="8">
        <v>0</v>
      </c>
    </row>
    <row r="9" spans="2:5" x14ac:dyDescent="0.25">
      <c r="B9" t="s">
        <v>86</v>
      </c>
      <c r="C9" s="53"/>
      <c r="D9" s="53"/>
      <c r="E9" s="8"/>
    </row>
    <row r="10" spans="2:5" x14ac:dyDescent="0.25">
      <c r="B10" s="51" t="s">
        <v>87</v>
      </c>
      <c r="C10" s="53">
        <v>0.11</v>
      </c>
      <c r="D10" s="53">
        <f t="shared" ref="D10:D16" si="0">C10*E10</f>
        <v>0.11</v>
      </c>
      <c r="E10" s="8">
        <v>1</v>
      </c>
    </row>
    <row r="11" spans="2:5" x14ac:dyDescent="0.25">
      <c r="B11" t="s">
        <v>88</v>
      </c>
      <c r="C11" s="53">
        <v>37.14</v>
      </c>
      <c r="D11" s="53">
        <f t="shared" si="0"/>
        <v>37.14</v>
      </c>
      <c r="E11" s="8">
        <v>1</v>
      </c>
    </row>
    <row r="12" spans="2:5" x14ac:dyDescent="0.25">
      <c r="B12" s="5" t="s">
        <v>89</v>
      </c>
      <c r="C12" s="53"/>
      <c r="D12" s="53"/>
      <c r="E12" s="55"/>
    </row>
    <row r="13" spans="2:5" x14ac:dyDescent="0.25">
      <c r="B13" t="s">
        <v>90</v>
      </c>
      <c r="C13" s="53"/>
      <c r="D13" s="53"/>
      <c r="E13" s="55"/>
    </row>
    <row r="14" spans="2:5" x14ac:dyDescent="0.25">
      <c r="B14" s="51" t="s">
        <v>91</v>
      </c>
      <c r="C14" s="53">
        <v>7.02</v>
      </c>
      <c r="D14" s="53">
        <f t="shared" si="0"/>
        <v>7.02</v>
      </c>
      <c r="E14" s="55">
        <v>1</v>
      </c>
    </row>
    <row r="15" spans="2:5" x14ac:dyDescent="0.25">
      <c r="B15" s="51" t="s">
        <v>92</v>
      </c>
      <c r="C15" s="53">
        <v>17742.439999999999</v>
      </c>
      <c r="D15" s="53">
        <f t="shared" si="0"/>
        <v>0</v>
      </c>
      <c r="E15" s="55">
        <v>0</v>
      </c>
    </row>
    <row r="16" spans="2:5" x14ac:dyDescent="0.25">
      <c r="B16" t="s">
        <v>81</v>
      </c>
      <c r="C16" s="53">
        <v>9000</v>
      </c>
      <c r="D16" s="53">
        <f t="shared" si="0"/>
        <v>9000</v>
      </c>
      <c r="E16" s="55">
        <v>1</v>
      </c>
    </row>
    <row r="17" spans="2:5" ht="15.75" thickBot="1" x14ac:dyDescent="0.3">
      <c r="B17" s="62" t="s">
        <v>109</v>
      </c>
      <c r="C17" s="66">
        <f>SUM(C7:C16)</f>
        <v>26801.93</v>
      </c>
      <c r="D17" s="66">
        <f>SUM(D6:D16)</f>
        <v>9067.01</v>
      </c>
      <c r="E17" s="66"/>
    </row>
    <row r="18" spans="2:5" ht="15.75" thickTop="1" x14ac:dyDescent="0.25">
      <c r="C18" s="56"/>
      <c r="D18" s="61"/>
      <c r="E18" s="8"/>
    </row>
    <row r="19" spans="2:5" x14ac:dyDescent="0.25">
      <c r="B19" s="5" t="s">
        <v>94</v>
      </c>
      <c r="C19" s="52"/>
      <c r="D19" s="52"/>
      <c r="E19" s="8"/>
    </row>
    <row r="20" spans="2:5" x14ac:dyDescent="0.25">
      <c r="B20" s="5" t="s">
        <v>98</v>
      </c>
      <c r="C20" s="52"/>
      <c r="D20" s="52"/>
      <c r="E20" s="8"/>
    </row>
    <row r="21" spans="2:5" x14ac:dyDescent="0.25">
      <c r="B21" t="s">
        <v>95</v>
      </c>
      <c r="C21" s="52">
        <v>3000</v>
      </c>
      <c r="D21" s="52">
        <f>C21*E21</f>
        <v>3000</v>
      </c>
      <c r="E21" s="8">
        <v>1</v>
      </c>
    </row>
    <row r="22" spans="2:5" x14ac:dyDescent="0.25">
      <c r="B22" t="s">
        <v>96</v>
      </c>
      <c r="C22" s="52">
        <v>10715</v>
      </c>
      <c r="D22" s="52">
        <f t="shared" ref="D22:D23" si="1">C22*E22</f>
        <v>10715</v>
      </c>
      <c r="E22" s="8">
        <v>1</v>
      </c>
    </row>
    <row r="23" spans="2:5" x14ac:dyDescent="0.25">
      <c r="B23" t="s">
        <v>97</v>
      </c>
      <c r="C23" s="52">
        <v>-8981.85</v>
      </c>
      <c r="D23" s="52">
        <f t="shared" si="1"/>
        <v>-8981.85</v>
      </c>
      <c r="E23" s="8">
        <v>1</v>
      </c>
    </row>
    <row r="24" spans="2:5" x14ac:dyDescent="0.25">
      <c r="B24" s="64" t="s">
        <v>99</v>
      </c>
      <c r="C24" s="65">
        <f>SUM(C21:C23)</f>
        <v>4733.1499999999996</v>
      </c>
      <c r="D24" s="65">
        <f>SUM(D21:D23)</f>
        <v>4733.1499999999996</v>
      </c>
      <c r="E24" s="65"/>
    </row>
    <row r="25" spans="2:5" x14ac:dyDescent="0.25">
      <c r="B25" s="5"/>
      <c r="C25" s="52"/>
      <c r="D25" s="52"/>
      <c r="E25" s="8"/>
    </row>
    <row r="26" spans="2:5" x14ac:dyDescent="0.25">
      <c r="B26" s="5" t="s">
        <v>100</v>
      </c>
      <c r="C26" s="52"/>
      <c r="D26" s="52"/>
      <c r="E26" s="8"/>
    </row>
    <row r="27" spans="2:5" x14ac:dyDescent="0.25">
      <c r="B27" s="5" t="s">
        <v>101</v>
      </c>
      <c r="C27" s="52"/>
      <c r="D27" s="52"/>
      <c r="E27" s="8"/>
    </row>
    <row r="28" spans="2:5" x14ac:dyDescent="0.25">
      <c r="B28" t="s">
        <v>102</v>
      </c>
      <c r="C28" s="52"/>
      <c r="D28" s="52"/>
      <c r="E28" s="8"/>
    </row>
    <row r="29" spans="2:5" x14ac:dyDescent="0.25">
      <c r="B29" s="51" t="s">
        <v>103</v>
      </c>
      <c r="C29" s="52">
        <v>0</v>
      </c>
      <c r="D29" s="52">
        <f t="shared" ref="D29:D35" si="2">C29*E29</f>
        <v>0</v>
      </c>
      <c r="E29" s="8">
        <v>1</v>
      </c>
    </row>
    <row r="30" spans="2:5" x14ac:dyDescent="0.25">
      <c r="B30" s="51" t="s">
        <v>104</v>
      </c>
      <c r="C30" s="52">
        <v>0</v>
      </c>
      <c r="D30" s="52">
        <f t="shared" si="2"/>
        <v>0</v>
      </c>
      <c r="E30" s="8">
        <v>1</v>
      </c>
    </row>
    <row r="31" spans="2:5" x14ac:dyDescent="0.25">
      <c r="B31" s="5" t="s">
        <v>105</v>
      </c>
      <c r="C31" s="52"/>
      <c r="D31" s="52"/>
      <c r="E31" s="8"/>
    </row>
    <row r="32" spans="2:5" x14ac:dyDescent="0.25">
      <c r="B32" t="s">
        <v>106</v>
      </c>
      <c r="C32" s="52"/>
      <c r="D32" s="52"/>
      <c r="E32" s="8"/>
    </row>
    <row r="33" spans="1:5" x14ac:dyDescent="0.25">
      <c r="B33" s="51" t="s">
        <v>103</v>
      </c>
      <c r="C33" s="52">
        <v>9235</v>
      </c>
      <c r="D33" s="52">
        <f t="shared" si="2"/>
        <v>9235</v>
      </c>
      <c r="E33" s="8">
        <v>1</v>
      </c>
    </row>
    <row r="34" spans="1:5" x14ac:dyDescent="0.25">
      <c r="B34" s="51" t="s">
        <v>107</v>
      </c>
      <c r="C34" s="52">
        <v>12833.78</v>
      </c>
      <c r="D34" s="52">
        <f t="shared" si="2"/>
        <v>12833.78</v>
      </c>
      <c r="E34" s="8">
        <v>1</v>
      </c>
    </row>
    <row r="35" spans="1:5" x14ac:dyDescent="0.25">
      <c r="B35" t="s">
        <v>108</v>
      </c>
      <c r="C35" s="52">
        <v>0</v>
      </c>
      <c r="D35" s="52">
        <f t="shared" si="2"/>
        <v>0</v>
      </c>
      <c r="E35" s="8">
        <v>1</v>
      </c>
    </row>
    <row r="36" spans="1:5" x14ac:dyDescent="0.25">
      <c r="B36" s="64" t="s">
        <v>114</v>
      </c>
      <c r="C36" s="68">
        <f>SUM(C29:C35)</f>
        <v>22068.78</v>
      </c>
      <c r="D36" s="68">
        <f>SUM(D29:D35)</f>
        <v>22068.78</v>
      </c>
      <c r="E36" s="69"/>
    </row>
    <row r="37" spans="1:5" ht="15.75" thickBot="1" x14ac:dyDescent="0.3">
      <c r="B37" s="62" t="s">
        <v>110</v>
      </c>
      <c r="C37" s="66">
        <f>C36+C24</f>
        <v>26801.93</v>
      </c>
      <c r="D37" s="66">
        <f>D36+D24</f>
        <v>26801.93</v>
      </c>
      <c r="E37" s="66"/>
    </row>
    <row r="38" spans="1:5" ht="15.75" thickTop="1" x14ac:dyDescent="0.25">
      <c r="C38" s="57"/>
    </row>
    <row r="39" spans="1:5" x14ac:dyDescent="0.25">
      <c r="B39" s="58" t="s">
        <v>93</v>
      </c>
      <c r="C39" s="67">
        <f>D17</f>
        <v>9067.01</v>
      </c>
    </row>
    <row r="40" spans="1:5" x14ac:dyDescent="0.25">
      <c r="B40" t="s">
        <v>114</v>
      </c>
      <c r="C40" s="52">
        <f>D36</f>
        <v>22068.78</v>
      </c>
    </row>
    <row r="41" spans="1:5" x14ac:dyDescent="0.25">
      <c r="B41" s="70" t="s">
        <v>115</v>
      </c>
      <c r="C41" s="71">
        <f>IF(C39&gt;C40,C39-C40,0)</f>
        <v>0</v>
      </c>
    </row>
    <row r="42" spans="1:5" x14ac:dyDescent="0.25">
      <c r="E42"/>
    </row>
    <row r="43" spans="1:5" x14ac:dyDescent="0.25">
      <c r="E43"/>
    </row>
    <row r="44" spans="1:5" x14ac:dyDescent="0.25">
      <c r="E44"/>
    </row>
    <row r="46" spans="1:5" x14ac:dyDescent="0.25">
      <c r="B46" s="5" t="s">
        <v>480</v>
      </c>
    </row>
    <row r="47" spans="1:5" x14ac:dyDescent="0.25">
      <c r="A47">
        <v>1</v>
      </c>
      <c r="B47" t="s">
        <v>475</v>
      </c>
    </row>
    <row r="48" spans="1:5" x14ac:dyDescent="0.25">
      <c r="A48">
        <v>2</v>
      </c>
      <c r="B48" t="s">
        <v>476</v>
      </c>
    </row>
    <row r="49" spans="1:5" x14ac:dyDescent="0.25">
      <c r="A49">
        <v>3</v>
      </c>
      <c r="B49" t="s">
        <v>478</v>
      </c>
      <c r="E49"/>
    </row>
    <row r="50" spans="1:5" x14ac:dyDescent="0.25">
      <c r="A50">
        <v>4</v>
      </c>
      <c r="B50" t="s">
        <v>477</v>
      </c>
      <c r="E50"/>
    </row>
    <row r="51" spans="1:5" x14ac:dyDescent="0.25">
      <c r="A51">
        <v>5</v>
      </c>
      <c r="B51" t="s">
        <v>479</v>
      </c>
      <c r="E51"/>
    </row>
    <row r="52" spans="1:5" x14ac:dyDescent="0.25">
      <c r="E52"/>
    </row>
    <row r="53" spans="1:5" x14ac:dyDescent="0.25">
      <c r="E53"/>
    </row>
    <row r="54" spans="1:5" x14ac:dyDescent="0.25">
      <c r="E54"/>
    </row>
    <row r="55" spans="1:5" ht="29.25" customHeight="1" x14ac:dyDescent="0.25">
      <c r="E55"/>
    </row>
    <row r="56" spans="1:5" x14ac:dyDescent="0.25">
      <c r="E56"/>
    </row>
    <row r="57" spans="1:5" x14ac:dyDescent="0.25">
      <c r="E57"/>
    </row>
    <row r="58" spans="1:5" x14ac:dyDescent="0.25">
      <c r="E58"/>
    </row>
    <row r="59" spans="1:5" x14ac:dyDescent="0.25">
      <c r="E59"/>
    </row>
    <row r="60" spans="1:5" x14ac:dyDescent="0.25">
      <c r="E60"/>
    </row>
    <row r="61" spans="1:5" x14ac:dyDescent="0.25">
      <c r="E61"/>
    </row>
    <row r="62" spans="1:5" x14ac:dyDescent="0.25">
      <c r="E62"/>
    </row>
    <row r="63" spans="1:5" x14ac:dyDescent="0.25">
      <c r="E63"/>
    </row>
    <row r="64" spans="1:5" x14ac:dyDescent="0.25">
      <c r="E64"/>
    </row>
    <row r="65" spans="5:5" x14ac:dyDescent="0.25">
      <c r="E65"/>
    </row>
    <row r="66" spans="5:5" x14ac:dyDescent="0.25">
      <c r="E66"/>
    </row>
    <row r="67" spans="5:5" x14ac:dyDescent="0.25">
      <c r="E67"/>
    </row>
    <row r="68" spans="5:5" x14ac:dyDescent="0.25">
      <c r="E68"/>
    </row>
    <row r="69" spans="5:5" x14ac:dyDescent="0.25">
      <c r="E69"/>
    </row>
    <row r="70" spans="5:5" x14ac:dyDescent="0.25">
      <c r="E70"/>
    </row>
    <row r="71" spans="5:5" s="6" customFormat="1" x14ac:dyDescent="0.25"/>
    <row r="72" spans="5:5" s="6" customFormat="1" x14ac:dyDescent="0.25"/>
    <row r="73" spans="5:5" s="6" customFormat="1" x14ac:dyDescent="0.25"/>
    <row r="74" spans="5:5" s="6" customFormat="1" x14ac:dyDescent="0.25"/>
    <row r="75" spans="5:5" s="6" customFormat="1" x14ac:dyDescent="0.25"/>
    <row r="76" spans="5:5" s="6" customFormat="1" x14ac:dyDescent="0.25"/>
    <row r="77" spans="5:5" s="6" customFormat="1" x14ac:dyDescent="0.25"/>
    <row r="78" spans="5:5" x14ac:dyDescent="0.25">
      <c r="E7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2:I22"/>
  <sheetViews>
    <sheetView showGridLines="0" workbookViewId="0">
      <selection activeCell="B4" sqref="B4:I4"/>
    </sheetView>
  </sheetViews>
  <sheetFormatPr defaultRowHeight="15" x14ac:dyDescent="0.25"/>
  <cols>
    <col min="1" max="1" width="4.42578125" customWidth="1"/>
    <col min="9" max="9" width="18.5703125" bestFit="1" customWidth="1"/>
  </cols>
  <sheetData>
    <row r="2" spans="2:9" x14ac:dyDescent="0.25">
      <c r="B2" s="224" t="s">
        <v>78</v>
      </c>
      <c r="C2" s="224"/>
      <c r="D2" s="224"/>
      <c r="E2" s="224"/>
      <c r="F2" s="224"/>
      <c r="G2" s="224"/>
      <c r="H2" s="224"/>
      <c r="I2" s="224"/>
    </row>
    <row r="3" spans="2:9" ht="12" customHeight="1" x14ac:dyDescent="0.25"/>
    <row r="4" spans="2:9" x14ac:dyDescent="0.25">
      <c r="B4" s="3" t="s">
        <v>19</v>
      </c>
      <c r="C4" s="3"/>
      <c r="D4" s="3"/>
      <c r="E4" s="3"/>
      <c r="F4" s="1"/>
      <c r="G4" s="1"/>
      <c r="H4" s="1"/>
      <c r="I4" s="1"/>
    </row>
    <row r="5" spans="2:9" ht="9" customHeight="1" x14ac:dyDescent="0.25"/>
    <row r="6" spans="2:9" x14ac:dyDescent="0.25">
      <c r="B6" s="11" t="s">
        <v>20</v>
      </c>
      <c r="C6" s="220" t="s">
        <v>21</v>
      </c>
      <c r="D6" s="220"/>
      <c r="E6" s="220"/>
      <c r="F6" s="220"/>
      <c r="G6" s="220"/>
      <c r="H6" s="220"/>
      <c r="I6" s="11" t="s">
        <v>22</v>
      </c>
    </row>
    <row r="7" spans="2:9" x14ac:dyDescent="0.25">
      <c r="B7" s="13">
        <v>1</v>
      </c>
      <c r="C7" s="221" t="s">
        <v>23</v>
      </c>
      <c r="D7" s="221"/>
      <c r="E7" s="221"/>
      <c r="F7" s="221"/>
      <c r="G7" s="221"/>
      <c r="H7" s="221"/>
      <c r="I7" s="39">
        <v>14620750</v>
      </c>
    </row>
    <row r="8" spans="2:9" ht="28.5" customHeight="1" x14ac:dyDescent="0.25">
      <c r="B8" s="13">
        <v>2</v>
      </c>
      <c r="C8" s="221" t="s">
        <v>24</v>
      </c>
      <c r="D8" s="221"/>
      <c r="E8" s="221"/>
      <c r="F8" s="221"/>
      <c r="G8" s="221"/>
      <c r="H8" s="221"/>
      <c r="I8" s="40">
        <v>1308431314</v>
      </c>
    </row>
    <row r="9" spans="2:9" x14ac:dyDescent="0.25">
      <c r="B9" s="13">
        <v>3</v>
      </c>
      <c r="C9" s="221" t="s">
        <v>25</v>
      </c>
      <c r="D9" s="221"/>
      <c r="E9" s="221"/>
      <c r="F9" s="221"/>
      <c r="G9" s="221"/>
      <c r="H9" s="221"/>
      <c r="I9" s="39">
        <v>86172024</v>
      </c>
    </row>
    <row r="10" spans="2:9" x14ac:dyDescent="0.25">
      <c r="B10" s="13">
        <v>4</v>
      </c>
      <c r="C10" s="221" t="s">
        <v>26</v>
      </c>
      <c r="D10" s="221"/>
      <c r="E10" s="221"/>
      <c r="F10" s="221"/>
      <c r="G10" s="221"/>
      <c r="H10" s="221"/>
      <c r="I10" s="40">
        <v>597442507</v>
      </c>
    </row>
    <row r="11" spans="2:9" x14ac:dyDescent="0.25">
      <c r="B11" s="13">
        <v>5</v>
      </c>
      <c r="C11" s="221" t="s">
        <v>27</v>
      </c>
      <c r="D11" s="221"/>
      <c r="E11" s="221"/>
      <c r="F11" s="221"/>
      <c r="G11" s="221"/>
      <c r="H11" s="221"/>
      <c r="I11" s="40">
        <v>1369946472</v>
      </c>
    </row>
    <row r="12" spans="2:9" x14ac:dyDescent="0.25">
      <c r="B12" s="13">
        <v>6</v>
      </c>
      <c r="C12" s="221" t="s">
        <v>28</v>
      </c>
      <c r="D12" s="221"/>
      <c r="E12" s="221"/>
      <c r="F12" s="221"/>
      <c r="G12" s="221"/>
      <c r="H12" s="221"/>
      <c r="I12" s="40">
        <v>1133600000</v>
      </c>
    </row>
    <row r="13" spans="2:9" x14ac:dyDescent="0.25">
      <c r="B13" s="13">
        <v>7</v>
      </c>
      <c r="C13" s="221" t="s">
        <v>29</v>
      </c>
      <c r="D13" s="221"/>
      <c r="E13" s="221"/>
      <c r="F13" s="221"/>
      <c r="G13" s="221"/>
      <c r="H13" s="221"/>
      <c r="I13" s="40">
        <v>50656748</v>
      </c>
    </row>
    <row r="14" spans="2:9" x14ac:dyDescent="0.25">
      <c r="B14" s="13">
        <v>8</v>
      </c>
      <c r="C14" s="221" t="s">
        <v>30</v>
      </c>
      <c r="D14" s="221"/>
      <c r="E14" s="221"/>
      <c r="F14" s="221"/>
      <c r="G14" s="221"/>
      <c r="H14" s="221"/>
      <c r="I14" s="40"/>
    </row>
    <row r="15" spans="2:9" x14ac:dyDescent="0.25">
      <c r="B15" s="10"/>
      <c r="C15" s="223" t="s">
        <v>32</v>
      </c>
      <c r="D15" s="223"/>
      <c r="E15" s="223"/>
      <c r="F15" s="223"/>
      <c r="G15" s="223"/>
      <c r="H15" s="223"/>
      <c r="I15" s="40">
        <v>433500000</v>
      </c>
    </row>
    <row r="16" spans="2:9" x14ac:dyDescent="0.25">
      <c r="B16" s="10"/>
      <c r="C16" s="223" t="s">
        <v>33</v>
      </c>
      <c r="D16" s="223"/>
      <c r="E16" s="223"/>
      <c r="F16" s="223"/>
      <c r="G16" s="223"/>
      <c r="H16" s="223"/>
      <c r="I16" s="40">
        <v>31200000</v>
      </c>
    </row>
    <row r="17" spans="2:9" ht="30.75" customHeight="1" x14ac:dyDescent="0.25">
      <c r="B17" s="13">
        <v>9</v>
      </c>
      <c r="C17" s="221" t="s">
        <v>31</v>
      </c>
      <c r="D17" s="221"/>
      <c r="E17" s="221"/>
      <c r="F17" s="221"/>
      <c r="G17" s="221"/>
      <c r="H17" s="221"/>
      <c r="I17" s="40">
        <v>466200000</v>
      </c>
    </row>
    <row r="18" spans="2:9" ht="27" customHeight="1" x14ac:dyDescent="0.25">
      <c r="B18" s="13">
        <v>10</v>
      </c>
      <c r="C18" s="221" t="s">
        <v>34</v>
      </c>
      <c r="D18" s="221"/>
      <c r="E18" s="221"/>
      <c r="F18" s="221"/>
      <c r="G18" s="221"/>
      <c r="H18" s="221"/>
      <c r="I18" s="40">
        <v>232350000</v>
      </c>
    </row>
    <row r="19" spans="2:9" x14ac:dyDescent="0.25">
      <c r="B19" s="13">
        <v>11</v>
      </c>
      <c r="C19" s="221" t="s">
        <v>35</v>
      </c>
      <c r="D19" s="221"/>
      <c r="E19" s="221"/>
      <c r="F19" s="221"/>
      <c r="G19" s="221"/>
      <c r="H19" s="221"/>
      <c r="I19" s="40">
        <v>1167500000</v>
      </c>
    </row>
    <row r="20" spans="2:9" ht="28.5" customHeight="1" x14ac:dyDescent="0.25">
      <c r="B20" s="13">
        <v>12</v>
      </c>
      <c r="C20" s="221" t="s">
        <v>37</v>
      </c>
      <c r="D20" s="221"/>
      <c r="E20" s="221"/>
      <c r="F20" s="221"/>
      <c r="G20" s="221"/>
      <c r="H20" s="221"/>
      <c r="I20" s="40">
        <v>0</v>
      </c>
    </row>
    <row r="21" spans="2:9" x14ac:dyDescent="0.25">
      <c r="B21" s="13">
        <v>13</v>
      </c>
      <c r="C21" s="221" t="s">
        <v>36</v>
      </c>
      <c r="D21" s="221"/>
      <c r="E21" s="221"/>
      <c r="F21" s="221"/>
      <c r="G21" s="221"/>
      <c r="H21" s="221"/>
      <c r="I21" s="40">
        <v>1500000</v>
      </c>
    </row>
    <row r="22" spans="2:9" x14ac:dyDescent="0.25">
      <c r="B22" s="222" t="s">
        <v>38</v>
      </c>
      <c r="C22" s="222"/>
      <c r="D22" s="222"/>
      <c r="E22" s="222"/>
      <c r="F22" s="222"/>
      <c r="G22" s="222"/>
      <c r="H22" s="222"/>
      <c r="I22" s="41">
        <f>SUM(I7:I21)</f>
        <v>6893119815</v>
      </c>
    </row>
  </sheetData>
  <mergeCells count="18">
    <mergeCell ref="C14:H14"/>
    <mergeCell ref="C6:H6"/>
    <mergeCell ref="B2:I2"/>
    <mergeCell ref="C7:H7"/>
    <mergeCell ref="C8:H8"/>
    <mergeCell ref="C9:H9"/>
    <mergeCell ref="C10:H10"/>
    <mergeCell ref="C11:H11"/>
    <mergeCell ref="C12:H12"/>
    <mergeCell ref="C13:H13"/>
    <mergeCell ref="B22:H22"/>
    <mergeCell ref="C19:H19"/>
    <mergeCell ref="C20:H20"/>
    <mergeCell ref="C21:H21"/>
    <mergeCell ref="C15:H15"/>
    <mergeCell ref="C16:H16"/>
    <mergeCell ref="C17:H17"/>
    <mergeCell ref="C18:H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B2:I23"/>
  <sheetViews>
    <sheetView showGridLines="0" topLeftCell="A19" workbookViewId="0">
      <selection activeCell="C17" sqref="C17:H17"/>
    </sheetView>
  </sheetViews>
  <sheetFormatPr defaultRowHeight="15" x14ac:dyDescent="0.25"/>
  <cols>
    <col min="9" max="9" width="19.5703125" customWidth="1"/>
  </cols>
  <sheetData>
    <row r="2" spans="2:9" x14ac:dyDescent="0.25">
      <c r="B2" s="224" t="s">
        <v>78</v>
      </c>
      <c r="C2" s="224"/>
      <c r="D2" s="224"/>
      <c r="E2" s="224"/>
      <c r="F2" s="224"/>
      <c r="G2" s="224"/>
      <c r="H2" s="224"/>
      <c r="I2" s="224"/>
    </row>
    <row r="3" spans="2:9" ht="7.5" customHeight="1" x14ac:dyDescent="0.25"/>
    <row r="4" spans="2:9" x14ac:dyDescent="0.25">
      <c r="B4" s="3" t="s">
        <v>39</v>
      </c>
      <c r="C4" s="3"/>
      <c r="D4" s="3"/>
      <c r="E4" s="3"/>
      <c r="F4" s="1"/>
      <c r="G4" s="1"/>
      <c r="H4" s="1"/>
      <c r="I4" s="1"/>
    </row>
    <row r="5" spans="2:9" ht="10.5" customHeight="1" x14ac:dyDescent="0.25"/>
    <row r="6" spans="2:9" x14ac:dyDescent="0.25">
      <c r="B6" s="11" t="s">
        <v>20</v>
      </c>
      <c r="C6" s="220" t="s">
        <v>21</v>
      </c>
      <c r="D6" s="220"/>
      <c r="E6" s="220"/>
      <c r="F6" s="220"/>
      <c r="G6" s="220"/>
      <c r="H6" s="220"/>
      <c r="I6" s="11" t="s">
        <v>22</v>
      </c>
    </row>
    <row r="7" spans="2:9" ht="27.75" customHeight="1" x14ac:dyDescent="0.25">
      <c r="B7" s="13">
        <v>1</v>
      </c>
      <c r="C7" s="221" t="s">
        <v>40</v>
      </c>
      <c r="D7" s="221"/>
      <c r="E7" s="221"/>
      <c r="F7" s="221"/>
      <c r="G7" s="221"/>
      <c r="H7" s="221"/>
      <c r="I7" s="39">
        <v>3642476</v>
      </c>
    </row>
    <row r="8" spans="2:9" x14ac:dyDescent="0.25">
      <c r="B8" s="13">
        <v>2</v>
      </c>
      <c r="C8" s="221" t="s">
        <v>41</v>
      </c>
      <c r="D8" s="221"/>
      <c r="E8" s="221"/>
      <c r="F8" s="221"/>
      <c r="G8" s="221"/>
      <c r="H8" s="221"/>
      <c r="I8" s="40">
        <v>1976274739</v>
      </c>
    </row>
    <row r="9" spans="2:9" x14ac:dyDescent="0.25">
      <c r="B9" s="13">
        <v>3</v>
      </c>
      <c r="C9" s="221" t="s">
        <v>42</v>
      </c>
      <c r="D9" s="221"/>
      <c r="E9" s="221"/>
      <c r="F9" s="221"/>
      <c r="G9" s="221"/>
      <c r="H9" s="221"/>
      <c r="I9" s="39">
        <v>1744700000</v>
      </c>
    </row>
    <row r="10" spans="2:9" x14ac:dyDescent="0.25">
      <c r="B10" s="13">
        <v>4</v>
      </c>
      <c r="C10" s="221" t="s">
        <v>43</v>
      </c>
      <c r="D10" s="221"/>
      <c r="E10" s="221"/>
      <c r="F10" s="221"/>
      <c r="G10" s="221"/>
      <c r="H10" s="221"/>
      <c r="I10" s="40">
        <v>14620750</v>
      </c>
    </row>
    <row r="11" spans="2:9" ht="32.25" customHeight="1" x14ac:dyDescent="0.25">
      <c r="B11" s="13">
        <v>5</v>
      </c>
      <c r="C11" s="221" t="s">
        <v>44</v>
      </c>
      <c r="D11" s="221"/>
      <c r="E11" s="221"/>
      <c r="F11" s="221"/>
      <c r="G11" s="221"/>
      <c r="H11" s="221"/>
      <c r="I11" s="40">
        <v>169068515</v>
      </c>
    </row>
    <row r="12" spans="2:9" x14ac:dyDescent="0.25">
      <c r="B12" s="13">
        <v>6</v>
      </c>
      <c r="C12" s="221" t="s">
        <v>46</v>
      </c>
      <c r="D12" s="221"/>
      <c r="E12" s="221"/>
      <c r="F12" s="221"/>
      <c r="G12" s="221"/>
      <c r="H12" s="221"/>
      <c r="I12" s="40">
        <v>131540639</v>
      </c>
    </row>
    <row r="13" spans="2:9" x14ac:dyDescent="0.25">
      <c r="B13" s="13">
        <v>7</v>
      </c>
      <c r="C13" s="221" t="s">
        <v>45</v>
      </c>
      <c r="D13" s="221"/>
      <c r="E13" s="221"/>
      <c r="F13" s="221"/>
      <c r="G13" s="221"/>
      <c r="H13" s="221"/>
      <c r="I13" s="40">
        <v>221143403</v>
      </c>
    </row>
    <row r="14" spans="2:9" x14ac:dyDescent="0.25">
      <c r="B14" s="13">
        <v>8</v>
      </c>
      <c r="C14" s="221" t="s">
        <v>47</v>
      </c>
      <c r="D14" s="221"/>
      <c r="E14" s="221"/>
      <c r="F14" s="221"/>
      <c r="G14" s="221"/>
      <c r="H14" s="221"/>
      <c r="I14" s="40">
        <v>33984428</v>
      </c>
    </row>
    <row r="15" spans="2:9" x14ac:dyDescent="0.25">
      <c r="B15" s="13">
        <v>9</v>
      </c>
      <c r="C15" s="221" t="s">
        <v>26</v>
      </c>
      <c r="D15" s="221"/>
      <c r="E15" s="221"/>
      <c r="F15" s="221"/>
      <c r="G15" s="221"/>
      <c r="H15" s="221"/>
      <c r="I15" s="40">
        <v>574607968</v>
      </c>
    </row>
    <row r="16" spans="2:9" ht="30" customHeight="1" x14ac:dyDescent="0.25">
      <c r="B16" s="13">
        <v>10</v>
      </c>
      <c r="C16" s="221" t="s">
        <v>48</v>
      </c>
      <c r="D16" s="221"/>
      <c r="E16" s="221"/>
      <c r="F16" s="221"/>
      <c r="G16" s="221"/>
      <c r="H16" s="221"/>
      <c r="I16" s="40">
        <v>47960883</v>
      </c>
    </row>
    <row r="17" spans="2:9" x14ac:dyDescent="0.25">
      <c r="B17" s="13">
        <v>11</v>
      </c>
      <c r="C17" s="221" t="s">
        <v>27</v>
      </c>
      <c r="D17" s="221"/>
      <c r="E17" s="221"/>
      <c r="F17" s="221"/>
      <c r="G17" s="221"/>
      <c r="H17" s="221"/>
      <c r="I17" s="40">
        <v>1074872658</v>
      </c>
    </row>
    <row r="18" spans="2:9" x14ac:dyDescent="0.25">
      <c r="B18" s="13">
        <v>12</v>
      </c>
      <c r="C18" s="221" t="s">
        <v>49</v>
      </c>
      <c r="D18" s="221"/>
      <c r="E18" s="221"/>
      <c r="F18" s="221"/>
      <c r="G18" s="221"/>
      <c r="H18" s="221"/>
      <c r="I18" s="40">
        <v>3481600000</v>
      </c>
    </row>
    <row r="19" spans="2:9" x14ac:dyDescent="0.25">
      <c r="B19" s="13">
        <v>13</v>
      </c>
      <c r="C19" s="221" t="s">
        <v>28</v>
      </c>
      <c r="D19" s="221"/>
      <c r="E19" s="221"/>
      <c r="F19" s="221"/>
      <c r="G19" s="221"/>
      <c r="H19" s="221"/>
      <c r="I19" s="40">
        <v>569361758</v>
      </c>
    </row>
    <row r="20" spans="2:9" x14ac:dyDescent="0.25">
      <c r="B20" s="13">
        <v>14</v>
      </c>
      <c r="C20" s="221" t="s">
        <v>50</v>
      </c>
      <c r="D20" s="221"/>
      <c r="E20" s="221"/>
      <c r="F20" s="221"/>
      <c r="G20" s="221"/>
      <c r="H20" s="221"/>
      <c r="I20" s="40">
        <v>8267100000</v>
      </c>
    </row>
    <row r="21" spans="2:9" ht="31.5" customHeight="1" x14ac:dyDescent="0.25">
      <c r="B21" s="13">
        <v>15</v>
      </c>
      <c r="C21" s="221" t="s">
        <v>37</v>
      </c>
      <c r="D21" s="221"/>
      <c r="E21" s="221"/>
      <c r="F21" s="221"/>
      <c r="G21" s="221"/>
      <c r="H21" s="221"/>
      <c r="I21" s="40">
        <v>1838945568</v>
      </c>
    </row>
    <row r="22" spans="2:9" x14ac:dyDescent="0.25">
      <c r="B22" s="13">
        <v>16</v>
      </c>
      <c r="C22" s="221" t="s">
        <v>51</v>
      </c>
      <c r="D22" s="221"/>
      <c r="E22" s="221"/>
      <c r="F22" s="221"/>
      <c r="G22" s="221"/>
      <c r="H22" s="221"/>
      <c r="I22" s="40">
        <v>0</v>
      </c>
    </row>
    <row r="23" spans="2:9" x14ac:dyDescent="0.25">
      <c r="B23" s="222" t="s">
        <v>38</v>
      </c>
      <c r="C23" s="222"/>
      <c r="D23" s="222"/>
      <c r="E23" s="222"/>
      <c r="F23" s="222"/>
      <c r="G23" s="222"/>
      <c r="H23" s="222"/>
      <c r="I23" s="41">
        <f>SUM(I7:I22)</f>
        <v>20149423785</v>
      </c>
    </row>
  </sheetData>
  <mergeCells count="19">
    <mergeCell ref="C10:H10"/>
    <mergeCell ref="B2:I2"/>
    <mergeCell ref="C6:H6"/>
    <mergeCell ref="C7:H7"/>
    <mergeCell ref="C8:H8"/>
    <mergeCell ref="C9:H9"/>
    <mergeCell ref="B23:H23"/>
    <mergeCell ref="C21:H21"/>
    <mergeCell ref="C11:H11"/>
    <mergeCell ref="C13:H13"/>
    <mergeCell ref="C14:H14"/>
    <mergeCell ref="C15:H15"/>
    <mergeCell ref="C16:H16"/>
    <mergeCell ref="C12:H12"/>
    <mergeCell ref="C17:H17"/>
    <mergeCell ref="C18:H18"/>
    <mergeCell ref="C19:H19"/>
    <mergeCell ref="C20:H20"/>
    <mergeCell ref="C22:H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B2:I19"/>
  <sheetViews>
    <sheetView showGridLines="0" workbookViewId="0">
      <selection activeCell="B2" sqref="B2:I2"/>
    </sheetView>
  </sheetViews>
  <sheetFormatPr defaultRowHeight="15" x14ac:dyDescent="0.25"/>
  <cols>
    <col min="9" max="9" width="19.5703125" customWidth="1"/>
  </cols>
  <sheetData>
    <row r="2" spans="2:9" x14ac:dyDescent="0.25">
      <c r="B2" s="224" t="s">
        <v>78</v>
      </c>
      <c r="C2" s="224"/>
      <c r="D2" s="224"/>
      <c r="E2" s="224"/>
      <c r="F2" s="224"/>
      <c r="G2" s="224"/>
      <c r="H2" s="224"/>
      <c r="I2" s="224"/>
    </row>
    <row r="3" spans="2:9" ht="6" customHeight="1" x14ac:dyDescent="0.25"/>
    <row r="4" spans="2:9" x14ac:dyDescent="0.25">
      <c r="B4" s="3" t="s">
        <v>52</v>
      </c>
      <c r="C4" s="3"/>
      <c r="D4" s="3"/>
      <c r="E4" s="3"/>
      <c r="F4" s="1"/>
      <c r="G4" s="1"/>
      <c r="H4" s="1"/>
      <c r="I4" s="1"/>
    </row>
    <row r="5" spans="2:9" ht="10.5" customHeight="1" x14ac:dyDescent="0.25"/>
    <row r="6" spans="2:9" x14ac:dyDescent="0.25">
      <c r="B6" s="11" t="s">
        <v>20</v>
      </c>
      <c r="C6" s="220" t="s">
        <v>21</v>
      </c>
      <c r="D6" s="220"/>
      <c r="E6" s="220"/>
      <c r="F6" s="220"/>
      <c r="G6" s="220"/>
      <c r="H6" s="220"/>
      <c r="I6" s="11" t="s">
        <v>22</v>
      </c>
    </row>
    <row r="7" spans="2:9" ht="27.75" customHeight="1" x14ac:dyDescent="0.25">
      <c r="B7" s="13">
        <v>1</v>
      </c>
      <c r="C7" s="221" t="s">
        <v>53</v>
      </c>
      <c r="D7" s="221"/>
      <c r="E7" s="221"/>
      <c r="F7" s="221"/>
      <c r="G7" s="221"/>
      <c r="H7" s="221"/>
      <c r="I7" s="39">
        <v>537051925</v>
      </c>
    </row>
    <row r="8" spans="2:9" ht="44.25" customHeight="1" x14ac:dyDescent="0.25">
      <c r="B8" s="13">
        <v>2</v>
      </c>
      <c r="C8" s="221" t="s">
        <v>54</v>
      </c>
      <c r="D8" s="221"/>
      <c r="E8" s="221"/>
      <c r="F8" s="221"/>
      <c r="G8" s="221"/>
      <c r="H8" s="221"/>
      <c r="I8" s="40">
        <v>11753520</v>
      </c>
    </row>
    <row r="9" spans="2:9" x14ac:dyDescent="0.25">
      <c r="B9" s="13">
        <v>3</v>
      </c>
      <c r="C9" s="221" t="s">
        <v>55</v>
      </c>
      <c r="D9" s="221"/>
      <c r="E9" s="221"/>
      <c r="F9" s="221"/>
      <c r="G9" s="221"/>
      <c r="H9" s="221"/>
      <c r="I9" s="39">
        <v>3054006802</v>
      </c>
    </row>
    <row r="10" spans="2:9" ht="60.75" customHeight="1" x14ac:dyDescent="0.25">
      <c r="B10" s="13">
        <v>4</v>
      </c>
      <c r="C10" s="221" t="s">
        <v>56</v>
      </c>
      <c r="D10" s="221"/>
      <c r="E10" s="221"/>
      <c r="F10" s="221"/>
      <c r="G10" s="221"/>
      <c r="H10" s="221"/>
      <c r="I10" s="40">
        <v>6313700437</v>
      </c>
    </row>
    <row r="11" spans="2:9" x14ac:dyDescent="0.25">
      <c r="B11" s="13">
        <v>5</v>
      </c>
      <c r="C11" s="221" t="s">
        <v>57</v>
      </c>
      <c r="D11" s="221"/>
      <c r="E11" s="221"/>
      <c r="F11" s="221"/>
      <c r="G11" s="221"/>
      <c r="H11" s="221"/>
      <c r="I11" s="40">
        <v>251395769</v>
      </c>
    </row>
    <row r="12" spans="2:9" x14ac:dyDescent="0.25">
      <c r="B12" s="13">
        <v>6</v>
      </c>
      <c r="C12" s="221" t="s">
        <v>58</v>
      </c>
      <c r="D12" s="221"/>
      <c r="E12" s="221"/>
      <c r="F12" s="221"/>
      <c r="G12" s="221"/>
      <c r="H12" s="221"/>
      <c r="I12" s="40">
        <v>87212774</v>
      </c>
    </row>
    <row r="13" spans="2:9" x14ac:dyDescent="0.25">
      <c r="B13" s="13">
        <v>7</v>
      </c>
      <c r="C13" s="221" t="s">
        <v>59</v>
      </c>
      <c r="D13" s="221"/>
      <c r="E13" s="221"/>
      <c r="F13" s="221"/>
      <c r="G13" s="221"/>
      <c r="H13" s="221"/>
      <c r="I13" s="40">
        <v>302149500</v>
      </c>
    </row>
    <row r="14" spans="2:9" x14ac:dyDescent="0.25">
      <c r="B14" s="13">
        <v>8</v>
      </c>
      <c r="C14" s="221" t="s">
        <v>60</v>
      </c>
      <c r="D14" s="221"/>
      <c r="E14" s="221"/>
      <c r="F14" s="221"/>
      <c r="G14" s="221"/>
      <c r="H14" s="221"/>
      <c r="I14" s="40">
        <v>89396</v>
      </c>
    </row>
    <row r="15" spans="2:9" x14ac:dyDescent="0.25">
      <c r="B15" s="13">
        <v>9</v>
      </c>
      <c r="C15" s="221" t="s">
        <v>61</v>
      </c>
      <c r="D15" s="221"/>
      <c r="E15" s="221"/>
      <c r="F15" s="221"/>
      <c r="G15" s="221"/>
      <c r="H15" s="221"/>
      <c r="I15" s="40">
        <v>0</v>
      </c>
    </row>
    <row r="16" spans="2:9" x14ac:dyDescent="0.25">
      <c r="B16" s="13">
        <v>10</v>
      </c>
      <c r="C16" s="221" t="s">
        <v>62</v>
      </c>
      <c r="D16" s="221"/>
      <c r="E16" s="221"/>
      <c r="F16" s="221"/>
      <c r="G16" s="221"/>
      <c r="H16" s="221"/>
      <c r="I16" s="40">
        <v>0</v>
      </c>
    </row>
    <row r="17" spans="2:9" x14ac:dyDescent="0.25">
      <c r="B17" s="13">
        <v>11</v>
      </c>
      <c r="C17" s="221" t="s">
        <v>63</v>
      </c>
      <c r="D17" s="221"/>
      <c r="E17" s="221"/>
      <c r="F17" s="221"/>
      <c r="G17" s="221"/>
      <c r="H17" s="221"/>
      <c r="I17" s="40">
        <v>0</v>
      </c>
    </row>
    <row r="18" spans="2:9" x14ac:dyDescent="0.25">
      <c r="B18" s="13">
        <v>12</v>
      </c>
      <c r="C18" s="221" t="s">
        <v>36</v>
      </c>
      <c r="D18" s="221"/>
      <c r="E18" s="221"/>
      <c r="F18" s="221"/>
      <c r="G18" s="221"/>
      <c r="H18" s="221"/>
      <c r="I18" s="40">
        <v>0</v>
      </c>
    </row>
    <row r="19" spans="2:9" x14ac:dyDescent="0.25">
      <c r="B19" s="222" t="s">
        <v>38</v>
      </c>
      <c r="C19" s="222"/>
      <c r="D19" s="222"/>
      <c r="E19" s="222"/>
      <c r="F19" s="222"/>
      <c r="G19" s="222"/>
      <c r="H19" s="222"/>
      <c r="I19" s="42">
        <f>SUM(I7:I18)</f>
        <v>10557360123</v>
      </c>
    </row>
  </sheetData>
  <mergeCells count="15">
    <mergeCell ref="C10:H10"/>
    <mergeCell ref="B2:I2"/>
    <mergeCell ref="C6:H6"/>
    <mergeCell ref="C7:H7"/>
    <mergeCell ref="C8:H8"/>
    <mergeCell ref="C9:H9"/>
    <mergeCell ref="B19:H19"/>
    <mergeCell ref="C17:H17"/>
    <mergeCell ref="C18:H18"/>
    <mergeCell ref="C11:H11"/>
    <mergeCell ref="C12:H12"/>
    <mergeCell ref="C13:H13"/>
    <mergeCell ref="C14:H14"/>
    <mergeCell ref="C15:H15"/>
    <mergeCell ref="C16:H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sheetPr>
  <dimension ref="A2:M27"/>
  <sheetViews>
    <sheetView showGridLines="0" workbookViewId="0">
      <selection activeCell="B2" sqref="B2:I2"/>
    </sheetView>
  </sheetViews>
  <sheetFormatPr defaultRowHeight="15" x14ac:dyDescent="0.25"/>
  <cols>
    <col min="2" max="2" width="44" customWidth="1"/>
    <col min="3" max="3" width="16.28515625" customWidth="1"/>
    <col min="4" max="4" width="34.85546875" customWidth="1"/>
    <col min="6" max="6" width="19.7109375" customWidth="1"/>
    <col min="7" max="7" width="12.42578125" customWidth="1"/>
    <col min="8" max="8" width="10.42578125" customWidth="1"/>
    <col min="9" max="9" width="13" customWidth="1"/>
    <col min="10" max="10" width="10.42578125" customWidth="1"/>
    <col min="11" max="11" width="10.7109375" customWidth="1"/>
  </cols>
  <sheetData>
    <row r="2" spans="1:13" x14ac:dyDescent="0.25">
      <c r="B2" s="224" t="s">
        <v>78</v>
      </c>
      <c r="C2" s="224"/>
      <c r="D2" s="224"/>
      <c r="E2" s="224"/>
      <c r="F2" s="224"/>
      <c r="G2" s="224"/>
      <c r="H2" s="224"/>
      <c r="I2" s="224"/>
    </row>
    <row r="4" spans="1:13" ht="18" customHeight="1" x14ac:dyDescent="0.25">
      <c r="B4" s="28" t="s">
        <v>1</v>
      </c>
      <c r="C4" s="20" t="s">
        <v>2</v>
      </c>
      <c r="D4" s="20" t="s">
        <v>3</v>
      </c>
      <c r="G4" t="s">
        <v>67</v>
      </c>
      <c r="H4" s="19">
        <v>5</v>
      </c>
      <c r="M4">
        <v>5</v>
      </c>
    </row>
    <row r="5" spans="1:13" ht="15.75" customHeight="1" x14ac:dyDescent="0.25">
      <c r="B5" s="47" t="s">
        <v>69</v>
      </c>
      <c r="C5" s="15">
        <f>'RDHL Claims'!I23/10^7</f>
        <v>2014.9423784999999</v>
      </c>
      <c r="D5" s="14"/>
      <c r="M5">
        <v>7</v>
      </c>
    </row>
    <row r="6" spans="1:13" ht="16.5" customHeight="1" x14ac:dyDescent="0.25">
      <c r="B6" s="47" t="s">
        <v>68</v>
      </c>
      <c r="C6" s="16">
        <v>0</v>
      </c>
      <c r="D6" s="14"/>
      <c r="G6" s="225" t="s">
        <v>15</v>
      </c>
      <c r="H6" s="225"/>
      <c r="I6" s="225"/>
    </row>
    <row r="7" spans="1:13" ht="18" customHeight="1" x14ac:dyDescent="0.25">
      <c r="B7" s="48" t="s">
        <v>76</v>
      </c>
      <c r="C7" s="18">
        <f>C5-C6</f>
        <v>2014.9423784999999</v>
      </c>
      <c r="D7" s="17"/>
      <c r="G7" s="226" t="s">
        <v>66</v>
      </c>
      <c r="H7" s="226"/>
      <c r="I7" s="38">
        <v>0.14000000000000001</v>
      </c>
      <c r="J7" s="21" t="s">
        <v>7</v>
      </c>
    </row>
    <row r="8" spans="1:13" ht="20.25" customHeight="1" x14ac:dyDescent="0.25">
      <c r="B8" s="44" t="s">
        <v>64</v>
      </c>
      <c r="C8" s="15">
        <f>'EPC Claims'!I22/10^7</f>
        <v>689.3119815</v>
      </c>
      <c r="G8" s="226" t="s">
        <v>70</v>
      </c>
      <c r="H8" s="226"/>
      <c r="I8" s="36">
        <v>2.5000000000000001E-2</v>
      </c>
    </row>
    <row r="9" spans="1:13" ht="32.25" customHeight="1" x14ac:dyDescent="0.25">
      <c r="B9" s="44" t="s">
        <v>77</v>
      </c>
      <c r="C9" s="15">
        <f>'NHAI Claims'!I19/10^7</f>
        <v>1055.7360123000001</v>
      </c>
      <c r="G9" s="227" t="s">
        <v>71</v>
      </c>
      <c r="H9" s="227"/>
      <c r="I9" s="37">
        <f>SUM(I7:I8)</f>
        <v>0.16500000000000001</v>
      </c>
    </row>
    <row r="10" spans="1:13" ht="18" customHeight="1" x14ac:dyDescent="0.25">
      <c r="B10" s="48" t="s">
        <v>75</v>
      </c>
      <c r="C10" s="18">
        <f>C7-C8-C9</f>
        <v>269.89438469999982</v>
      </c>
      <c r="D10" s="17"/>
    </row>
    <row r="11" spans="1:13" ht="37.5" customHeight="1" x14ac:dyDescent="0.25">
      <c r="A11" s="23">
        <v>0.45</v>
      </c>
      <c r="B11" s="43" t="s">
        <v>73</v>
      </c>
      <c r="C11" s="15">
        <f>C10*A11</f>
        <v>121.45247311499992</v>
      </c>
      <c r="D11" s="26"/>
      <c r="E11" s="12"/>
      <c r="H11" s="15">
        <f>C13</f>
        <v>103.23460214774994</v>
      </c>
      <c r="I11" s="7">
        <f>1/(1+I9)^H4</f>
        <v>0.46598332205042353</v>
      </c>
    </row>
    <row r="12" spans="1:13" ht="30" x14ac:dyDescent="0.25">
      <c r="A12" s="23">
        <v>0.15</v>
      </c>
      <c r="B12" s="47" t="s">
        <v>74</v>
      </c>
      <c r="C12" s="15">
        <f>C11*A12</f>
        <v>18.217870967249986</v>
      </c>
      <c r="D12" s="25"/>
      <c r="E12" s="12"/>
      <c r="G12" s="35" t="s">
        <v>5</v>
      </c>
      <c r="H12" s="15">
        <f>H11*I11</f>
        <v>48.105602859362307</v>
      </c>
    </row>
    <row r="13" spans="1:13" x14ac:dyDescent="0.25">
      <c r="B13" s="48" t="s">
        <v>65</v>
      </c>
      <c r="C13" s="18">
        <f>C11-C12</f>
        <v>103.23460214774994</v>
      </c>
      <c r="D13" s="17"/>
    </row>
    <row r="14" spans="1:13" hidden="1" x14ac:dyDescent="0.25">
      <c r="B14" s="48" t="s">
        <v>8</v>
      </c>
      <c r="C14" s="22">
        <f>H12</f>
        <v>48.105602859362307</v>
      </c>
      <c r="D14" s="17" t="s">
        <v>6</v>
      </c>
    </row>
    <row r="15" spans="1:13" hidden="1" x14ac:dyDescent="0.25">
      <c r="B15" s="48" t="s">
        <v>4</v>
      </c>
      <c r="C15" s="22" t="e">
        <f>C14-#REF!</f>
        <v>#REF!</v>
      </c>
      <c r="D15" s="17" t="s">
        <v>9</v>
      </c>
    </row>
    <row r="16" spans="1:13" ht="19.5" hidden="1" customHeight="1" x14ac:dyDescent="0.25">
      <c r="B16" s="45" t="s">
        <v>0</v>
      </c>
      <c r="C16" s="24" t="e">
        <f>C15</f>
        <v>#REF!</v>
      </c>
      <c r="D16" s="2"/>
    </row>
    <row r="17" spans="2:11" x14ac:dyDescent="0.25">
      <c r="B17" s="46"/>
    </row>
    <row r="18" spans="2:11" ht="38.25" customHeight="1" x14ac:dyDescent="0.25">
      <c r="B18" s="34" t="s">
        <v>72</v>
      </c>
      <c r="C18" s="33">
        <f>H12</f>
        <v>48.105602859362307</v>
      </c>
      <c r="D18" s="27" t="s">
        <v>10</v>
      </c>
    </row>
    <row r="20" spans="2:11" ht="22.5" customHeight="1" x14ac:dyDescent="0.25">
      <c r="F20" s="4" t="s">
        <v>11</v>
      </c>
      <c r="G20" s="9">
        <v>1</v>
      </c>
      <c r="H20" s="9">
        <f>G20+1</f>
        <v>2</v>
      </c>
      <c r="I20" s="9">
        <f t="shared" ref="I20:K20" si="0">H20+1</f>
        <v>3</v>
      </c>
      <c r="J20" s="9">
        <f t="shared" si="0"/>
        <v>4</v>
      </c>
      <c r="K20" s="9">
        <f t="shared" si="0"/>
        <v>5</v>
      </c>
    </row>
    <row r="21" spans="2:11" ht="18" customHeight="1" x14ac:dyDescent="0.25">
      <c r="F21" s="5" t="s">
        <v>17</v>
      </c>
      <c r="G21" s="8">
        <f>C13</f>
        <v>103.23460214774994</v>
      </c>
      <c r="H21" s="6"/>
      <c r="I21" s="6"/>
      <c r="J21" s="6"/>
      <c r="K21" s="6"/>
    </row>
    <row r="22" spans="2:11" ht="18" customHeight="1" x14ac:dyDescent="0.25">
      <c r="F22" s="5" t="s">
        <v>12</v>
      </c>
      <c r="G22" s="8">
        <v>0</v>
      </c>
      <c r="H22" s="8">
        <v>0</v>
      </c>
      <c r="I22" s="8">
        <v>0</v>
      </c>
      <c r="J22" s="8">
        <v>0</v>
      </c>
      <c r="K22" s="8">
        <f>C13</f>
        <v>103.23460214774994</v>
      </c>
    </row>
    <row r="23" spans="2:11" ht="18" customHeight="1" x14ac:dyDescent="0.25">
      <c r="F23" s="5" t="s">
        <v>13</v>
      </c>
      <c r="G23" s="6">
        <v>1</v>
      </c>
      <c r="H23" s="6">
        <f>G23+1</f>
        <v>2</v>
      </c>
      <c r="I23" s="6">
        <f t="shared" ref="I23:K23" si="1">H23+1</f>
        <v>3</v>
      </c>
      <c r="J23" s="6">
        <f t="shared" si="1"/>
        <v>4</v>
      </c>
      <c r="K23" s="6">
        <f t="shared" si="1"/>
        <v>5</v>
      </c>
    </row>
    <row r="24" spans="2:11" ht="18" customHeight="1" x14ac:dyDescent="0.25">
      <c r="F24" s="5" t="s">
        <v>14</v>
      </c>
      <c r="G24" s="30">
        <f>1/(1+$G$25)^G23</f>
        <v>0.85836909871244638</v>
      </c>
      <c r="H24" s="30">
        <f>1/(1+$G$25)^H23</f>
        <v>0.73679750962441737</v>
      </c>
      <c r="I24" s="30">
        <f>1/(1+$G$25)^I23</f>
        <v>0.63244421426988617</v>
      </c>
      <c r="J24" s="30">
        <f>1/(1+$G$25)^J23</f>
        <v>0.54287057018874341</v>
      </c>
      <c r="K24" s="30">
        <f>1/(1+$G$25)^K23</f>
        <v>0.46598332205042353</v>
      </c>
    </row>
    <row r="25" spans="2:11" ht="18" customHeight="1" x14ac:dyDescent="0.25">
      <c r="F25" s="5" t="s">
        <v>15</v>
      </c>
      <c r="G25" s="31">
        <f>I9</f>
        <v>0.16500000000000001</v>
      </c>
      <c r="H25" s="6"/>
      <c r="I25" s="6"/>
      <c r="J25" s="6"/>
      <c r="K25" s="6"/>
    </row>
    <row r="26" spans="2:11" ht="18" customHeight="1" x14ac:dyDescent="0.25">
      <c r="F26" s="5" t="s">
        <v>16</v>
      </c>
      <c r="G26" s="8">
        <f>G22*G24</f>
        <v>0</v>
      </c>
      <c r="H26" s="8">
        <f t="shared" ref="H26:K26" si="2">H22*H24</f>
        <v>0</v>
      </c>
      <c r="I26" s="8">
        <f t="shared" si="2"/>
        <v>0</v>
      </c>
      <c r="J26" s="8">
        <f t="shared" si="2"/>
        <v>0</v>
      </c>
      <c r="K26" s="8">
        <f t="shared" si="2"/>
        <v>48.105602859362307</v>
      </c>
    </row>
    <row r="27" spans="2:11" ht="31.5" customHeight="1" x14ac:dyDescent="0.25">
      <c r="F27" s="32" t="s">
        <v>18</v>
      </c>
      <c r="G27" s="33">
        <f>SUM(G26:K26)</f>
        <v>48.105602859362307</v>
      </c>
      <c r="H27" s="4"/>
      <c r="I27" s="4"/>
      <c r="J27" s="4"/>
      <c r="K27" s="29"/>
    </row>
  </sheetData>
  <mergeCells count="5">
    <mergeCell ref="G6:I6"/>
    <mergeCell ref="G7:H7"/>
    <mergeCell ref="G8:H8"/>
    <mergeCell ref="G9:H9"/>
    <mergeCell ref="B2:I2"/>
  </mergeCells>
  <dataValidations count="1">
    <dataValidation type="list" allowBlank="1" showInputMessage="1" showErrorMessage="1" sqref="H4" xr:uid="{00000000-0002-0000-0500-000000000000}">
      <formula1>$M$4:$M$5</formula1>
    </dataValidation>
  </dataValidations>
  <hyperlinks>
    <hyperlink ref="J7" r:id="rId1" xr:uid="{00000000-0004-0000-0500-00000000000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31"/>
  <sheetViews>
    <sheetView topLeftCell="A37" workbookViewId="0">
      <selection activeCell="G26" sqref="G26"/>
    </sheetView>
  </sheetViews>
  <sheetFormatPr defaultRowHeight="15" x14ac:dyDescent="0.25"/>
  <cols>
    <col min="2" max="2" width="4.28515625" style="72" customWidth="1"/>
    <col min="3" max="3" width="10.28515625" style="72" bestFit="1" customWidth="1"/>
    <col min="4" max="4" width="14" style="72" bestFit="1" customWidth="1"/>
    <col min="5" max="5" width="18.42578125" style="72" customWidth="1"/>
    <col min="6" max="6" width="13.5703125" style="72" customWidth="1"/>
    <col min="7" max="7" width="14.7109375" style="72" customWidth="1"/>
    <col min="9" max="9" width="5.28515625" customWidth="1"/>
    <col min="10" max="10" width="53.85546875" bestFit="1" customWidth="1"/>
    <col min="11" max="11" width="13.140625" bestFit="1" customWidth="1"/>
    <col min="12" max="12" width="8" bestFit="1" customWidth="1"/>
  </cols>
  <sheetData>
    <row r="2" spans="2:12" ht="15" customHeight="1" x14ac:dyDescent="0.25">
      <c r="B2" s="232" t="s">
        <v>251</v>
      </c>
      <c r="C2" s="232"/>
      <c r="D2" s="232"/>
      <c r="E2" s="232"/>
      <c r="F2" s="232"/>
      <c r="G2" s="232"/>
      <c r="H2" s="77"/>
    </row>
    <row r="3" spans="2:12" ht="45" x14ac:dyDescent="0.25">
      <c r="B3" s="79" t="s">
        <v>267</v>
      </c>
      <c r="C3" s="79" t="s">
        <v>252</v>
      </c>
      <c r="D3" s="79" t="s">
        <v>253</v>
      </c>
      <c r="E3" s="79" t="s">
        <v>275</v>
      </c>
      <c r="F3" s="79" t="s">
        <v>268</v>
      </c>
      <c r="G3" s="79" t="s">
        <v>274</v>
      </c>
      <c r="H3" s="76"/>
    </row>
    <row r="4" spans="2:12" ht="45" x14ac:dyDescent="0.25">
      <c r="B4" s="80">
        <v>1</v>
      </c>
      <c r="C4" s="81">
        <v>703416</v>
      </c>
      <c r="D4" s="82" t="s">
        <v>254</v>
      </c>
      <c r="E4" s="84" t="s">
        <v>269</v>
      </c>
      <c r="F4" s="82" t="s">
        <v>255</v>
      </c>
      <c r="G4" s="83">
        <v>42090</v>
      </c>
      <c r="H4" s="75"/>
    </row>
    <row r="5" spans="2:12" ht="60" x14ac:dyDescent="0.25">
      <c r="B5" s="80">
        <v>2</v>
      </c>
      <c r="C5" s="81">
        <v>3564067</v>
      </c>
      <c r="D5" s="82" t="s">
        <v>256</v>
      </c>
      <c r="E5" s="84" t="s">
        <v>270</v>
      </c>
      <c r="F5" s="82" t="s">
        <v>255</v>
      </c>
      <c r="G5" s="83">
        <v>42090</v>
      </c>
      <c r="H5" s="75"/>
    </row>
    <row r="6" spans="2:12" ht="120" x14ac:dyDescent="0.25">
      <c r="B6" s="80">
        <v>3</v>
      </c>
      <c r="C6" s="81">
        <v>7831830</v>
      </c>
      <c r="D6" s="82" t="s">
        <v>257</v>
      </c>
      <c r="E6" s="84" t="s">
        <v>271</v>
      </c>
      <c r="F6" s="82" t="s">
        <v>258</v>
      </c>
      <c r="G6" s="83">
        <v>45001</v>
      </c>
      <c r="H6" s="75"/>
    </row>
    <row r="7" spans="2:12" ht="105" x14ac:dyDescent="0.25">
      <c r="B7" s="80">
        <v>4</v>
      </c>
      <c r="C7" s="81">
        <v>8436148</v>
      </c>
      <c r="D7" s="82" t="s">
        <v>259</v>
      </c>
      <c r="E7" s="84" t="s">
        <v>272</v>
      </c>
      <c r="F7" s="82" t="s">
        <v>260</v>
      </c>
      <c r="G7" s="83">
        <v>44145</v>
      </c>
      <c r="H7" s="75"/>
    </row>
    <row r="8" spans="2:12" ht="75" x14ac:dyDescent="0.25">
      <c r="B8" s="80">
        <v>5</v>
      </c>
      <c r="C8" s="80">
        <v>10064037</v>
      </c>
      <c r="D8" s="82" t="s">
        <v>261</v>
      </c>
      <c r="E8" s="84" t="s">
        <v>273</v>
      </c>
      <c r="F8" s="82" t="s">
        <v>262</v>
      </c>
      <c r="G8" s="83">
        <v>45001</v>
      </c>
      <c r="H8" s="75"/>
    </row>
    <row r="10" spans="2:12" x14ac:dyDescent="0.25">
      <c r="I10" s="233" t="s">
        <v>276</v>
      </c>
      <c r="J10" s="233"/>
      <c r="K10" s="233"/>
      <c r="L10" s="233"/>
    </row>
    <row r="11" spans="2:12" x14ac:dyDescent="0.25">
      <c r="I11" s="229" t="s">
        <v>279</v>
      </c>
      <c r="J11" s="229"/>
      <c r="K11" s="229"/>
      <c r="L11" s="229"/>
    </row>
    <row r="12" spans="2:12" ht="30" x14ac:dyDescent="0.25">
      <c r="B12" s="231"/>
      <c r="C12" s="231"/>
      <c r="D12" s="231"/>
      <c r="E12" s="231"/>
      <c r="F12" s="231"/>
      <c r="I12" s="79" t="s">
        <v>267</v>
      </c>
      <c r="J12" s="79" t="s">
        <v>277</v>
      </c>
      <c r="K12" s="79" t="s">
        <v>278</v>
      </c>
      <c r="L12" s="79" t="s">
        <v>263</v>
      </c>
    </row>
    <row r="13" spans="2:12" ht="15" customHeight="1" x14ac:dyDescent="0.25">
      <c r="F13" s="85"/>
      <c r="I13" s="87" t="s">
        <v>195</v>
      </c>
      <c r="J13" s="91" t="s">
        <v>280</v>
      </c>
      <c r="K13" s="88">
        <v>3000000</v>
      </c>
      <c r="L13" s="89">
        <v>0.1</v>
      </c>
    </row>
    <row r="14" spans="2:12" ht="15" customHeight="1" x14ac:dyDescent="0.25">
      <c r="F14" s="86"/>
      <c r="I14" s="87" t="s">
        <v>196</v>
      </c>
      <c r="J14" s="91" t="s">
        <v>281</v>
      </c>
      <c r="K14" s="88">
        <v>26999950</v>
      </c>
      <c r="L14" s="89">
        <v>0.9</v>
      </c>
    </row>
    <row r="15" spans="2:12" x14ac:dyDescent="0.25">
      <c r="F15" s="78"/>
      <c r="I15" s="87" t="s">
        <v>197</v>
      </c>
      <c r="J15" s="91" t="s">
        <v>282</v>
      </c>
      <c r="K15" s="90">
        <v>10</v>
      </c>
      <c r="L15" s="89">
        <v>0</v>
      </c>
    </row>
    <row r="16" spans="2:12" x14ac:dyDescent="0.25">
      <c r="F16" s="78"/>
      <c r="I16" s="87" t="s">
        <v>264</v>
      </c>
      <c r="J16" s="91" t="s">
        <v>283</v>
      </c>
      <c r="K16" s="90">
        <v>10</v>
      </c>
      <c r="L16" s="89">
        <v>0</v>
      </c>
    </row>
    <row r="17" spans="3:13" x14ac:dyDescent="0.25">
      <c r="F17" s="78"/>
      <c r="I17" s="87" t="s">
        <v>200</v>
      </c>
      <c r="J17" s="91" t="s">
        <v>284</v>
      </c>
      <c r="K17" s="90">
        <v>10</v>
      </c>
      <c r="L17" s="89">
        <v>0</v>
      </c>
    </row>
    <row r="18" spans="3:13" x14ac:dyDescent="0.25">
      <c r="F18" s="78"/>
      <c r="I18" s="87" t="s">
        <v>201</v>
      </c>
      <c r="J18" s="91" t="s">
        <v>285</v>
      </c>
      <c r="K18" s="90">
        <v>10</v>
      </c>
      <c r="L18" s="89">
        <v>0</v>
      </c>
    </row>
    <row r="19" spans="3:13" x14ac:dyDescent="0.25">
      <c r="F19" s="78"/>
      <c r="I19" s="87" t="s">
        <v>202</v>
      </c>
      <c r="J19" s="91" t="s">
        <v>286</v>
      </c>
      <c r="K19" s="90">
        <v>10</v>
      </c>
      <c r="L19" s="89">
        <v>0</v>
      </c>
    </row>
    <row r="20" spans="3:13" x14ac:dyDescent="0.25">
      <c r="F20" s="78"/>
      <c r="I20" s="92"/>
      <c r="J20" s="92" t="s">
        <v>265</v>
      </c>
      <c r="K20" s="93">
        <v>30000000</v>
      </c>
      <c r="L20" s="94">
        <v>1</v>
      </c>
    </row>
    <row r="21" spans="3:13" ht="15" customHeight="1" x14ac:dyDescent="0.25">
      <c r="F21" s="78"/>
      <c r="I21" s="234" t="s">
        <v>287</v>
      </c>
      <c r="J21" s="234"/>
      <c r="K21" s="234"/>
      <c r="L21" s="234"/>
      <c r="M21" s="95"/>
    </row>
    <row r="22" spans="3:13" x14ac:dyDescent="0.25">
      <c r="F22" s="78"/>
    </row>
    <row r="23" spans="3:13" ht="15" customHeight="1" x14ac:dyDescent="0.25">
      <c r="F23" s="78"/>
      <c r="I23" s="228" t="s">
        <v>290</v>
      </c>
      <c r="J23" s="228"/>
      <c r="K23" s="228"/>
      <c r="L23" s="228"/>
      <c r="M23" s="86"/>
    </row>
    <row r="24" spans="3:13" ht="15" customHeight="1" x14ac:dyDescent="0.25">
      <c r="I24" s="229" t="s">
        <v>279</v>
      </c>
      <c r="J24" s="229"/>
      <c r="K24" s="229"/>
      <c r="L24" s="229"/>
      <c r="M24" s="98"/>
    </row>
    <row r="25" spans="3:13" ht="30" x14ac:dyDescent="0.25">
      <c r="I25" s="79" t="s">
        <v>267</v>
      </c>
      <c r="J25" s="79" t="s">
        <v>288</v>
      </c>
      <c r="K25" s="79" t="s">
        <v>289</v>
      </c>
      <c r="L25" s="79" t="s">
        <v>263</v>
      </c>
      <c r="M25" s="78"/>
    </row>
    <row r="26" spans="3:13" ht="30" x14ac:dyDescent="0.25">
      <c r="I26" s="87" t="s">
        <v>195</v>
      </c>
      <c r="J26" s="91" t="s">
        <v>281</v>
      </c>
      <c r="K26" s="88">
        <v>107150000</v>
      </c>
      <c r="L26" s="96">
        <v>1</v>
      </c>
      <c r="M26" s="78"/>
    </row>
    <row r="27" spans="3:13" x14ac:dyDescent="0.25">
      <c r="I27" s="92"/>
      <c r="J27" s="92" t="s">
        <v>265</v>
      </c>
      <c r="K27" s="93">
        <v>107150000</v>
      </c>
      <c r="L27" s="97">
        <v>1</v>
      </c>
      <c r="M27" s="78"/>
    </row>
    <row r="28" spans="3:13" ht="15" customHeight="1" x14ac:dyDescent="0.25">
      <c r="I28" s="230" t="s">
        <v>266</v>
      </c>
      <c r="J28" s="230"/>
      <c r="K28" s="230"/>
      <c r="L28" s="230"/>
      <c r="M28" s="98"/>
    </row>
    <row r="29" spans="3:13" ht="15.75" thickBot="1" x14ac:dyDescent="0.3"/>
    <row r="30" spans="3:13" ht="15.75" thickBot="1" x14ac:dyDescent="0.3">
      <c r="J30" s="100" t="s">
        <v>291</v>
      </c>
      <c r="K30" s="101">
        <v>137150000</v>
      </c>
    </row>
    <row r="31" spans="3:13" ht="15" customHeight="1" x14ac:dyDescent="0.25">
      <c r="C31" s="99"/>
      <c r="D31" s="99"/>
      <c r="E31" s="99"/>
      <c r="F31" s="99"/>
    </row>
  </sheetData>
  <mergeCells count="8">
    <mergeCell ref="I23:L23"/>
    <mergeCell ref="I24:L24"/>
    <mergeCell ref="I28:L28"/>
    <mergeCell ref="B12:F12"/>
    <mergeCell ref="B2:G2"/>
    <mergeCell ref="I10:L10"/>
    <mergeCell ref="I11:L11"/>
    <mergeCell ref="I21:L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76"/>
  <sheetViews>
    <sheetView topLeftCell="A61" workbookViewId="0">
      <selection activeCell="C69" sqref="C69:C70"/>
    </sheetView>
  </sheetViews>
  <sheetFormatPr defaultRowHeight="15" x14ac:dyDescent="0.25"/>
  <cols>
    <col min="3" max="3" width="69.7109375" customWidth="1"/>
    <col min="4" max="4" width="15.5703125" customWidth="1"/>
    <col min="5" max="5" width="21.28515625" customWidth="1"/>
    <col min="6" max="6" width="14.42578125" bestFit="1" customWidth="1"/>
    <col min="7" max="7" width="11.7109375" bestFit="1" customWidth="1"/>
    <col min="8" max="8" width="8.7109375" bestFit="1" customWidth="1"/>
  </cols>
  <sheetData>
    <row r="2" spans="2:10" x14ac:dyDescent="0.25">
      <c r="C2" s="195" t="s">
        <v>435</v>
      </c>
      <c r="D2" s="122"/>
      <c r="E2" s="122"/>
      <c r="F2" s="122"/>
      <c r="G2" s="122"/>
      <c r="H2" s="122"/>
      <c r="I2" s="122"/>
      <c r="J2" s="122"/>
    </row>
    <row r="3" spans="2:10" x14ac:dyDescent="0.25">
      <c r="C3" s="122"/>
      <c r="D3" s="122"/>
      <c r="E3" s="122"/>
      <c r="F3" s="122"/>
      <c r="G3" s="122"/>
      <c r="H3" s="122"/>
      <c r="I3" s="122"/>
      <c r="J3" s="122"/>
    </row>
    <row r="4" spans="2:10" ht="75" x14ac:dyDescent="0.25">
      <c r="C4" s="194" t="s">
        <v>434</v>
      </c>
      <c r="D4" s="178" t="s">
        <v>433</v>
      </c>
      <c r="E4" s="178" t="s">
        <v>432</v>
      </c>
      <c r="F4" s="178" t="s">
        <v>431</v>
      </c>
      <c r="G4" s="178" t="s">
        <v>430</v>
      </c>
      <c r="H4" s="178" t="s">
        <v>429</v>
      </c>
      <c r="I4" s="122"/>
      <c r="J4" s="109"/>
    </row>
    <row r="5" spans="2:10" x14ac:dyDescent="0.25">
      <c r="C5" s="183" t="s">
        <v>301</v>
      </c>
      <c r="E5" s="193">
        <v>600</v>
      </c>
      <c r="F5" s="193">
        <v>925</v>
      </c>
      <c r="G5" s="193">
        <v>325</v>
      </c>
      <c r="H5" s="192">
        <v>-1</v>
      </c>
      <c r="I5" s="122"/>
      <c r="J5" s="110"/>
    </row>
    <row r="6" spans="2:10" x14ac:dyDescent="0.25">
      <c r="C6" s="188" t="s">
        <v>428</v>
      </c>
      <c r="D6" s="87"/>
      <c r="E6" s="187">
        <v>84.33</v>
      </c>
      <c r="F6" s="187">
        <v>279.01</v>
      </c>
      <c r="G6" s="187">
        <v>194.68</v>
      </c>
      <c r="H6" s="191">
        <v>-2</v>
      </c>
      <c r="I6" s="114"/>
      <c r="J6" s="114"/>
    </row>
    <row r="7" spans="2:10" x14ac:dyDescent="0.25">
      <c r="C7" s="186" t="s">
        <v>265</v>
      </c>
      <c r="D7" s="185">
        <v>580.42999999999995</v>
      </c>
      <c r="E7" s="184">
        <f>SUM(E5:E6)</f>
        <v>684.33</v>
      </c>
      <c r="F7" s="190">
        <f>SUM(F5:F6)</f>
        <v>1204.01</v>
      </c>
      <c r="G7" s="184">
        <f>SUM(G5:G6)</f>
        <v>519.68000000000006</v>
      </c>
      <c r="H7" s="92"/>
    </row>
    <row r="8" spans="2:10" x14ac:dyDescent="0.25">
      <c r="C8" s="189" t="s">
        <v>427</v>
      </c>
      <c r="D8" s="87"/>
      <c r="E8" s="87"/>
      <c r="F8" s="87"/>
      <c r="G8" s="87"/>
      <c r="H8" s="87"/>
    </row>
    <row r="9" spans="2:10" x14ac:dyDescent="0.25">
      <c r="C9" s="188" t="s">
        <v>426</v>
      </c>
      <c r="D9" s="87"/>
      <c r="E9" s="187">
        <v>225.54</v>
      </c>
      <c r="F9" s="187">
        <v>225.54</v>
      </c>
      <c r="G9" s="82" t="s">
        <v>424</v>
      </c>
      <c r="H9" s="87"/>
    </row>
    <row r="10" spans="2:10" x14ac:dyDescent="0.25">
      <c r="C10" s="188" t="s">
        <v>425</v>
      </c>
      <c r="D10" s="87"/>
      <c r="E10" s="187">
        <v>137.15</v>
      </c>
      <c r="F10" s="187">
        <v>137.15</v>
      </c>
      <c r="G10" s="82" t="s">
        <v>424</v>
      </c>
      <c r="H10" s="87"/>
    </row>
    <row r="11" spans="2:10" x14ac:dyDescent="0.25">
      <c r="C11" s="188" t="s">
        <v>423</v>
      </c>
      <c r="D11" s="87"/>
      <c r="E11" s="187">
        <v>321.64</v>
      </c>
      <c r="F11" s="187">
        <v>841.32</v>
      </c>
      <c r="G11" s="187">
        <v>519.67999999999995</v>
      </c>
      <c r="H11" s="87"/>
    </row>
    <row r="12" spans="2:10" x14ac:dyDescent="0.25">
      <c r="C12" s="186" t="s">
        <v>265</v>
      </c>
      <c r="D12" s="185">
        <v>580.42999999999995</v>
      </c>
      <c r="E12" s="184">
        <f>SUM(E9:E11)</f>
        <v>684.32999999999993</v>
      </c>
      <c r="F12" s="184">
        <f>SUM(F9:F11)</f>
        <v>1204.01</v>
      </c>
      <c r="G12" s="184">
        <f>SUM(G9:G11)</f>
        <v>519.67999999999995</v>
      </c>
      <c r="H12" s="92"/>
    </row>
    <row r="15" spans="2:10" ht="30" x14ac:dyDescent="0.25">
      <c r="B15" s="11" t="s">
        <v>303</v>
      </c>
      <c r="C15" s="11" t="s">
        <v>422</v>
      </c>
      <c r="D15" s="178" t="s">
        <v>421</v>
      </c>
    </row>
    <row r="16" spans="2:10" ht="30" x14ac:dyDescent="0.25">
      <c r="B16" s="13" t="s">
        <v>420</v>
      </c>
      <c r="C16" s="49" t="s">
        <v>419</v>
      </c>
      <c r="D16" s="10"/>
    </row>
    <row r="17" spans="2:4" x14ac:dyDescent="0.25">
      <c r="B17" s="13"/>
      <c r="C17" s="183" t="s">
        <v>418</v>
      </c>
      <c r="D17" s="13" t="s">
        <v>417</v>
      </c>
    </row>
    <row r="18" spans="2:4" x14ac:dyDescent="0.25">
      <c r="B18" s="13"/>
      <c r="C18" s="183" t="s">
        <v>416</v>
      </c>
      <c r="D18" s="13" t="s">
        <v>415</v>
      </c>
    </row>
    <row r="19" spans="2:4" ht="15" customHeight="1" x14ac:dyDescent="0.25">
      <c r="B19" s="13"/>
      <c r="C19" s="183" t="s">
        <v>414</v>
      </c>
      <c r="D19" s="182" t="s">
        <v>413</v>
      </c>
    </row>
    <row r="20" spans="2:4" x14ac:dyDescent="0.25">
      <c r="B20" s="13" t="s">
        <v>412</v>
      </c>
      <c r="C20" s="183" t="s">
        <v>411</v>
      </c>
      <c r="D20" s="182" t="s">
        <v>410</v>
      </c>
    </row>
    <row r="21" spans="2:4" ht="30" x14ac:dyDescent="0.25">
      <c r="B21" s="13" t="s">
        <v>409</v>
      </c>
      <c r="C21" s="183" t="s">
        <v>408</v>
      </c>
      <c r="D21" s="182" t="s">
        <v>407</v>
      </c>
    </row>
    <row r="22" spans="2:4" x14ac:dyDescent="0.25">
      <c r="B22" s="13" t="s">
        <v>406</v>
      </c>
      <c r="C22" s="183" t="s">
        <v>405</v>
      </c>
      <c r="D22" s="182" t="s">
        <v>404</v>
      </c>
    </row>
    <row r="23" spans="2:4" x14ac:dyDescent="0.25">
      <c r="B23" s="13" t="s">
        <v>403</v>
      </c>
      <c r="C23" s="183" t="s">
        <v>402</v>
      </c>
      <c r="D23" s="182" t="s">
        <v>401</v>
      </c>
    </row>
    <row r="24" spans="2:4" x14ac:dyDescent="0.25">
      <c r="B24" s="181"/>
      <c r="C24" s="180" t="s">
        <v>400</v>
      </c>
      <c r="D24" s="179" t="s">
        <v>399</v>
      </c>
    </row>
    <row r="27" spans="2:4" x14ac:dyDescent="0.25">
      <c r="B27" s="178" t="s">
        <v>384</v>
      </c>
      <c r="C27" s="178" t="s">
        <v>398</v>
      </c>
      <c r="D27" s="178" t="s">
        <v>382</v>
      </c>
    </row>
    <row r="28" spans="2:4" x14ac:dyDescent="0.25">
      <c r="B28" s="177" t="s">
        <v>397</v>
      </c>
      <c r="C28" s="174" t="s">
        <v>396</v>
      </c>
      <c r="D28" s="176"/>
    </row>
    <row r="29" spans="2:4" ht="30" x14ac:dyDescent="0.25">
      <c r="B29" s="169">
        <v>1</v>
      </c>
      <c r="C29" s="176" t="s">
        <v>395</v>
      </c>
      <c r="D29" s="175">
        <v>106.78</v>
      </c>
    </row>
    <row r="30" spans="2:4" ht="30" x14ac:dyDescent="0.25">
      <c r="B30" s="169">
        <v>2</v>
      </c>
      <c r="C30" s="176" t="s">
        <v>394</v>
      </c>
      <c r="D30" s="175">
        <v>160.33000000000001</v>
      </c>
    </row>
    <row r="31" spans="2:4" x14ac:dyDescent="0.25">
      <c r="B31" s="169">
        <v>3</v>
      </c>
      <c r="C31" s="176" t="s">
        <v>393</v>
      </c>
      <c r="D31" s="175">
        <v>119.03</v>
      </c>
    </row>
    <row r="32" spans="2:4" x14ac:dyDescent="0.25">
      <c r="B32" s="169"/>
      <c r="C32" s="174" t="s">
        <v>392</v>
      </c>
      <c r="D32" s="173">
        <v>386.15</v>
      </c>
    </row>
    <row r="33" spans="2:6" x14ac:dyDescent="0.25">
      <c r="B33" s="177" t="s">
        <v>391</v>
      </c>
      <c r="C33" s="174" t="s">
        <v>390</v>
      </c>
      <c r="D33" s="175"/>
    </row>
    <row r="34" spans="2:6" ht="30" x14ac:dyDescent="0.25">
      <c r="B34" s="169">
        <v>1</v>
      </c>
      <c r="C34" s="176" t="s">
        <v>389</v>
      </c>
      <c r="D34" s="160">
        <v>84.68</v>
      </c>
    </row>
    <row r="35" spans="2:6" x14ac:dyDescent="0.25">
      <c r="B35" s="169">
        <v>2</v>
      </c>
      <c r="C35" s="176" t="s">
        <v>388</v>
      </c>
      <c r="D35" s="175">
        <v>34.25</v>
      </c>
    </row>
    <row r="36" spans="2:6" x14ac:dyDescent="0.25">
      <c r="B36" s="169"/>
      <c r="C36" s="174" t="s">
        <v>387</v>
      </c>
      <c r="D36" s="173">
        <v>118.94</v>
      </c>
    </row>
    <row r="37" spans="2:6" x14ac:dyDescent="0.25">
      <c r="B37" s="172"/>
      <c r="C37" s="172" t="s">
        <v>386</v>
      </c>
      <c r="D37" s="171">
        <v>505.09</v>
      </c>
    </row>
    <row r="39" spans="2:6" x14ac:dyDescent="0.25">
      <c r="B39" s="170" t="s">
        <v>385</v>
      </c>
      <c r="C39" s="149"/>
      <c r="D39" s="149"/>
    </row>
    <row r="40" spans="2:6" x14ac:dyDescent="0.25">
      <c r="B40" s="11" t="s">
        <v>384</v>
      </c>
      <c r="C40" s="11" t="s">
        <v>383</v>
      </c>
      <c r="D40" s="11" t="s">
        <v>382</v>
      </c>
    </row>
    <row r="41" spans="2:6" x14ac:dyDescent="0.25">
      <c r="B41" s="169">
        <v>1</v>
      </c>
      <c r="C41" s="160" t="s">
        <v>381</v>
      </c>
      <c r="D41" s="159">
        <v>100.58</v>
      </c>
    </row>
    <row r="42" spans="2:6" x14ac:dyDescent="0.25">
      <c r="B42" s="169">
        <v>2</v>
      </c>
      <c r="C42" s="160" t="s">
        <v>380</v>
      </c>
      <c r="D42" s="159">
        <v>231.88</v>
      </c>
    </row>
    <row r="43" spans="2:6" x14ac:dyDescent="0.25">
      <c r="B43" s="169">
        <v>3</v>
      </c>
      <c r="C43" s="160" t="s">
        <v>379</v>
      </c>
      <c r="D43" s="159">
        <v>35.340000000000003</v>
      </c>
    </row>
    <row r="44" spans="2:6" x14ac:dyDescent="0.25">
      <c r="B44" s="168"/>
      <c r="C44" s="158" t="s">
        <v>265</v>
      </c>
      <c r="D44" s="167">
        <v>367.8</v>
      </c>
    </row>
    <row r="46" spans="2:6" x14ac:dyDescent="0.25">
      <c r="C46" s="163" t="s">
        <v>378</v>
      </c>
    </row>
    <row r="48" spans="2:6" x14ac:dyDescent="0.25">
      <c r="C48" s="59" t="s">
        <v>377</v>
      </c>
      <c r="D48" s="165" t="s">
        <v>22</v>
      </c>
      <c r="E48" s="59" t="s">
        <v>376</v>
      </c>
      <c r="F48" s="59" t="s">
        <v>365</v>
      </c>
    </row>
    <row r="49" spans="3:6" x14ac:dyDescent="0.25">
      <c r="C49" s="160" t="s">
        <v>301</v>
      </c>
      <c r="D49" s="164">
        <v>600</v>
      </c>
      <c r="E49" s="160" t="s">
        <v>98</v>
      </c>
      <c r="F49" s="160">
        <v>137.15</v>
      </c>
    </row>
    <row r="50" spans="3:6" x14ac:dyDescent="0.25">
      <c r="C50" s="160" t="s">
        <v>375</v>
      </c>
      <c r="D50" s="164">
        <v>39.06</v>
      </c>
      <c r="E50" s="160" t="s">
        <v>309</v>
      </c>
      <c r="F50" s="160">
        <v>321.63</v>
      </c>
    </row>
    <row r="51" spans="3:6" x14ac:dyDescent="0.25">
      <c r="C51" s="160" t="s">
        <v>374</v>
      </c>
      <c r="D51" s="164">
        <v>16.79</v>
      </c>
      <c r="E51" s="160" t="s">
        <v>373</v>
      </c>
      <c r="F51" s="160">
        <v>225.54</v>
      </c>
    </row>
    <row r="52" spans="3:6" x14ac:dyDescent="0.25">
      <c r="C52" s="160" t="s">
        <v>372</v>
      </c>
      <c r="D52" s="164">
        <v>14.27</v>
      </c>
      <c r="E52" s="160"/>
      <c r="F52" s="160"/>
    </row>
    <row r="53" spans="3:6" x14ac:dyDescent="0.25">
      <c r="C53" s="160" t="s">
        <v>371</v>
      </c>
      <c r="D53" s="164">
        <v>6</v>
      </c>
      <c r="E53" s="160"/>
      <c r="F53" s="160"/>
    </row>
    <row r="54" spans="3:6" x14ac:dyDescent="0.25">
      <c r="C54" s="160" t="s">
        <v>370</v>
      </c>
      <c r="D54" s="159">
        <v>8.2100000000000009</v>
      </c>
      <c r="E54" s="160"/>
      <c r="F54" s="160"/>
    </row>
    <row r="55" spans="3:6" x14ac:dyDescent="0.25">
      <c r="C55" s="158" t="s">
        <v>265</v>
      </c>
      <c r="D55" s="157">
        <v>684.32</v>
      </c>
      <c r="E55" s="158" t="s">
        <v>265</v>
      </c>
      <c r="F55" s="158">
        <v>684.32</v>
      </c>
    </row>
    <row r="57" spans="3:6" x14ac:dyDescent="0.25">
      <c r="C57" s="163" t="s">
        <v>369</v>
      </c>
    </row>
    <row r="58" spans="3:6" x14ac:dyDescent="0.25">
      <c r="D58" s="163"/>
      <c r="E58" s="163"/>
      <c r="F58" s="166" t="s">
        <v>368</v>
      </c>
    </row>
    <row r="59" spans="3:6" x14ac:dyDescent="0.25">
      <c r="C59" s="59" t="s">
        <v>367</v>
      </c>
      <c r="D59" s="165" t="s">
        <v>22</v>
      </c>
      <c r="E59" s="59" t="s">
        <v>366</v>
      </c>
      <c r="F59" s="165" t="s">
        <v>365</v>
      </c>
    </row>
    <row r="60" spans="3:6" x14ac:dyDescent="0.25">
      <c r="C60" s="160" t="s">
        <v>364</v>
      </c>
      <c r="D60" s="164">
        <v>150.1</v>
      </c>
      <c r="E60" s="160" t="s">
        <v>98</v>
      </c>
      <c r="F60" s="159">
        <v>137.15</v>
      </c>
    </row>
    <row r="61" spans="3:6" x14ac:dyDescent="0.25">
      <c r="C61" s="160" t="s">
        <v>363</v>
      </c>
      <c r="D61" s="164">
        <v>61.25</v>
      </c>
      <c r="E61" s="160" t="s">
        <v>309</v>
      </c>
      <c r="F61" s="159">
        <v>92.35</v>
      </c>
    </row>
    <row r="62" spans="3:6" x14ac:dyDescent="0.25">
      <c r="C62" s="160" t="s">
        <v>362</v>
      </c>
      <c r="D62" s="164">
        <v>24.07</v>
      </c>
      <c r="E62" s="160" t="s">
        <v>317</v>
      </c>
      <c r="F62" s="159">
        <v>7.15</v>
      </c>
    </row>
    <row r="63" spans="3:6" x14ac:dyDescent="0.25">
      <c r="C63" s="160" t="s">
        <v>361</v>
      </c>
      <c r="D63" s="164">
        <v>1.08</v>
      </c>
      <c r="E63" s="160"/>
      <c r="F63" s="160"/>
    </row>
    <row r="64" spans="3:6" x14ac:dyDescent="0.25">
      <c r="C64" s="160" t="s">
        <v>360</v>
      </c>
      <c r="D64" s="164">
        <v>0.15</v>
      </c>
      <c r="E64" s="160"/>
      <c r="F64" s="160"/>
    </row>
    <row r="65" spans="3:6" x14ac:dyDescent="0.25">
      <c r="C65" s="158" t="s">
        <v>265</v>
      </c>
      <c r="D65" s="157">
        <v>236.65</v>
      </c>
      <c r="E65" s="158" t="s">
        <v>265</v>
      </c>
      <c r="F65" s="157">
        <v>236.65</v>
      </c>
    </row>
    <row r="67" spans="3:6" x14ac:dyDescent="0.25">
      <c r="C67" s="163" t="s">
        <v>359</v>
      </c>
    </row>
    <row r="68" spans="3:6" x14ac:dyDescent="0.25">
      <c r="D68" s="163"/>
      <c r="E68" s="163"/>
      <c r="F68" s="162" t="s">
        <v>358</v>
      </c>
    </row>
    <row r="69" spans="3:6" x14ac:dyDescent="0.25">
      <c r="C69" s="235" t="s">
        <v>357</v>
      </c>
      <c r="D69" s="236" t="s">
        <v>356</v>
      </c>
      <c r="E69" s="237">
        <v>45016</v>
      </c>
      <c r="F69" s="237"/>
    </row>
    <row r="70" spans="3:6" ht="30" x14ac:dyDescent="0.25">
      <c r="C70" s="235"/>
      <c r="D70" s="236"/>
      <c r="E70" s="161" t="s">
        <v>355</v>
      </c>
      <c r="F70" s="161" t="s">
        <v>354</v>
      </c>
    </row>
    <row r="71" spans="3:6" x14ac:dyDescent="0.25">
      <c r="C71" s="160" t="s">
        <v>353</v>
      </c>
      <c r="D71" s="159">
        <v>4.32</v>
      </c>
      <c r="E71" s="159">
        <v>15.44</v>
      </c>
      <c r="F71" s="159">
        <v>18.73</v>
      </c>
    </row>
    <row r="72" spans="3:6" x14ac:dyDescent="0.25">
      <c r="C72" s="160" t="s">
        <v>352</v>
      </c>
      <c r="D72" s="159">
        <v>12.4</v>
      </c>
      <c r="E72" s="159">
        <v>22.94</v>
      </c>
      <c r="F72" s="159">
        <v>35.340000000000003</v>
      </c>
    </row>
    <row r="73" spans="3:6" x14ac:dyDescent="0.25">
      <c r="C73" s="158" t="s">
        <v>265</v>
      </c>
      <c r="D73" s="157">
        <v>16.71</v>
      </c>
      <c r="E73" s="157">
        <v>38.380000000000003</v>
      </c>
      <c r="F73" s="157">
        <v>54.07</v>
      </c>
    </row>
    <row r="75" spans="3:6" x14ac:dyDescent="0.25">
      <c r="C75" s="156" t="s">
        <v>351</v>
      </c>
      <c r="D75" s="149"/>
      <c r="E75" s="149"/>
      <c r="F75" s="149"/>
    </row>
    <row r="76" spans="3:6" x14ac:dyDescent="0.25">
      <c r="C76" s="156" t="s">
        <v>350</v>
      </c>
      <c r="D76" s="149"/>
      <c r="E76" s="149"/>
      <c r="F76" s="149"/>
    </row>
  </sheetData>
  <mergeCells count="3">
    <mergeCell ref="C69:C70"/>
    <mergeCell ref="D69:D70"/>
    <mergeCell ref="E69:F6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K61"/>
  <sheetViews>
    <sheetView showGridLines="0" topLeftCell="A64" workbookViewId="0">
      <selection activeCell="E10" sqref="E10"/>
    </sheetView>
  </sheetViews>
  <sheetFormatPr defaultRowHeight="15" x14ac:dyDescent="0.25"/>
  <cols>
    <col min="3" max="3" width="6.42578125" customWidth="1"/>
    <col min="4" max="4" width="40.7109375" bestFit="1" customWidth="1"/>
    <col min="5" max="5" width="77.5703125" customWidth="1"/>
    <col min="6" max="6" width="43.28515625" bestFit="1" customWidth="1"/>
    <col min="9" max="9" width="21.5703125" bestFit="1" customWidth="1"/>
    <col min="10" max="10" width="20.5703125" bestFit="1" customWidth="1"/>
    <col min="11" max="11" width="21" bestFit="1" customWidth="1"/>
  </cols>
  <sheetData>
    <row r="1" spans="3:11" x14ac:dyDescent="0.25">
      <c r="I1" s="238" t="s">
        <v>117</v>
      </c>
      <c r="J1" s="238"/>
      <c r="K1" s="238"/>
    </row>
    <row r="2" spans="3:11" x14ac:dyDescent="0.25">
      <c r="D2" s="238" t="s">
        <v>130</v>
      </c>
      <c r="E2" s="238"/>
      <c r="I2" s="73" t="s">
        <v>118</v>
      </c>
      <c r="J2" s="73" t="s">
        <v>123</v>
      </c>
      <c r="K2" s="73" t="s">
        <v>127</v>
      </c>
    </row>
    <row r="3" spans="3:11" x14ac:dyDescent="0.25">
      <c r="D3" s="73" t="s">
        <v>133</v>
      </c>
      <c r="E3" s="73" t="s">
        <v>134</v>
      </c>
      <c r="I3" s="13" t="s">
        <v>119</v>
      </c>
      <c r="J3" s="13" t="s">
        <v>119</v>
      </c>
      <c r="K3" s="13" t="s">
        <v>128</v>
      </c>
    </row>
    <row r="4" spans="3:11" x14ac:dyDescent="0.25">
      <c r="D4" s="10" t="s">
        <v>135</v>
      </c>
      <c r="E4" s="13">
        <v>8</v>
      </c>
      <c r="I4" s="13" t="s">
        <v>120</v>
      </c>
      <c r="J4" s="13" t="s">
        <v>124</v>
      </c>
      <c r="K4" s="13" t="s">
        <v>129</v>
      </c>
    </row>
    <row r="5" spans="3:11" x14ac:dyDescent="0.25">
      <c r="D5" s="10" t="s">
        <v>139</v>
      </c>
      <c r="E5" s="13">
        <v>6</v>
      </c>
      <c r="I5" s="13" t="s">
        <v>121</v>
      </c>
      <c r="J5" s="13" t="s">
        <v>125</v>
      </c>
      <c r="K5" s="13" t="s">
        <v>131</v>
      </c>
    </row>
    <row r="6" spans="3:11" x14ac:dyDescent="0.25">
      <c r="D6" s="10" t="s">
        <v>136</v>
      </c>
      <c r="E6" s="13">
        <v>15</v>
      </c>
      <c r="I6" s="13" t="s">
        <v>122</v>
      </c>
      <c r="J6" s="13" t="s">
        <v>126</v>
      </c>
      <c r="K6" s="13" t="s">
        <v>132</v>
      </c>
    </row>
    <row r="7" spans="3:11" x14ac:dyDescent="0.25">
      <c r="D7" s="74" t="s">
        <v>137</v>
      </c>
      <c r="E7" s="13">
        <v>20</v>
      </c>
    </row>
    <row r="8" spans="3:11" x14ac:dyDescent="0.25">
      <c r="D8" s="10" t="s">
        <v>138</v>
      </c>
      <c r="E8" s="13">
        <v>3</v>
      </c>
    </row>
    <row r="13" spans="3:11" x14ac:dyDescent="0.25">
      <c r="C13" t="s">
        <v>148</v>
      </c>
    </row>
    <row r="14" spans="3:11" ht="15" customHeight="1" x14ac:dyDescent="0.25"/>
    <row r="15" spans="3:11" x14ac:dyDescent="0.25">
      <c r="C15" s="11" t="s">
        <v>300</v>
      </c>
      <c r="D15" s="11" t="s">
        <v>1</v>
      </c>
      <c r="E15" s="11" t="s">
        <v>300</v>
      </c>
      <c r="F15" s="11" t="s">
        <v>1</v>
      </c>
      <c r="G15" s="103"/>
    </row>
    <row r="16" spans="3:11" x14ac:dyDescent="0.25">
      <c r="C16" s="13" t="s">
        <v>140</v>
      </c>
      <c r="D16" s="102" t="s">
        <v>149</v>
      </c>
      <c r="E16" s="13" t="s">
        <v>168</v>
      </c>
      <c r="F16" s="102" t="s">
        <v>159</v>
      </c>
    </row>
    <row r="17" spans="3:6" x14ac:dyDescent="0.25">
      <c r="C17" s="13" t="s">
        <v>141</v>
      </c>
      <c r="D17" s="102" t="s">
        <v>150</v>
      </c>
      <c r="E17" s="13" t="s">
        <v>145</v>
      </c>
      <c r="F17" s="102" t="s">
        <v>160</v>
      </c>
    </row>
    <row r="18" spans="3:6" x14ac:dyDescent="0.25">
      <c r="C18" s="13" t="s">
        <v>142</v>
      </c>
      <c r="D18" s="102" t="s">
        <v>151</v>
      </c>
      <c r="E18" s="13" t="s">
        <v>146</v>
      </c>
      <c r="F18" s="102" t="s">
        <v>297</v>
      </c>
    </row>
    <row r="19" spans="3:6" x14ac:dyDescent="0.25">
      <c r="C19" s="13" t="s">
        <v>162</v>
      </c>
      <c r="D19" s="102" t="s">
        <v>152</v>
      </c>
      <c r="E19" s="13" t="s">
        <v>175</v>
      </c>
      <c r="F19" s="102" t="s">
        <v>147</v>
      </c>
    </row>
    <row r="20" spans="3:6" x14ac:dyDescent="0.25">
      <c r="C20" s="13" t="s">
        <v>163</v>
      </c>
      <c r="D20" s="102" t="s">
        <v>153</v>
      </c>
      <c r="E20" s="13" t="s">
        <v>176</v>
      </c>
      <c r="F20" s="102" t="s">
        <v>169</v>
      </c>
    </row>
    <row r="21" spans="3:6" x14ac:dyDescent="0.25">
      <c r="C21" s="13" t="s">
        <v>164</v>
      </c>
      <c r="D21" s="102" t="s">
        <v>154</v>
      </c>
      <c r="E21" s="13" t="s">
        <v>177</v>
      </c>
      <c r="F21" s="102" t="s">
        <v>170</v>
      </c>
    </row>
    <row r="22" spans="3:6" x14ac:dyDescent="0.25">
      <c r="C22" s="13" t="s">
        <v>143</v>
      </c>
      <c r="D22" s="102" t="s">
        <v>161</v>
      </c>
      <c r="E22" s="13" t="s">
        <v>292</v>
      </c>
      <c r="F22" s="102" t="s">
        <v>171</v>
      </c>
    </row>
    <row r="23" spans="3:6" x14ac:dyDescent="0.25">
      <c r="C23" s="13" t="s">
        <v>165</v>
      </c>
      <c r="D23" s="102" t="s">
        <v>155</v>
      </c>
      <c r="E23" s="13" t="s">
        <v>178</v>
      </c>
      <c r="F23" s="102" t="s">
        <v>172</v>
      </c>
    </row>
    <row r="24" spans="3:6" x14ac:dyDescent="0.25">
      <c r="C24" s="13" t="s">
        <v>144</v>
      </c>
      <c r="D24" s="102" t="s">
        <v>156</v>
      </c>
      <c r="E24" s="13" t="s">
        <v>179</v>
      </c>
      <c r="F24" s="102" t="s">
        <v>173</v>
      </c>
    </row>
    <row r="25" spans="3:6" x14ac:dyDescent="0.25">
      <c r="C25" s="13" t="s">
        <v>166</v>
      </c>
      <c r="D25" s="102" t="s">
        <v>157</v>
      </c>
      <c r="E25" s="13" t="s">
        <v>180</v>
      </c>
      <c r="F25" s="102" t="s">
        <v>174</v>
      </c>
    </row>
    <row r="26" spans="3:6" x14ac:dyDescent="0.25">
      <c r="C26" s="13" t="s">
        <v>167</v>
      </c>
      <c r="D26" s="102" t="s">
        <v>298</v>
      </c>
      <c r="E26" s="13" t="s">
        <v>299</v>
      </c>
      <c r="F26" s="102" t="s">
        <v>158</v>
      </c>
    </row>
    <row r="29" spans="3:6" x14ac:dyDescent="0.25">
      <c r="D29" s="60" t="s">
        <v>1</v>
      </c>
      <c r="E29" s="59" t="s">
        <v>21</v>
      </c>
    </row>
    <row r="30" spans="3:6" ht="45" x14ac:dyDescent="0.25">
      <c r="D30" s="106" t="s">
        <v>246</v>
      </c>
      <c r="E30" s="125" t="s">
        <v>247</v>
      </c>
    </row>
    <row r="31" spans="3:6" x14ac:dyDescent="0.25">
      <c r="D31" s="106" t="s">
        <v>231</v>
      </c>
      <c r="E31" s="106" t="s">
        <v>232</v>
      </c>
    </row>
    <row r="32" spans="3:6" x14ac:dyDescent="0.25">
      <c r="D32" s="106" t="s">
        <v>233</v>
      </c>
      <c r="E32" s="106" t="s">
        <v>249</v>
      </c>
    </row>
    <row r="33" spans="3:5" x14ac:dyDescent="0.25">
      <c r="D33" s="106" t="s">
        <v>234</v>
      </c>
      <c r="E33" s="106" t="s">
        <v>235</v>
      </c>
    </row>
    <row r="34" spans="3:5" x14ac:dyDescent="0.25">
      <c r="D34" s="106" t="s">
        <v>236</v>
      </c>
      <c r="E34" s="106" t="s">
        <v>248</v>
      </c>
    </row>
    <row r="35" spans="3:5" x14ac:dyDescent="0.25">
      <c r="D35" s="106" t="s">
        <v>237</v>
      </c>
      <c r="E35" s="106" t="s">
        <v>238</v>
      </c>
    </row>
    <row r="36" spans="3:5" x14ac:dyDescent="0.25">
      <c r="D36" s="106" t="s">
        <v>301</v>
      </c>
      <c r="E36" s="106" t="s">
        <v>239</v>
      </c>
    </row>
    <row r="37" spans="3:5" x14ac:dyDescent="0.25">
      <c r="D37" s="106" t="s">
        <v>240</v>
      </c>
      <c r="E37" s="106" t="s">
        <v>250</v>
      </c>
    </row>
    <row r="38" spans="3:5" x14ac:dyDescent="0.25">
      <c r="D38" s="106" t="s">
        <v>241</v>
      </c>
      <c r="E38" s="126">
        <v>40577</v>
      </c>
    </row>
    <row r="39" spans="3:5" x14ac:dyDescent="0.25">
      <c r="D39" s="106" t="s">
        <v>242</v>
      </c>
      <c r="E39" s="106" t="s">
        <v>243</v>
      </c>
    </row>
    <row r="40" spans="3:5" x14ac:dyDescent="0.25">
      <c r="D40" s="106" t="s">
        <v>244</v>
      </c>
      <c r="E40" s="106" t="s">
        <v>245</v>
      </c>
    </row>
    <row r="43" spans="3:5" x14ac:dyDescent="0.25">
      <c r="C43" s="11" t="s">
        <v>229</v>
      </c>
      <c r="D43" s="60" t="s">
        <v>1</v>
      </c>
      <c r="E43" s="104" t="s">
        <v>21</v>
      </c>
    </row>
    <row r="44" spans="3:5" ht="45" x14ac:dyDescent="0.25">
      <c r="C44" s="13" t="s">
        <v>195</v>
      </c>
      <c r="D44" s="49" t="s">
        <v>199</v>
      </c>
      <c r="E44" s="49" t="s">
        <v>293</v>
      </c>
    </row>
    <row r="45" spans="3:5" ht="75" x14ac:dyDescent="0.25">
      <c r="C45" s="13" t="s">
        <v>196</v>
      </c>
      <c r="D45" s="49" t="s">
        <v>214</v>
      </c>
      <c r="E45" s="49" t="s">
        <v>181</v>
      </c>
    </row>
    <row r="46" spans="3:5" ht="30" x14ac:dyDescent="0.25">
      <c r="C46" s="13" t="s">
        <v>197</v>
      </c>
      <c r="D46" s="49" t="s">
        <v>215</v>
      </c>
      <c r="E46" s="49" t="s">
        <v>294</v>
      </c>
    </row>
    <row r="47" spans="3:5" x14ac:dyDescent="0.25">
      <c r="C47" s="13" t="s">
        <v>198</v>
      </c>
      <c r="D47" s="49" t="s">
        <v>216</v>
      </c>
      <c r="E47" s="105">
        <v>39995</v>
      </c>
    </row>
    <row r="48" spans="3:5" x14ac:dyDescent="0.25">
      <c r="C48" s="13" t="s">
        <v>200</v>
      </c>
      <c r="D48" s="49" t="s">
        <v>217</v>
      </c>
      <c r="E48" s="102" t="s">
        <v>182</v>
      </c>
    </row>
    <row r="49" spans="3:5" ht="30" x14ac:dyDescent="0.25">
      <c r="C49" s="13" t="s">
        <v>201</v>
      </c>
      <c r="D49" s="49" t="s">
        <v>295</v>
      </c>
      <c r="E49" s="102" t="s">
        <v>183</v>
      </c>
    </row>
    <row r="50" spans="3:5" ht="30" x14ac:dyDescent="0.25">
      <c r="C50" s="13" t="s">
        <v>202</v>
      </c>
      <c r="D50" s="49" t="s">
        <v>218</v>
      </c>
      <c r="E50" s="102" t="s">
        <v>184</v>
      </c>
    </row>
    <row r="51" spans="3:5" x14ac:dyDescent="0.25">
      <c r="C51" s="13" t="s">
        <v>203</v>
      </c>
      <c r="D51" s="49" t="s">
        <v>219</v>
      </c>
      <c r="E51" s="102" t="s">
        <v>185</v>
      </c>
    </row>
    <row r="52" spans="3:5" x14ac:dyDescent="0.25">
      <c r="C52" s="13" t="s">
        <v>204</v>
      </c>
      <c r="D52" s="49" t="s">
        <v>220</v>
      </c>
      <c r="E52" s="102" t="s">
        <v>186</v>
      </c>
    </row>
    <row r="53" spans="3:5" x14ac:dyDescent="0.25">
      <c r="C53" s="13" t="s">
        <v>205</v>
      </c>
      <c r="D53" s="49" t="s">
        <v>221</v>
      </c>
      <c r="E53" s="102" t="s">
        <v>187</v>
      </c>
    </row>
    <row r="54" spans="3:5" x14ac:dyDescent="0.25">
      <c r="C54" s="13" t="s">
        <v>206</v>
      </c>
      <c r="D54" s="49" t="s">
        <v>222</v>
      </c>
      <c r="E54" s="102" t="s">
        <v>188</v>
      </c>
    </row>
    <row r="55" spans="3:5" x14ac:dyDescent="0.25">
      <c r="C55" s="13" t="s">
        <v>207</v>
      </c>
      <c r="D55" s="49" t="s">
        <v>296</v>
      </c>
      <c r="E55" s="102" t="s">
        <v>189</v>
      </c>
    </row>
    <row r="56" spans="3:5" x14ac:dyDescent="0.25">
      <c r="C56" s="13" t="s">
        <v>208</v>
      </c>
      <c r="D56" s="49" t="s">
        <v>223</v>
      </c>
      <c r="E56" s="102" t="s">
        <v>190</v>
      </c>
    </row>
    <row r="57" spans="3:5" ht="30" x14ac:dyDescent="0.25">
      <c r="C57" s="13" t="s">
        <v>209</v>
      </c>
      <c r="D57" s="49" t="s">
        <v>224</v>
      </c>
      <c r="E57" s="102" t="s">
        <v>191</v>
      </c>
    </row>
    <row r="58" spans="3:5" ht="30" x14ac:dyDescent="0.25">
      <c r="C58" s="13" t="s">
        <v>213</v>
      </c>
      <c r="D58" s="49" t="s">
        <v>225</v>
      </c>
      <c r="E58" s="49" t="s">
        <v>230</v>
      </c>
    </row>
    <row r="59" spans="3:5" ht="30" x14ac:dyDescent="0.25">
      <c r="C59" s="13" t="s">
        <v>210</v>
      </c>
      <c r="D59" s="49" t="s">
        <v>226</v>
      </c>
      <c r="E59" s="49" t="s">
        <v>192</v>
      </c>
    </row>
    <row r="60" spans="3:5" x14ac:dyDescent="0.25">
      <c r="C60" s="13" t="s">
        <v>211</v>
      </c>
      <c r="D60" s="49" t="s">
        <v>227</v>
      </c>
      <c r="E60" s="49" t="s">
        <v>193</v>
      </c>
    </row>
    <row r="61" spans="3:5" x14ac:dyDescent="0.25">
      <c r="C61" s="13" t="s">
        <v>212</v>
      </c>
      <c r="D61" s="49" t="s">
        <v>228</v>
      </c>
      <c r="E61" s="49" t="s">
        <v>194</v>
      </c>
    </row>
  </sheetData>
  <mergeCells count="2">
    <mergeCell ref="I1:K1"/>
    <mergeCell ref="D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BS</vt:lpstr>
      <vt:lpstr>NAV RK</vt:lpstr>
      <vt:lpstr>EPC Claims</vt:lpstr>
      <vt:lpstr>RDHL Claims</vt:lpstr>
      <vt:lpstr>NHAI Claims</vt:lpstr>
      <vt:lpstr>Arbitration Method RK</vt:lpstr>
      <vt:lpstr>Sheet3</vt:lpstr>
      <vt:lpstr>Sheet3 (2)</vt:lpstr>
      <vt:lpstr>Sheet4</vt:lpstr>
      <vt:lpstr>Sheet2</vt:lpstr>
      <vt:lpstr>Notes</vt:lpstr>
      <vt:lpstr>Sheet1</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2023-04-24T05:11:18Z</dcterms:modified>
</cp:coreProperties>
</file>