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69.xml" ContentType="application/vnd.openxmlformats-officedocument.spreadsheetml.externalLink+xml"/>
  <Override PartName="/xl/externalLinks/externalLink70.xml" ContentType="application/vnd.openxmlformats-officedocument.spreadsheetml.externalLink+xml"/>
  <Override PartName="/xl/externalLinks/externalLink71.xml" ContentType="application/vnd.openxmlformats-officedocument.spreadsheetml.externalLink+xml"/>
  <Override PartName="/xl/externalLinks/externalLink72.xml" ContentType="application/vnd.openxmlformats-officedocument.spreadsheetml.externalLink+xml"/>
  <Override PartName="/xl/externalLinks/externalLink73.xml" ContentType="application/vnd.openxmlformats-officedocument.spreadsheetml.externalLink+xml"/>
  <Override PartName="/xl/externalLinks/externalLink74.xml" ContentType="application/vnd.openxmlformats-officedocument.spreadsheetml.externalLink+xml"/>
  <Override PartName="/xl/externalLinks/externalLink75.xml" ContentType="application/vnd.openxmlformats-officedocument.spreadsheetml.externalLink+xml"/>
  <Override PartName="/xl/externalLinks/externalLink76.xml" ContentType="application/vnd.openxmlformats-officedocument.spreadsheetml.externalLink+xml"/>
  <Override PartName="/xl/externalLinks/externalLink77.xml" ContentType="application/vnd.openxmlformats-officedocument.spreadsheetml.externalLink+xml"/>
  <Override PartName="/xl/externalLinks/externalLink78.xml" ContentType="application/vnd.openxmlformats-officedocument.spreadsheetml.externalLink+xml"/>
  <Override PartName="/xl/externalLinks/externalLink79.xml" ContentType="application/vnd.openxmlformats-officedocument.spreadsheetml.externalLink+xml"/>
  <Override PartName="/xl/externalLinks/externalLink80.xml" ContentType="application/vnd.openxmlformats-officedocument.spreadsheetml.externalLink+xml"/>
  <Override PartName="/xl/externalLinks/externalLink81.xml" ContentType="application/vnd.openxmlformats-officedocument.spreadsheetml.externalLink+xml"/>
  <Override PartName="/xl/externalLinks/externalLink82.xml" ContentType="application/vnd.openxmlformats-officedocument.spreadsheetml.externalLink+xml"/>
  <Override PartName="/xl/externalLinks/externalLink83.xml" ContentType="application/vnd.openxmlformats-officedocument.spreadsheetml.externalLink+xml"/>
  <Override PartName="/xl/externalLinks/externalLink84.xml" ContentType="application/vnd.openxmlformats-officedocument.spreadsheetml.externalLink+xml"/>
  <Override PartName="/xl/externalLinks/externalLink85.xml" ContentType="application/vnd.openxmlformats-officedocument.spreadsheetml.externalLink+xml"/>
  <Override PartName="/xl/externalLinks/externalLink86.xml" ContentType="application/vnd.openxmlformats-officedocument.spreadsheetml.externalLink+xml"/>
  <Override PartName="/xl/externalLinks/externalLink87.xml" ContentType="application/vnd.openxmlformats-officedocument.spreadsheetml.externalLink+xml"/>
  <Override PartName="/xl/externalLinks/externalLink88.xml" ContentType="application/vnd.openxmlformats-officedocument.spreadsheetml.externalLink+xml"/>
  <Override PartName="/xl/externalLinks/externalLink89.xml" ContentType="application/vnd.openxmlformats-officedocument.spreadsheetml.externalLink+xml"/>
  <Override PartName="/xl/externalLinks/externalLink90.xml" ContentType="application/vnd.openxmlformats-officedocument.spreadsheetml.externalLink+xml"/>
  <Override PartName="/xl/externalLinks/externalLink91.xml" ContentType="application/vnd.openxmlformats-officedocument.spreadsheetml.externalLink+xml"/>
  <Override PartName="/xl/externalLinks/externalLink92.xml" ContentType="application/vnd.openxmlformats-officedocument.spreadsheetml.externalLink+xml"/>
  <Override PartName="/xl/externalLinks/externalLink93.xml" ContentType="application/vnd.openxmlformats-officedocument.spreadsheetml.externalLink+xml"/>
  <Override PartName="/xl/externalLinks/externalLink9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Y:\In Progress Files\Chhavi Toshan\EV\PFS\RK Working 2021-22\RK Working NVEPL Final Excel Sheets 2021-22\Operational Companies _May 2023\V3\"/>
    </mc:Choice>
  </mc:AlternateContent>
  <xr:revisionPtr revIDLastSave="0" documentId="13_ncr:1_{EC618FEF-2399-4CD0-811E-A8D98169B6D6}" xr6:coauthVersionLast="47" xr6:coauthVersionMax="47" xr10:uidLastSave="{00000000-0000-0000-0000-000000000000}"/>
  <bookViews>
    <workbookView showHorizontalScroll="0" showVerticalScroll="0" xWindow="-108" yWindow="-108" windowWidth="23256" windowHeight="12576" tabRatio="711" activeTab="6" xr2:uid="{00000000-000D-0000-FFFF-FFFF00000000}"/>
  </bookViews>
  <sheets>
    <sheet name="Assumptions" sheetId="1" r:id="rId1"/>
    <sheet name="Historicals" sheetId="9" r:id="rId2"/>
    <sheet name="RKA P&amp;L" sheetId="7" r:id="rId3"/>
    <sheet name="Debt Sch" sheetId="6" r:id="rId4"/>
    <sheet name="RKA CAPM" sheetId="5" state="hidden" r:id="rId5"/>
    <sheet name="Depreciation Schedule" sheetId="3" r:id="rId6"/>
    <sheet name="Summary_S1 PSA" sheetId="8" r:id="rId7"/>
  </sheets>
  <externalReferences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  <externalReference r:id="rId81"/>
    <externalReference r:id="rId82"/>
    <externalReference r:id="rId83"/>
    <externalReference r:id="rId84"/>
    <externalReference r:id="rId85"/>
    <externalReference r:id="rId86"/>
    <externalReference r:id="rId87"/>
    <externalReference r:id="rId88"/>
    <externalReference r:id="rId89"/>
    <externalReference r:id="rId90"/>
    <externalReference r:id="rId91"/>
    <externalReference r:id="rId92"/>
    <externalReference r:id="rId93"/>
    <externalReference r:id="rId94"/>
    <externalReference r:id="rId95"/>
    <externalReference r:id="rId96"/>
    <externalReference r:id="rId97"/>
    <externalReference r:id="rId98"/>
    <externalReference r:id="rId99"/>
    <externalReference r:id="rId100"/>
    <externalReference r:id="rId101"/>
  </externalReferences>
  <definedNames>
    <definedName name="\0">#REF!</definedName>
    <definedName name="\a" localSheetId="3">#REF!</definedName>
    <definedName name="\a" localSheetId="4">#REF!</definedName>
    <definedName name="\a" localSheetId="6">#REF!</definedName>
    <definedName name="\a">#REF!</definedName>
    <definedName name="\b" localSheetId="3">#REF!</definedName>
    <definedName name="\b" localSheetId="4">#REF!</definedName>
    <definedName name="\b" localSheetId="6">#REF!</definedName>
    <definedName name="\b">#REF!</definedName>
    <definedName name="\c" localSheetId="3">#REF!</definedName>
    <definedName name="\c" localSheetId="4">#REF!</definedName>
    <definedName name="\c" localSheetId="6">#REF!</definedName>
    <definedName name="\c">#REF!</definedName>
    <definedName name="\d" localSheetId="4">#REF!</definedName>
    <definedName name="\d">#REF!</definedName>
    <definedName name="\e" localSheetId="4">#REF!</definedName>
    <definedName name="\e">#REF!</definedName>
    <definedName name="\f" localSheetId="4">#REF!</definedName>
    <definedName name="\f">#REF!</definedName>
    <definedName name="\g" localSheetId="4">#REF!</definedName>
    <definedName name="\g">#REF!</definedName>
    <definedName name="\h">#REF!</definedName>
    <definedName name="\i">#REF!</definedName>
    <definedName name="\j" localSheetId="4">#REF!</definedName>
    <definedName name="\j">#REF!</definedName>
    <definedName name="\k" localSheetId="4">#REF!</definedName>
    <definedName name="\k">#REF!</definedName>
    <definedName name="\m" localSheetId="4">#REF!</definedName>
    <definedName name="\m">#REF!</definedName>
    <definedName name="\n" localSheetId="4">#REF!</definedName>
    <definedName name="\n">#REF!</definedName>
    <definedName name="\o" localSheetId="4">#REF!</definedName>
    <definedName name="\o">#REF!</definedName>
    <definedName name="\p" localSheetId="4">#REF!</definedName>
    <definedName name="\p">#REF!</definedName>
    <definedName name="\s" localSheetId="4">#REF!</definedName>
    <definedName name="\s">#REF!</definedName>
    <definedName name="\t" localSheetId="4">#REF!</definedName>
    <definedName name="\t">#REF!</definedName>
    <definedName name="\w" localSheetId="4">#REF!</definedName>
    <definedName name="\w">#REF!</definedName>
    <definedName name="\x" localSheetId="4">#REF!</definedName>
    <definedName name="\x">#REF!</definedName>
    <definedName name="\y">#REF!</definedName>
    <definedName name="\z" localSheetId="4">#REF!</definedName>
    <definedName name="\z">#REF!</definedName>
    <definedName name="_" localSheetId="4">#REF!</definedName>
    <definedName name="_">#REF!</definedName>
    <definedName name="_.._D__D__D__D_" localSheetId="4">#REF!</definedName>
    <definedName name="_.._D__D__D__D_">#REF!</definedName>
    <definedName name="____________________SCH1" localSheetId="4">#REF!</definedName>
    <definedName name="____________________SCH1">#REF!</definedName>
    <definedName name="____________________SCH10" localSheetId="4">#REF!</definedName>
    <definedName name="____________________SCH10">#REF!</definedName>
    <definedName name="____________________SCH11" localSheetId="4">#REF!</definedName>
    <definedName name="____________________SCH11">#REF!</definedName>
    <definedName name="____________________SCH2" localSheetId="4">#REF!</definedName>
    <definedName name="____________________SCH2">#REF!</definedName>
    <definedName name="____________________SCH3" localSheetId="4">#REF!</definedName>
    <definedName name="____________________SCH3">#REF!</definedName>
    <definedName name="____________________SCH4" localSheetId="4">#REF!</definedName>
    <definedName name="____________________SCH4">#REF!</definedName>
    <definedName name="____________________SCH5" localSheetId="4">#REF!</definedName>
    <definedName name="____________________SCH5">#REF!</definedName>
    <definedName name="____________________SCH6" localSheetId="4">#REF!</definedName>
    <definedName name="____________________SCH6">#REF!</definedName>
    <definedName name="____________________SCH7" localSheetId="4">#REF!</definedName>
    <definedName name="____________________SCH7">#REF!</definedName>
    <definedName name="____________________SCH8" localSheetId="4">#REF!</definedName>
    <definedName name="____________________SCH8">#REF!</definedName>
    <definedName name="____________________SCH9" localSheetId="4">#REF!</definedName>
    <definedName name="____________________SCH9">#REF!</definedName>
    <definedName name="___________________SCH1" localSheetId="4">#REF!</definedName>
    <definedName name="___________________SCH1">#REF!</definedName>
    <definedName name="___________________SCH10" localSheetId="4">#REF!</definedName>
    <definedName name="___________________SCH10">#REF!</definedName>
    <definedName name="___________________SCH11" localSheetId="4">#REF!</definedName>
    <definedName name="___________________SCH11">#REF!</definedName>
    <definedName name="___________________SCH2" localSheetId="4">#REF!</definedName>
    <definedName name="___________________SCH2">#REF!</definedName>
    <definedName name="___________________SCH3" localSheetId="4">#REF!</definedName>
    <definedName name="___________________SCH3">#REF!</definedName>
    <definedName name="___________________SCH4" localSheetId="4">#REF!</definedName>
    <definedName name="___________________SCH4">#REF!</definedName>
    <definedName name="___________________SCH5" localSheetId="4">#REF!</definedName>
    <definedName name="___________________SCH5">#REF!</definedName>
    <definedName name="___________________SCH6" localSheetId="4">#REF!</definedName>
    <definedName name="___________________SCH6">#REF!</definedName>
    <definedName name="___________________SCH7" localSheetId="4">#REF!</definedName>
    <definedName name="___________________SCH7">#REF!</definedName>
    <definedName name="___________________SCH8" localSheetId="4">#REF!</definedName>
    <definedName name="___________________SCH8">#REF!</definedName>
    <definedName name="___________________SCH9" localSheetId="4">#REF!</definedName>
    <definedName name="___________________SCH9">#REF!</definedName>
    <definedName name="__________________SCH1" localSheetId="4">#REF!</definedName>
    <definedName name="__________________SCH1">#REF!</definedName>
    <definedName name="__________________SCH10" localSheetId="4">#REF!</definedName>
    <definedName name="__________________SCH10">#REF!</definedName>
    <definedName name="__________________SCH11" localSheetId="4">#REF!</definedName>
    <definedName name="__________________SCH11">#REF!</definedName>
    <definedName name="__________________SCH2" localSheetId="4">#REF!</definedName>
    <definedName name="__________________SCH2">#REF!</definedName>
    <definedName name="__________________SCH3" localSheetId="4">#REF!</definedName>
    <definedName name="__________________SCH3">#REF!</definedName>
    <definedName name="__________________SCH4" localSheetId="4">#REF!</definedName>
    <definedName name="__________________SCH4">#REF!</definedName>
    <definedName name="__________________SCH5" localSheetId="4">#REF!</definedName>
    <definedName name="__________________SCH5">#REF!</definedName>
    <definedName name="__________________SCH6" localSheetId="4">#REF!</definedName>
    <definedName name="__________________SCH6">#REF!</definedName>
    <definedName name="__________________SCH7" localSheetId="4">#REF!</definedName>
    <definedName name="__________________SCH7">#REF!</definedName>
    <definedName name="__________________SCH8" localSheetId="4">#REF!</definedName>
    <definedName name="__________________SCH8">#REF!</definedName>
    <definedName name="__________________SCH9" localSheetId="4">#REF!</definedName>
    <definedName name="__________________SCH9">#REF!</definedName>
    <definedName name="_________________SCH1" localSheetId="4">#REF!</definedName>
    <definedName name="_________________SCH1">#REF!</definedName>
    <definedName name="_________________SCH10" localSheetId="4">#REF!</definedName>
    <definedName name="_________________SCH10">#REF!</definedName>
    <definedName name="_________________SCH11" localSheetId="4">#REF!</definedName>
    <definedName name="_________________SCH11">#REF!</definedName>
    <definedName name="_________________SCH2" localSheetId="4">#REF!</definedName>
    <definedName name="_________________SCH2">#REF!</definedName>
    <definedName name="_________________SCH3" localSheetId="4">#REF!</definedName>
    <definedName name="_________________SCH3">#REF!</definedName>
    <definedName name="_________________SCH4" localSheetId="4">#REF!</definedName>
    <definedName name="_________________SCH4">#REF!</definedName>
    <definedName name="_________________SCH5" localSheetId="4">#REF!</definedName>
    <definedName name="_________________SCH5">#REF!</definedName>
    <definedName name="_________________SCH6" localSheetId="4">#REF!</definedName>
    <definedName name="_________________SCH6">#REF!</definedName>
    <definedName name="_________________SCH7" localSheetId="4">#REF!</definedName>
    <definedName name="_________________SCH7">#REF!</definedName>
    <definedName name="_________________SCH8" localSheetId="4">#REF!</definedName>
    <definedName name="_________________SCH8">#REF!</definedName>
    <definedName name="_________________SCH9" localSheetId="4">#REF!</definedName>
    <definedName name="_________________SCH9">#REF!</definedName>
    <definedName name="________________SCH1" localSheetId="4">#REF!</definedName>
    <definedName name="________________SCH1">#REF!</definedName>
    <definedName name="________________SCH10" localSheetId="4">#REF!</definedName>
    <definedName name="________________SCH10">#REF!</definedName>
    <definedName name="________________SCH11" localSheetId="4">#REF!</definedName>
    <definedName name="________________SCH11">#REF!</definedName>
    <definedName name="________________SCH2" localSheetId="4">#REF!</definedName>
    <definedName name="________________SCH2">#REF!</definedName>
    <definedName name="________________SCH3" localSheetId="4">#REF!</definedName>
    <definedName name="________________SCH3">#REF!</definedName>
    <definedName name="________________SCH4" localSheetId="4">#REF!</definedName>
    <definedName name="________________SCH4">#REF!</definedName>
    <definedName name="________________SCH5" localSheetId="4">#REF!</definedName>
    <definedName name="________________SCH5">#REF!</definedName>
    <definedName name="________________SCH6" localSheetId="4">#REF!</definedName>
    <definedName name="________________SCH6">#REF!</definedName>
    <definedName name="________________SCH7" localSheetId="4">#REF!</definedName>
    <definedName name="________________SCH7">#REF!</definedName>
    <definedName name="________________SCH8" localSheetId="4">#REF!</definedName>
    <definedName name="________________SCH8">#REF!</definedName>
    <definedName name="________________SCH9" localSheetId="4">#REF!</definedName>
    <definedName name="________________SCH9">#REF!</definedName>
    <definedName name="_______________SCH1" localSheetId="4">#REF!</definedName>
    <definedName name="_______________SCH1">#REF!</definedName>
    <definedName name="_______________SCH10" localSheetId="4">#REF!</definedName>
    <definedName name="_______________SCH10">#REF!</definedName>
    <definedName name="_______________SCH11" localSheetId="4">#REF!</definedName>
    <definedName name="_______________SCH11">#REF!</definedName>
    <definedName name="_______________SCH2" localSheetId="4">#REF!</definedName>
    <definedName name="_______________SCH2">#REF!</definedName>
    <definedName name="_______________SCH3" localSheetId="4">#REF!</definedName>
    <definedName name="_______________SCH3">#REF!</definedName>
    <definedName name="_______________SCH4" localSheetId="4">#REF!</definedName>
    <definedName name="_______________SCH4">#REF!</definedName>
    <definedName name="_______________SCH5" localSheetId="4">#REF!</definedName>
    <definedName name="_______________SCH5">#REF!</definedName>
    <definedName name="_______________SCH6" localSheetId="4">#REF!</definedName>
    <definedName name="_______________SCH6">#REF!</definedName>
    <definedName name="_______________SCH7" localSheetId="4">#REF!</definedName>
    <definedName name="_______________SCH7">#REF!</definedName>
    <definedName name="_______________SCH8" localSheetId="4">#REF!</definedName>
    <definedName name="_______________SCH8">#REF!</definedName>
    <definedName name="_______________SCH9" localSheetId="4">#REF!</definedName>
    <definedName name="_______________SCH9">#REF!</definedName>
    <definedName name="______________SCH1" localSheetId="4">#REF!</definedName>
    <definedName name="______________SCH1">#REF!</definedName>
    <definedName name="______________SCH10" localSheetId="4">#REF!</definedName>
    <definedName name="______________SCH10">#REF!</definedName>
    <definedName name="______________SCH11" localSheetId="4">#REF!</definedName>
    <definedName name="______________SCH11">#REF!</definedName>
    <definedName name="______________SCH2" localSheetId="4">#REF!</definedName>
    <definedName name="______________SCH2">#REF!</definedName>
    <definedName name="______________SCH3" localSheetId="4">#REF!</definedName>
    <definedName name="______________SCH3">#REF!</definedName>
    <definedName name="______________SCH4" localSheetId="4">#REF!</definedName>
    <definedName name="______________SCH4">#REF!</definedName>
    <definedName name="______________SCH5" localSheetId="4">#REF!</definedName>
    <definedName name="______________SCH5">#REF!</definedName>
    <definedName name="______________SCH6" localSheetId="4">#REF!</definedName>
    <definedName name="______________SCH6">#REF!</definedName>
    <definedName name="______________SCH7" localSheetId="4">#REF!</definedName>
    <definedName name="______________SCH7">#REF!</definedName>
    <definedName name="______________SCH8" localSheetId="4">#REF!</definedName>
    <definedName name="______________SCH8">#REF!</definedName>
    <definedName name="______________SCH9" localSheetId="4">#REF!</definedName>
    <definedName name="______________SCH9">#REF!</definedName>
    <definedName name="_____________SCH1" localSheetId="4">#REF!</definedName>
    <definedName name="_____________SCH1">#REF!</definedName>
    <definedName name="_____________SCH10" localSheetId="4">#REF!</definedName>
    <definedName name="_____________SCH10">#REF!</definedName>
    <definedName name="_____________SCH11" localSheetId="4">#REF!</definedName>
    <definedName name="_____________SCH11">#REF!</definedName>
    <definedName name="_____________SCH2" localSheetId="4">#REF!</definedName>
    <definedName name="_____________SCH2">#REF!</definedName>
    <definedName name="_____________SCH3" localSheetId="4">#REF!</definedName>
    <definedName name="_____________SCH3">#REF!</definedName>
    <definedName name="_____________SCH4" localSheetId="4">#REF!</definedName>
    <definedName name="_____________SCH4">#REF!</definedName>
    <definedName name="_____________SCH5" localSheetId="4">#REF!</definedName>
    <definedName name="_____________SCH5">#REF!</definedName>
    <definedName name="_____________SCH6" localSheetId="4">#REF!</definedName>
    <definedName name="_____________SCH6">#REF!</definedName>
    <definedName name="_____________SCH7" localSheetId="4">#REF!</definedName>
    <definedName name="_____________SCH7">#REF!</definedName>
    <definedName name="_____________SCH8" localSheetId="4">#REF!</definedName>
    <definedName name="_____________SCH8">#REF!</definedName>
    <definedName name="_____________SCH9" localSheetId="4">#REF!</definedName>
    <definedName name="_____________SCH9">#REF!</definedName>
    <definedName name="____________SCH1" localSheetId="4">#REF!</definedName>
    <definedName name="____________SCH1">#REF!</definedName>
    <definedName name="____________SCH10" localSheetId="4">#REF!</definedName>
    <definedName name="____________SCH10">#REF!</definedName>
    <definedName name="____________SCH11" localSheetId="4">#REF!</definedName>
    <definedName name="____________SCH11">#REF!</definedName>
    <definedName name="____________SCH2" localSheetId="4">#REF!</definedName>
    <definedName name="____________SCH2">#REF!</definedName>
    <definedName name="____________SCH3" localSheetId="4">#REF!</definedName>
    <definedName name="____________SCH3">#REF!</definedName>
    <definedName name="____________SCH4" localSheetId="4">#REF!</definedName>
    <definedName name="____________SCH4">#REF!</definedName>
    <definedName name="____________SCH5" localSheetId="4">#REF!</definedName>
    <definedName name="____________SCH5">#REF!</definedName>
    <definedName name="____________SCH6" localSheetId="4">#REF!</definedName>
    <definedName name="____________SCH6">#REF!</definedName>
    <definedName name="____________SCH7" localSheetId="4">#REF!</definedName>
    <definedName name="____________SCH7">#REF!</definedName>
    <definedName name="____________SCH8" localSheetId="4">#REF!</definedName>
    <definedName name="____________SCH8">#REF!</definedName>
    <definedName name="____________SCH9" localSheetId="4">#REF!</definedName>
    <definedName name="____________SCH9">#REF!</definedName>
    <definedName name="___________SCH1" localSheetId="4">#REF!</definedName>
    <definedName name="___________SCH1">#REF!</definedName>
    <definedName name="___________SCH10" localSheetId="4">#REF!</definedName>
    <definedName name="___________SCH10">#REF!</definedName>
    <definedName name="___________SCH11" localSheetId="4">#REF!</definedName>
    <definedName name="___________SCH11">#REF!</definedName>
    <definedName name="___________SCH2" localSheetId="4">#REF!</definedName>
    <definedName name="___________SCH2">#REF!</definedName>
    <definedName name="___________SCH3" localSheetId="4">#REF!</definedName>
    <definedName name="___________SCH3">#REF!</definedName>
    <definedName name="___________SCH4" localSheetId="4">#REF!</definedName>
    <definedName name="___________SCH4">#REF!</definedName>
    <definedName name="___________SCH5" localSheetId="4">#REF!</definedName>
    <definedName name="___________SCH5">#REF!</definedName>
    <definedName name="___________SCH6" localSheetId="4">#REF!</definedName>
    <definedName name="___________SCH6">#REF!</definedName>
    <definedName name="___________SCH7" localSheetId="4">#REF!</definedName>
    <definedName name="___________SCH7">#REF!</definedName>
    <definedName name="___________SCH8" localSheetId="4">#REF!</definedName>
    <definedName name="___________SCH8">#REF!</definedName>
    <definedName name="___________SCH9" localSheetId="4">#REF!</definedName>
    <definedName name="___________SCH9">#REF!</definedName>
    <definedName name="__________SCH1" localSheetId="4">#REF!</definedName>
    <definedName name="__________SCH1">#REF!</definedName>
    <definedName name="__________SCH10" localSheetId="4">#REF!</definedName>
    <definedName name="__________SCH10">#REF!</definedName>
    <definedName name="__________SCH11" localSheetId="4">#REF!</definedName>
    <definedName name="__________SCH11">#REF!</definedName>
    <definedName name="__________SCH2" localSheetId="4">#REF!</definedName>
    <definedName name="__________SCH2">#REF!</definedName>
    <definedName name="__________SCH3" localSheetId="4">#REF!</definedName>
    <definedName name="__________SCH3">#REF!</definedName>
    <definedName name="__________SCH4" localSheetId="4">#REF!</definedName>
    <definedName name="__________SCH4">#REF!</definedName>
    <definedName name="__________SCH5" localSheetId="4">#REF!</definedName>
    <definedName name="__________SCH5">#REF!</definedName>
    <definedName name="__________SCH6" localSheetId="4">#REF!</definedName>
    <definedName name="__________SCH6">#REF!</definedName>
    <definedName name="__________SCH7" localSheetId="4">#REF!</definedName>
    <definedName name="__________SCH7">#REF!</definedName>
    <definedName name="__________SCH8" localSheetId="4">#REF!</definedName>
    <definedName name="__________SCH8">#REF!</definedName>
    <definedName name="__________SCH9" localSheetId="4">#REF!</definedName>
    <definedName name="__________SCH9">#REF!</definedName>
    <definedName name="_________SCH1" localSheetId="4">#REF!</definedName>
    <definedName name="_________SCH1">#REF!</definedName>
    <definedName name="_________SCH10" localSheetId="4">#REF!</definedName>
    <definedName name="_________SCH10">#REF!</definedName>
    <definedName name="_________SCH11" localSheetId="4">#REF!</definedName>
    <definedName name="_________SCH11">#REF!</definedName>
    <definedName name="_________SCH2" localSheetId="4">#REF!</definedName>
    <definedName name="_________SCH2">#REF!</definedName>
    <definedName name="_________SCH3" localSheetId="4">#REF!</definedName>
    <definedName name="_________SCH3">#REF!</definedName>
    <definedName name="_________SCH4" localSheetId="4">#REF!</definedName>
    <definedName name="_________SCH4">#REF!</definedName>
    <definedName name="_________SCH5" localSheetId="4">#REF!</definedName>
    <definedName name="_________SCH5">#REF!</definedName>
    <definedName name="_________SCH6" localSheetId="4">#REF!</definedName>
    <definedName name="_________SCH6">#REF!</definedName>
    <definedName name="_________SCH7" localSheetId="4">#REF!</definedName>
    <definedName name="_________SCH7">#REF!</definedName>
    <definedName name="_________SCH8" localSheetId="4">#REF!</definedName>
    <definedName name="_________SCH8">#REF!</definedName>
    <definedName name="_________SCH9" localSheetId="4">#REF!</definedName>
    <definedName name="_________SCH9">#REF!</definedName>
    <definedName name="_________XL__ENTER_UNIT" localSheetId="4">#REF!</definedName>
    <definedName name="_________XL__ENTER_UNIT">#REF!</definedName>
    <definedName name="________SCH1" localSheetId="4">#REF!</definedName>
    <definedName name="________SCH1">#REF!</definedName>
    <definedName name="________SCH10" localSheetId="4">#REF!</definedName>
    <definedName name="________SCH10">#REF!</definedName>
    <definedName name="________SCH11" localSheetId="4">#REF!</definedName>
    <definedName name="________SCH11">#REF!</definedName>
    <definedName name="________SCH2" localSheetId="4">#REF!</definedName>
    <definedName name="________SCH2">#REF!</definedName>
    <definedName name="________SCH3" localSheetId="4">#REF!</definedName>
    <definedName name="________SCH3">#REF!</definedName>
    <definedName name="________SCH4" localSheetId="4">#REF!</definedName>
    <definedName name="________SCH4">#REF!</definedName>
    <definedName name="________SCH5" localSheetId="4">#REF!</definedName>
    <definedName name="________SCH5">#REF!</definedName>
    <definedName name="________SCH6" localSheetId="4">#REF!</definedName>
    <definedName name="________SCH6">#REF!</definedName>
    <definedName name="________SCH7" localSheetId="4">#REF!</definedName>
    <definedName name="________SCH7">#REF!</definedName>
    <definedName name="________SCH8" localSheetId="4">#REF!</definedName>
    <definedName name="________SCH8">#REF!</definedName>
    <definedName name="________SCH9" localSheetId="4">#REF!</definedName>
    <definedName name="________SCH9">#REF!</definedName>
    <definedName name="_______SCH1" localSheetId="4">#REF!</definedName>
    <definedName name="_______SCH1">#REF!</definedName>
    <definedName name="_______SCH10" localSheetId="4">#REF!</definedName>
    <definedName name="_______SCH10">#REF!</definedName>
    <definedName name="_______SCH11" localSheetId="4">#REF!</definedName>
    <definedName name="_______SCH11">#REF!</definedName>
    <definedName name="_______SCH2" localSheetId="4">#REF!</definedName>
    <definedName name="_______SCH2">#REF!</definedName>
    <definedName name="_______SCH3" localSheetId="4">#REF!</definedName>
    <definedName name="_______SCH3">#REF!</definedName>
    <definedName name="_______SCH4" localSheetId="4">#REF!</definedName>
    <definedName name="_______SCH4">#REF!</definedName>
    <definedName name="_______SCH5" localSheetId="4">#REF!</definedName>
    <definedName name="_______SCH5">#REF!</definedName>
    <definedName name="_______SCH6" localSheetId="4">'[1]04REL'!#REF!</definedName>
    <definedName name="_______SCH6">'[1]04REL'!#REF!</definedName>
    <definedName name="_______SCH7" localSheetId="3">#REF!</definedName>
    <definedName name="_______SCH7" localSheetId="4">#REF!</definedName>
    <definedName name="_______SCH7" localSheetId="6">#REF!</definedName>
    <definedName name="_______SCH7">#REF!</definedName>
    <definedName name="_______SCH8" localSheetId="3">#REF!</definedName>
    <definedName name="_______SCH8" localSheetId="4">#REF!</definedName>
    <definedName name="_______SCH8" localSheetId="6">#REF!</definedName>
    <definedName name="_______SCH8">#REF!</definedName>
    <definedName name="_______SCH9" localSheetId="3">#REF!</definedName>
    <definedName name="_______SCH9" localSheetId="4">#REF!</definedName>
    <definedName name="_______SCH9" localSheetId="6">#REF!</definedName>
    <definedName name="_______SCH9">#REF!</definedName>
    <definedName name="_______XL__ENTER_UNIT" localSheetId="4">#REF!</definedName>
    <definedName name="_______XL__ENTER_UNIT">#REF!</definedName>
    <definedName name="______SCH1" localSheetId="4">#REF!</definedName>
    <definedName name="______SCH1">#REF!</definedName>
    <definedName name="______SCH10" localSheetId="4">#REF!</definedName>
    <definedName name="______SCH10">#REF!</definedName>
    <definedName name="______SCH11" localSheetId="4">#REF!</definedName>
    <definedName name="______SCH11">#REF!</definedName>
    <definedName name="______SCH2" localSheetId="4">#REF!</definedName>
    <definedName name="______SCH2">#REF!</definedName>
    <definedName name="______SCH3" localSheetId="4">#REF!</definedName>
    <definedName name="______SCH3">#REF!</definedName>
    <definedName name="______SCH4" localSheetId="4">#REF!</definedName>
    <definedName name="______SCH4">#REF!</definedName>
    <definedName name="______SCH5" localSheetId="4">#REF!</definedName>
    <definedName name="______SCH5">#REF!</definedName>
    <definedName name="______SCH6" localSheetId="4">'[1]04REL'!#REF!</definedName>
    <definedName name="______SCH6">'[1]04REL'!#REF!</definedName>
    <definedName name="______SCH7" localSheetId="3">#REF!</definedName>
    <definedName name="______SCH7" localSheetId="4">#REF!</definedName>
    <definedName name="______SCH7" localSheetId="6">#REF!</definedName>
    <definedName name="______SCH7">#REF!</definedName>
    <definedName name="______SCH8" localSheetId="3">#REF!</definedName>
    <definedName name="______SCH8" localSheetId="4">#REF!</definedName>
    <definedName name="______SCH8" localSheetId="6">#REF!</definedName>
    <definedName name="______SCH8">#REF!</definedName>
    <definedName name="______SCH9" localSheetId="3">#REF!</definedName>
    <definedName name="______SCH9" localSheetId="4">#REF!</definedName>
    <definedName name="______SCH9" localSheetId="6">#REF!</definedName>
    <definedName name="______SCH9">#REF!</definedName>
    <definedName name="______XL__ENTER_UNIT" localSheetId="4">#REF!</definedName>
    <definedName name="______XL__ENTER_UNIT">#REF!</definedName>
    <definedName name="_____SCH1" localSheetId="4">#REF!</definedName>
    <definedName name="_____SCH1">#REF!</definedName>
    <definedName name="_____SCH10" localSheetId="4">#REF!</definedName>
    <definedName name="_____SCH10">#REF!</definedName>
    <definedName name="_____SCH11" localSheetId="4">#REF!</definedName>
    <definedName name="_____SCH11">#REF!</definedName>
    <definedName name="_____SCH2" localSheetId="4">#REF!</definedName>
    <definedName name="_____SCH2">#REF!</definedName>
    <definedName name="_____SCH3" localSheetId="4">#REF!</definedName>
    <definedName name="_____SCH3">#REF!</definedName>
    <definedName name="_____SCH4" localSheetId="4">#REF!</definedName>
    <definedName name="_____SCH4">#REF!</definedName>
    <definedName name="_____SCH5" localSheetId="4">#REF!</definedName>
    <definedName name="_____SCH5">#REF!</definedName>
    <definedName name="_____SCH6" localSheetId="4">'[1]04REL'!#REF!</definedName>
    <definedName name="_____SCH6">'[1]04REL'!#REF!</definedName>
    <definedName name="_____SCH7" localSheetId="3">#REF!</definedName>
    <definedName name="_____SCH7" localSheetId="4">#REF!</definedName>
    <definedName name="_____SCH7" localSheetId="6">#REF!</definedName>
    <definedName name="_____SCH7">#REF!</definedName>
    <definedName name="_____SCH8" localSheetId="3">#REF!</definedName>
    <definedName name="_____SCH8" localSheetId="4">#REF!</definedName>
    <definedName name="_____SCH8" localSheetId="6">#REF!</definedName>
    <definedName name="_____SCH8">#REF!</definedName>
    <definedName name="_____SCH9" localSheetId="3">#REF!</definedName>
    <definedName name="_____SCH9" localSheetId="4">#REF!</definedName>
    <definedName name="_____SCH9" localSheetId="6">#REF!</definedName>
    <definedName name="_____SCH9">#REF!</definedName>
    <definedName name="____SCH1" localSheetId="4">#REF!</definedName>
    <definedName name="____SCH1">#REF!</definedName>
    <definedName name="____SCH10" localSheetId="4">#REF!</definedName>
    <definedName name="____SCH10">#REF!</definedName>
    <definedName name="____SCH11" localSheetId="4">#REF!</definedName>
    <definedName name="____SCH11">#REF!</definedName>
    <definedName name="____SCH2" localSheetId="4">#REF!</definedName>
    <definedName name="____SCH2">#REF!</definedName>
    <definedName name="____SCH3" localSheetId="4">#REF!</definedName>
    <definedName name="____SCH3">#REF!</definedName>
    <definedName name="____SCH4" localSheetId="4">#REF!</definedName>
    <definedName name="____SCH4">#REF!</definedName>
    <definedName name="____SCH5" localSheetId="4">#REF!</definedName>
    <definedName name="____SCH5">#REF!</definedName>
    <definedName name="____SCH6" localSheetId="4">'[1]04REL'!#REF!</definedName>
    <definedName name="____SCH6">'[1]04REL'!#REF!</definedName>
    <definedName name="____SCH7" localSheetId="3">#REF!</definedName>
    <definedName name="____SCH7" localSheetId="4">#REF!</definedName>
    <definedName name="____SCH7" localSheetId="6">#REF!</definedName>
    <definedName name="____SCH7">#REF!</definedName>
    <definedName name="____SCH8" localSheetId="3">#REF!</definedName>
    <definedName name="____SCH8" localSheetId="4">#REF!</definedName>
    <definedName name="____SCH8" localSheetId="6">#REF!</definedName>
    <definedName name="____SCH8">#REF!</definedName>
    <definedName name="____SCH9" localSheetId="3">#REF!</definedName>
    <definedName name="____SCH9" localSheetId="4">#REF!</definedName>
    <definedName name="____SCH9" localSheetId="6">#REF!</definedName>
    <definedName name="____SCH9">#REF!</definedName>
    <definedName name="____XL__ENTER_UNIT" localSheetId="4">#REF!</definedName>
    <definedName name="____XL__ENTER_UNIT">#REF!</definedName>
    <definedName name="___INDEX_SHEET___ASAP_Utilities" localSheetId="4">#REF!</definedName>
    <definedName name="___INDEX_SHEET___ASAP_Utilities">#REF!</definedName>
    <definedName name="___SCH1" localSheetId="4">#REF!</definedName>
    <definedName name="___SCH1">#REF!</definedName>
    <definedName name="___SCH10" localSheetId="4">#REF!</definedName>
    <definedName name="___SCH10">#REF!</definedName>
    <definedName name="___SCH11" localSheetId="4">#REF!</definedName>
    <definedName name="___SCH11">#REF!</definedName>
    <definedName name="___SCH2" localSheetId="4">#REF!</definedName>
    <definedName name="___SCH2">#REF!</definedName>
    <definedName name="___SCH3" localSheetId="4">#REF!</definedName>
    <definedName name="___SCH3">#REF!</definedName>
    <definedName name="___SCH4" localSheetId="4">#REF!</definedName>
    <definedName name="___SCH4">#REF!</definedName>
    <definedName name="___SCH5" localSheetId="4">#REF!</definedName>
    <definedName name="___SCH5">#REF!</definedName>
    <definedName name="___SCH6" localSheetId="4">'[1]04REL'!#REF!</definedName>
    <definedName name="___SCH6">'[1]04REL'!#REF!</definedName>
    <definedName name="___SCH7" localSheetId="3">#REF!</definedName>
    <definedName name="___SCH7" localSheetId="4">#REF!</definedName>
    <definedName name="___SCH7" localSheetId="6">#REF!</definedName>
    <definedName name="___SCH7">#REF!</definedName>
    <definedName name="___SCH8" localSheetId="3">#REF!</definedName>
    <definedName name="___SCH8" localSheetId="4">#REF!</definedName>
    <definedName name="___SCH8" localSheetId="6">#REF!</definedName>
    <definedName name="___SCH8">#REF!</definedName>
    <definedName name="___SCH9" localSheetId="3">#REF!</definedName>
    <definedName name="___SCH9" localSheetId="4">#REF!</definedName>
    <definedName name="___SCH9" localSheetId="6">#REF!</definedName>
    <definedName name="___SCH9">#REF!</definedName>
    <definedName name="___XL__ENTER_UNIT" localSheetId="4">#REF!</definedName>
    <definedName name="___XL__ENTER_UNIT">#REF!</definedName>
    <definedName name="__123Graph_A" localSheetId="4" hidden="1">[2]CE!#REF!</definedName>
    <definedName name="__123Graph_A" hidden="1">[2]CE!#REF!</definedName>
    <definedName name="__123Graph_ASTNPLF" localSheetId="4" hidden="1">[2]CE!#REF!</definedName>
    <definedName name="__123Graph_ASTNPLF" hidden="1">[2]CE!#REF!</definedName>
    <definedName name="__123Graph_B" localSheetId="4" hidden="1">[2]CE!#REF!</definedName>
    <definedName name="__123Graph_B" hidden="1">[2]CE!#REF!</definedName>
    <definedName name="__123Graph_BSTNPLF" localSheetId="4" hidden="1">[2]CE!#REF!</definedName>
    <definedName name="__123Graph_BSTNPLF" hidden="1">[2]CE!#REF!</definedName>
    <definedName name="__123Graph_C" localSheetId="4" hidden="1">[2]CE!#REF!</definedName>
    <definedName name="__123Graph_C" hidden="1">[2]CE!#REF!</definedName>
    <definedName name="__123Graph_CSTNPLF" localSheetId="4" hidden="1">[2]CE!#REF!</definedName>
    <definedName name="__123Graph_CSTNPLF" hidden="1">[2]CE!#REF!</definedName>
    <definedName name="__123Graph_X" localSheetId="4" hidden="1">[2]CE!#REF!</definedName>
    <definedName name="__123Graph_X" hidden="1">[2]CE!#REF!</definedName>
    <definedName name="__123Graph_XSTNPLF" localSheetId="4" hidden="1">[2]CE!#REF!</definedName>
    <definedName name="__123Graph_XSTNPLF" hidden="1">[2]CE!#REF!</definedName>
    <definedName name="__DOWN_10__GOTO" localSheetId="3">#REF!</definedName>
    <definedName name="__DOWN_10__GOTO" localSheetId="4">#REF!</definedName>
    <definedName name="__DOWN_10__GOTO" localSheetId="6">#REF!</definedName>
    <definedName name="__DOWN_10__GOTO">#REF!</definedName>
    <definedName name="__ES84__EW84_0." localSheetId="3">#REF!</definedName>
    <definedName name="__ES84__EW84_0." localSheetId="4">#REF!</definedName>
    <definedName name="__ES84__EW84_0." localSheetId="6">#REF!</definedName>
    <definedName name="__ES84__EW84_0.">#REF!</definedName>
    <definedName name="__FDS_HYPERLINK_TOGGLE_STATE__" hidden="1">"ON"</definedName>
    <definedName name="__GOTO_EP84__AV" localSheetId="3">#REF!</definedName>
    <definedName name="__GOTO_EP84__AV" localSheetId="4">#REF!</definedName>
    <definedName name="__GOTO_EP84__AV">#REF!</definedName>
    <definedName name="__SCH1" localSheetId="4">#REF!</definedName>
    <definedName name="__SCH1">#REF!</definedName>
    <definedName name="__SCH10" localSheetId="4">#REF!</definedName>
    <definedName name="__SCH10">#REF!</definedName>
    <definedName name="__SCH11" localSheetId="4">#REF!</definedName>
    <definedName name="__SCH11">#REF!</definedName>
    <definedName name="__SCH2" localSheetId="4">#REF!</definedName>
    <definedName name="__SCH2">#REF!</definedName>
    <definedName name="__SCH3" localSheetId="4">#REF!</definedName>
    <definedName name="__SCH3">#REF!</definedName>
    <definedName name="__SCH4" localSheetId="4">#REF!</definedName>
    <definedName name="__SCH4">#REF!</definedName>
    <definedName name="__SCH5" localSheetId="4">#REF!</definedName>
    <definedName name="__SCH5">#REF!</definedName>
    <definedName name="__SCH6" localSheetId="4">'[1]04REL'!#REF!</definedName>
    <definedName name="__SCH6">'[1]04REL'!#REF!</definedName>
    <definedName name="__SCH7" localSheetId="3">#REF!</definedName>
    <definedName name="__SCH7" localSheetId="4">#REF!</definedName>
    <definedName name="__SCH7" localSheetId="6">#REF!</definedName>
    <definedName name="__SCH7">#REF!</definedName>
    <definedName name="__SCH8" localSheetId="3">#REF!</definedName>
    <definedName name="__SCH8" localSheetId="4">#REF!</definedName>
    <definedName name="__SCH8" localSheetId="6">#REF!</definedName>
    <definedName name="__SCH8">#REF!</definedName>
    <definedName name="__SCH9" localSheetId="3">#REF!</definedName>
    <definedName name="__SCH9" localSheetId="4">#REF!</definedName>
    <definedName name="__SCH9" localSheetId="6">#REF!</definedName>
    <definedName name="__SCH9">#REF!</definedName>
    <definedName name="__SUM_CS57..CS6" localSheetId="4">#REF!</definedName>
    <definedName name="__SUM_CS57..CS6">#REF!</definedName>
    <definedName name="__SUM_CS65..CS7" localSheetId="4">#REF!</definedName>
    <definedName name="__SUM_CS65..CS7">#REF!</definedName>
    <definedName name="__SUM_FQ20..FQ2" localSheetId="4">#REF!</definedName>
    <definedName name="__SUM_FQ20..FQ2">#REF!</definedName>
    <definedName name="__SUM_FQ28..FQ3" localSheetId="4">#REF!</definedName>
    <definedName name="__SUM_FQ28..FQ3">#REF!</definedName>
    <definedName name="__XL__ENTER_UNIT" localSheetId="4">#REF!</definedName>
    <definedName name="__XL__ENTER_UNIT">#REF!</definedName>
    <definedName name="__xlnm.Print_Area_2">#REF!</definedName>
    <definedName name="__xlnm.Print_Area_3">#REF!</definedName>
    <definedName name="__xlnm.Print_Area_4">#REF!</definedName>
    <definedName name="_5" localSheetId="4">#REF!</definedName>
    <definedName name="_5">#REF!</definedName>
    <definedName name="_6" localSheetId="4">#REF!</definedName>
    <definedName name="_6">#REF!</definedName>
    <definedName name="_ann2" localSheetId="4">#REF!</definedName>
    <definedName name="_ann2">#REF!</definedName>
    <definedName name="_b1">'[3]Annexure G'!$HC$42</definedName>
    <definedName name="_BigT">#REF!</definedName>
    <definedName name="_BS1">[4]BSPL!$A$2:$E$56</definedName>
    <definedName name="_D___GOTO_GK112" localSheetId="3">#REF!</definedName>
    <definedName name="_D___GOTO_GK112" localSheetId="4">#REF!</definedName>
    <definedName name="_D___GOTO_GK112" localSheetId="6">#REF!</definedName>
    <definedName name="_D___GOTO_GK112">#REF!</definedName>
    <definedName name="_D___GOTO_GK56_" localSheetId="3">#REF!</definedName>
    <definedName name="_D___GOTO_GK56_" localSheetId="4">#REF!</definedName>
    <definedName name="_D___GOTO_GK56_" localSheetId="6">#REF!</definedName>
    <definedName name="_D___GOTO_GK56_">#REF!</definedName>
    <definedName name="_D__D___L___GOT" localSheetId="3">#REF!</definedName>
    <definedName name="_D__D___L___GOT" localSheetId="4">#REF!</definedName>
    <definedName name="_D__D___L___GOT" localSheetId="6">#REF!</definedName>
    <definedName name="_D__D___L___GOT">#REF!</definedName>
    <definedName name="_D__D__D___D__D" localSheetId="4">#REF!</definedName>
    <definedName name="_D__D__D___D__D">#REF!</definedName>
    <definedName name="_D_19__U_19_" localSheetId="4">#REF!</definedName>
    <definedName name="_D_19__U_19_">#REF!</definedName>
    <definedName name="_DAT1">#REF!</definedName>
    <definedName name="_DAT10">#REF!</definedName>
    <definedName name="_DAT11">#REF!</definedName>
    <definedName name="_DAT12">#REF!</definedName>
    <definedName name="_DAT13">#REF!</definedName>
    <definedName name="_DAT14">#REF!</definedName>
    <definedName name="_DAT15">#REF!</definedName>
    <definedName name="_DAT16">'[5]82550'!#REF!</definedName>
    <definedName name="_DAT2">#REF!</definedName>
    <definedName name="_DAT3">#REF!</definedName>
    <definedName name="_DAT4">#REF!</definedName>
    <definedName name="_DAT5">#REF!</definedName>
    <definedName name="_DAT6">#REF!</definedName>
    <definedName name="_DAT7">#REF!</definedName>
    <definedName name="_DAT8">#REF!</definedName>
    <definedName name="_DAT9">#REF!</definedName>
    <definedName name="_DOWN_9__RIGHT_" localSheetId="4">#REF!</definedName>
    <definedName name="_DOWN_9__RIGHT_">#REF!</definedName>
    <definedName name="_eva97">#REF!</definedName>
    <definedName name="_fcf97">#REF!</definedName>
    <definedName name="_Fill" localSheetId="4" hidden="1">#REF!</definedName>
    <definedName name="_Fill" hidden="1">#REF!</definedName>
    <definedName name="_FROM__R__R__08" localSheetId="4">#REF!</definedName>
    <definedName name="_FROM__R__R__08">#REF!</definedName>
    <definedName name="_FROM__R__R__16" localSheetId="4">#REF!</definedName>
    <definedName name="_FROM__R__R__16">#REF!</definedName>
    <definedName name="_FSTEMP_">#REF!</definedName>
    <definedName name="_GENERATION__R_" localSheetId="4">#REF!</definedName>
    <definedName name="_GENERATION__R_">#REF!</definedName>
    <definedName name="_GOTO_BT49__R__" localSheetId="4">#REF!</definedName>
    <definedName name="_GOTO_BT49__R__">#REF!</definedName>
    <definedName name="_GOTO_CF11__?__" localSheetId="4">#REF!</definedName>
    <definedName name="_GOTO_CF11__?__">#REF!</definedName>
    <definedName name="_GOTO_EO75__WEK" localSheetId="4">#REF!</definedName>
    <definedName name="_GOTO_EO75__WEK">#REF!</definedName>
    <definedName name="_GOTO_EP82__PEA" localSheetId="4">#REF!</definedName>
    <definedName name="_GOTO_EP82__PEA">#REF!</definedName>
    <definedName name="_GOTO_EP86__PER" localSheetId="4">#REF!</definedName>
    <definedName name="_GOTO_EP86__PER">#REF!</definedName>
    <definedName name="_GOTO_FO112__RV" localSheetId="4">#REF!</definedName>
    <definedName name="_GOTO_FO112__RV">#REF!</definedName>
    <definedName name="_GOTO_FO56__RV_" localSheetId="4">#REF!</definedName>
    <definedName name="_GOTO_FO56__RV_">#REF!</definedName>
    <definedName name="_HOME__GOTO_M14" localSheetId="4">#REF!</definedName>
    <definedName name="_HOME__GOTO_M14">#REF!</definedName>
    <definedName name="_Key1" hidden="1">#REF!</definedName>
    <definedName name="_Key2" hidden="1">#REF!</definedName>
    <definedName name="_mva97">#REF!</definedName>
    <definedName name="_Order1" hidden="1">255</definedName>
    <definedName name="_Order2" hidden="1">0</definedName>
    <definedName name="_PL1">[4]BSPL!$A$58:$E$111</definedName>
    <definedName name="_PLF__R__R___ES" localSheetId="3">#REF!</definedName>
    <definedName name="_PLF__R__R___ES" localSheetId="4">#REF!</definedName>
    <definedName name="_PLF__R__R___ES" localSheetId="6">#REF!</definedName>
    <definedName name="_PLF__R__R___ES">#REF!</definedName>
    <definedName name="_Qtr1">[6]IT_DDTP!$X$3</definedName>
    <definedName name="_Qtr2">[6]IT_DDTP!$Y$3</definedName>
    <definedName name="_Qtr3">[6]IT_DDTP!$Z$3</definedName>
    <definedName name="_Qtr4">[6]IT_DDTP!$AA$3</definedName>
    <definedName name="_Qtr5">[6]IT_DDTP!$AB$3</definedName>
    <definedName name="_roe97">#REF!</definedName>
    <definedName name="_RV_DOWN_6__LEF" localSheetId="3">#REF!</definedName>
    <definedName name="_RV_DOWN_6__LEF" localSheetId="4">#REF!</definedName>
    <definedName name="_RV_DOWN_6__LEF" localSheetId="6">#REF!</definedName>
    <definedName name="_RV_DOWN_6__LEF">#REF!</definedName>
    <definedName name="_SCH1" localSheetId="3">#REF!</definedName>
    <definedName name="_SCH1" localSheetId="4">#REF!</definedName>
    <definedName name="_SCH1" localSheetId="6">#REF!</definedName>
    <definedName name="_SCH1">#REF!</definedName>
    <definedName name="_SCH10" localSheetId="4">#REF!</definedName>
    <definedName name="_SCH10">#REF!</definedName>
    <definedName name="_SCH11" localSheetId="4">#REF!</definedName>
    <definedName name="_SCH11">#REF!</definedName>
    <definedName name="_SCH12">[4]BSPL!$A$655:$D$692</definedName>
    <definedName name="_sch13">[4]BSPL!$A$694:$D$744</definedName>
    <definedName name="_SCH2" localSheetId="3">#REF!</definedName>
    <definedName name="_SCH2" localSheetId="4">#REF!</definedName>
    <definedName name="_SCH2" localSheetId="6">#REF!</definedName>
    <definedName name="_SCH2">#REF!</definedName>
    <definedName name="_SCH3" localSheetId="3">#REF!</definedName>
    <definedName name="_SCH3" localSheetId="4">#REF!</definedName>
    <definedName name="_SCH3" localSheetId="6">#REF!</definedName>
    <definedName name="_SCH3">#REF!</definedName>
    <definedName name="_SCH4" localSheetId="3">#REF!</definedName>
    <definedName name="_SCH4" localSheetId="4">#REF!</definedName>
    <definedName name="_SCH4" localSheetId="6">#REF!</definedName>
    <definedName name="_SCH4">#REF!</definedName>
    <definedName name="_SCH5" localSheetId="4">#REF!</definedName>
    <definedName name="_SCH5">#REF!</definedName>
    <definedName name="_SCH6" localSheetId="4">'[1]04REL'!#REF!</definedName>
    <definedName name="_SCH6">'[1]04REL'!#REF!</definedName>
    <definedName name="_SCH7" localSheetId="3">#REF!</definedName>
    <definedName name="_SCH7" localSheetId="4">#REF!</definedName>
    <definedName name="_SCH7" localSheetId="6">#REF!</definedName>
    <definedName name="_SCH7">#REF!</definedName>
    <definedName name="_SCH8" localSheetId="3">#REF!</definedName>
    <definedName name="_SCH8" localSheetId="4">#REF!</definedName>
    <definedName name="_SCH8" localSheetId="6">#REF!</definedName>
    <definedName name="_SCH8">#REF!</definedName>
    <definedName name="_SCH9" localSheetId="3">#REF!</definedName>
    <definedName name="_SCH9" localSheetId="4">#REF!</definedName>
    <definedName name="_SCH9" localSheetId="6">#REF!</definedName>
    <definedName name="_SCH9">#REF!</definedName>
    <definedName name="_SI1">[6]SI!$O$12</definedName>
    <definedName name="_SI2">[6]SI!$O$13</definedName>
    <definedName name="_SI3">[6]SI!$O$14</definedName>
    <definedName name="_SI4">[6]SI!$O$15</definedName>
    <definedName name="_SI5">[6]SI!$O$16</definedName>
    <definedName name="_SI6">[6]SI!$O$17</definedName>
    <definedName name="_Sort" hidden="1">#REF!</definedName>
    <definedName name="_SUM_DI14..DI21" localSheetId="3">#REF!</definedName>
    <definedName name="_SUM_DI14..DI21" localSheetId="4">#REF!</definedName>
    <definedName name="_SUM_DI14..DI21">#REF!</definedName>
    <definedName name="_SUM_DI22..DI29" localSheetId="4">#REF!</definedName>
    <definedName name="_SUM_DI22..DI29">#REF!</definedName>
    <definedName name="_sw1">[6]Calculator!$N$3</definedName>
    <definedName name="_sw2">[6]Calculator!$N$4</definedName>
    <definedName name="_sw3">[6]Calculator!$M$4</definedName>
    <definedName name="_Table1_In1" hidden="1">'[7]03-2000-2001'!$A$1</definedName>
    <definedName name="_Table1_Out" hidden="1">'[7]03-2000-2001'!$A$1</definedName>
    <definedName name="_Table2_In1" hidden="1">'[7]03-2000-2001'!$A$1</definedName>
    <definedName name="_Table2_In2" hidden="1">'[7]03-2000-2001'!$A$1</definedName>
    <definedName name="_Table2_Out" hidden="1">'[7]03-2000-2001'!$A$1</definedName>
    <definedName name="_U__END__U__D__" localSheetId="3">#REF!</definedName>
    <definedName name="_U__END__U__D__" localSheetId="4">#REF!</definedName>
    <definedName name="_U__END__U__D__" localSheetId="6">#REF!</definedName>
    <definedName name="_U__END__U__D__">#REF!</definedName>
    <definedName name="_U__U__END__U__" localSheetId="4">#REF!</definedName>
    <definedName name="_U__U__END__U__">#REF!</definedName>
    <definedName name="_U__U__U__U__U_" localSheetId="4">#REF!</definedName>
    <definedName name="_U__U__U__U__U_">#REF!</definedName>
    <definedName name="_WGPD_GOTO_CO10" localSheetId="4">#REF!</definedName>
    <definedName name="_WGPD_GOTO_CO10">#REF!</definedName>
    <definedName name="A" localSheetId="4">#REF!</definedName>
    <definedName name="A">#REF!</definedName>
    <definedName name="A_GEN1.DomesticCompFlg">[6]GENERAL!$AQ$15</definedName>
    <definedName name="A_GEN1.ResidentialStatus">[6]GENERAL!$U$32</definedName>
    <definedName name="AA" localSheetId="3">#REF!</definedName>
    <definedName name="AA" localSheetId="4">#REF!</definedName>
    <definedName name="AA" localSheetId="6">#REF!</definedName>
    <definedName name="AA">#REF!</definedName>
    <definedName name="AA10.DedFromUndertaking">'[6]10A'!$F$26</definedName>
    <definedName name="aaa">'[8]Print Menu'!$A$4</definedName>
    <definedName name="AAA_DOCTOPS" hidden="1">"AAA_SET"</definedName>
    <definedName name="AAA_duser" hidden="1">"OFF"</definedName>
    <definedName name="aaaa">#REF!</definedName>
    <definedName name="AAB_Addin5" hidden="1">"AAB_Description for addin 5,Description for addin 5,Description for addin 5,Description for addin 5,Description for addin 5,Description for addin 5"</definedName>
    <definedName name="aasaaaa">'[9]ANNX -II'!$B$80:$K$97</definedName>
    <definedName name="ab">#REF!</definedName>
    <definedName name="abc">#N/A</definedName>
    <definedName name="abcd">#N/A</definedName>
    <definedName name="ABCFR">#REF!</definedName>
    <definedName name="ACC_PF">'[10]Data Input'!$R$314:$AF$432</definedName>
    <definedName name="ACC_PROD">#REF!</definedName>
    <definedName name="Acc5BB.Up16Of12To15Of3">[6]CG_OS!$H$78</definedName>
    <definedName name="Acc5BB.Up16Of3To31Of3">[6]CG_OS!$H$79</definedName>
    <definedName name="Acc5BB.Up16Of6To15Of9">[6]CG_OS!$H$76</definedName>
    <definedName name="Acc5BB.Up16Of9To15Of12">[6]CG_OS!$H$77</definedName>
    <definedName name="Acc5BB.Upto15Of6">[6]CG_OS!$H$75</definedName>
    <definedName name="AccLTCG.Up16Of12To15Of3">[6]CG_OS!$H$64</definedName>
    <definedName name="AccLTCG.Up16Of3To31Of3">[6]CG_OS!$H$65</definedName>
    <definedName name="AccLTCG.Up16Of6To15Of9">[6]CG_OS!$H$62</definedName>
    <definedName name="AccLTCG.Up16Of9To15Of12">[6]CG_OS!$H$63</definedName>
    <definedName name="AccLTCG.Upto15Of6">[6]CG_OS!$H$61</definedName>
    <definedName name="AccLTCG.Upto15Of9">[6]CG_OS!$H$61</definedName>
    <definedName name="AccLTCGNP.Up16Of12To15Of3">[6]CG_OS!$J$64</definedName>
    <definedName name="AccLTCGNP.Up16Of3To31Of3">[6]CG_OS!$J$65</definedName>
    <definedName name="AccLTCGNP.Up16Of6To15Of9">[6]CG_OS!$J$62</definedName>
    <definedName name="AccLTCGNP.Up16Of9To15Of12">[6]CG_OS!$J$63</definedName>
    <definedName name="AccLTCGNP.Upto15Of6">[6]CG_OS!$J$61</definedName>
    <definedName name="AccLTCGNP.Upto15Of9">[6]CG_OS!$J$61</definedName>
    <definedName name="Account_Balance">#REF!</definedName>
    <definedName name="AccSTCG.Up16Of12To15Of3">[6]CG_OS!$H$71</definedName>
    <definedName name="AccSTCG.Up16Of3To31Of3">[6]CG_OS!$H$72</definedName>
    <definedName name="AccSTCG.Up16Of6To15Of9">[6]CG_OS!$H$69</definedName>
    <definedName name="AccSTCG.Up16Of9To15Of12">[6]CG_OS!$H$70</definedName>
    <definedName name="AccSTCG.Upto15Of6">[6]CG_OS!$H$68</definedName>
    <definedName name="AccSTCG.Upto15Of9">[6]CG_OS!$H$68</definedName>
    <definedName name="AccSTCGOTH.Up16Of12To15Of3">[6]CG_OS!$J$71</definedName>
    <definedName name="AccSTCGOTH.Up16Of3To31Of3">[6]CG_OS!$J$72</definedName>
    <definedName name="AccSTCGOTH.Up16Of6To15Of9">[6]CG_OS!$J$69</definedName>
    <definedName name="AccSTCGOTH.Up16Of9To15Of12">[6]CG_OS!$J$70</definedName>
    <definedName name="AccSTCGOTH.Upto15Of6">[6]CG_OS!$J$68</definedName>
    <definedName name="AccSTCGOTH.Upto15Of9">[6]CG_OS!$J$68</definedName>
    <definedName name="achscs" localSheetId="3">#REF!</definedName>
    <definedName name="achscs" localSheetId="4">#REF!</definedName>
    <definedName name="achscs" localSheetId="6">#REF!</definedName>
    <definedName name="achscs">#REF!</definedName>
    <definedName name="ACL">#REF!</definedName>
    <definedName name="Acq" localSheetId="4">#REF!</definedName>
    <definedName name="Acq">#REF!</definedName>
    <definedName name="Act_DSCR" localSheetId="4">[11]Input!#REF!</definedName>
    <definedName name="Act_DSCR">[11]Input!#REF!</definedName>
    <definedName name="Actual">#REF!</definedName>
    <definedName name="adjtotloss.STCGLossCF9">[6]CFL!$I$12</definedName>
    <definedName name="ADL.63">[12]Addl.40!$A$38:$I$284</definedName>
    <definedName name="adsds" localSheetId="3">#REF!</definedName>
    <definedName name="adsds" localSheetId="4">#REF!</definedName>
    <definedName name="adsds" localSheetId="6">#REF!</definedName>
    <definedName name="adsds">#REF!</definedName>
    <definedName name="afasfasf" localSheetId="3">#REF!</definedName>
    <definedName name="afasfasf" localSheetId="4">#REF!</definedName>
    <definedName name="afasfasf" localSheetId="6">#REF!</definedName>
    <definedName name="afasfasf">#REF!</definedName>
    <definedName name="AggregateInc">[6]Calculator!$M$3</definedName>
    <definedName name="ahjsdhjkdh" localSheetId="3">#REF!</definedName>
    <definedName name="ahjsdhjkdh" localSheetId="4">#REF!</definedName>
    <definedName name="ahjsdhjkdh" localSheetId="6">#REF!</definedName>
    <definedName name="ahjsdhjkdh">#REF!</definedName>
    <definedName name="Alcohols__Volume__Units">'[13]EVA Calculations'!#REF!</definedName>
    <definedName name="allincomes">[6]Calculator!$Q$3</definedName>
    <definedName name="anscount" hidden="1">1</definedName>
    <definedName name="AOS___Volume__Units">'[13]EVA Calculations'!#REF!</definedName>
    <definedName name="AOS__Price__Rs___Unit">'[13]EVA Calculations'!#REF!</definedName>
    <definedName name="appendix4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APRIL">'[14]SALT{PBC}'!#REF!</definedName>
    <definedName name="ARA_Threshold">#REF!</definedName>
    <definedName name="AravaliHold">'[15]Core Assumptions'!$C$357</definedName>
    <definedName name="AravaliOGI">'[15]Core Assumptions'!$G$357</definedName>
    <definedName name="Argentina">[16]List_ratios!#REF!</definedName>
    <definedName name="ARP_Threshold">#REF!</definedName>
    <definedName name="arrun">'[17]combnd 08 09'!#REF!</definedName>
    <definedName name="as">#REF!</definedName>
    <definedName name="AS2DocOpenMode" hidden="1">"AS2DocumentEdit"</definedName>
    <definedName name="AS2NamedRange" hidden="1">2</definedName>
    <definedName name="AS2ReportLS" hidden="1">1</definedName>
    <definedName name="AS2StaticLS" hidden="1">#REF!</definedName>
    <definedName name="AS2SyncStepLS" hidden="1">0</definedName>
    <definedName name="AS2TickmarkLS" hidden="1">#REF!</definedName>
    <definedName name="AS2VersionLS" hidden="1">300</definedName>
    <definedName name="asaaa" localSheetId="3">#REF!</definedName>
    <definedName name="asaaa" localSheetId="4">#REF!</definedName>
    <definedName name="asaaa" localSheetId="6">#REF!</definedName>
    <definedName name="asaaa">#REF!</definedName>
    <definedName name="ASD">#REF!</definedName>
    <definedName name="ASS">'[18]ANNX -II'!$X$20:$AG$41</definedName>
    <definedName name="assum_add_tax_dep_rate">[19]Assum!$F$799</definedName>
    <definedName name="assum_adntl_cost_tinted_power">[20]Assumption!#REF!</definedName>
    <definedName name="assum_adntl_cost_tinted_RM">[20]Assumption!#REF!</definedName>
    <definedName name="assum_cash_balance">[19]Assum!#REF!</definedName>
    <definedName name="assum_const_end">[21]Assum!$E$7</definedName>
    <definedName name="assum_const_start">[21]Assum!$E$5</definedName>
    <definedName name="assum_debt_funding">[19]Sens!$F$48</definedName>
    <definedName name="assum_dep_max_book">[19]Assum!$F$784</definedName>
    <definedName name="assum_FG_inventory_days">[19]Assum!$C$820:$O$820</definedName>
    <definedName name="assum_HNGFL_add_dep">[20]Assumption!#REF!</definedName>
    <definedName name="assum_HNGFL_AR_days">[20]Assumption!#REF!</definedName>
    <definedName name="assum_HNGFL_excise">[20]Assumption!#REF!</definedName>
    <definedName name="assum_HNGFL_P_M_proc">[20]Assumption!#REF!</definedName>
    <definedName name="assum_HNGFL_power_fuel_days">[20]Assumption!#REF!</definedName>
    <definedName name="assum_HNGFL_repairs">[20]Assumption!#REF!</definedName>
    <definedName name="assum_HNGFL_RM_creditor_days">[20]Assumption!#REF!</definedName>
    <definedName name="assum_HNGFL_RM_days">[20]Assumption!#REF!</definedName>
    <definedName name="assum_HNGFL_stores">[20]Assumption!#REF!</definedName>
    <definedName name="assum_HNGFL_stores_spares_creditor_days">[20]Assumption!#REF!</definedName>
    <definedName name="assum_HNGFL_stores_spares_days">[20]Assumption!#REF!</definedName>
    <definedName name="assum_HNGFL_WIP_days">[20]Assumption!#REF!</definedName>
    <definedName name="assum_LIBOR">[20]Assumption!#REF!</definedName>
    <definedName name="assum_loans_advances_days">[19]Assum!#REF!</definedName>
    <definedName name="assum_max_dep">[20]Assumption!#REF!</definedName>
    <definedName name="assum_model_intervals">[21]Assum!$E$310</definedName>
    <definedName name="assum_model_start">[21]Assum!$E$309</definedName>
    <definedName name="assum_MPBF">[19]Sens!$C$55:$O$55</definedName>
    <definedName name="assum_ops_end">[21]Assum!$E$10</definedName>
    <definedName name="assum_ops_start">[21]Assum!$E$8</definedName>
    <definedName name="assum_packing_inventory_days">[19]Assum!$C$817:$O$817</definedName>
    <definedName name="assum_proposed_TL_period">[19]Sens!$F$51</definedName>
    <definedName name="assum_proposed_TL_rate">[19]Sens!$F$52</definedName>
    <definedName name="assum_repay_end">[21]Assum!#REF!</definedName>
    <definedName name="assum_RM_inventory_days">[19]Assum!$C$816:$O$816</definedName>
    <definedName name="assum_stores_inventory_days">[19]Assum!$C$818:$O$818</definedName>
    <definedName name="assum_sundry_creditor_days">[19]Assum!$C$825:$O$825</definedName>
    <definedName name="assum_sundry_debtor_days">[19]Assum!$C$822:$O$822</definedName>
    <definedName name="assum_tax_rate_Corp">[21]Assum!$E$268</definedName>
    <definedName name="assum_tax_rate_MAT">[21]Assum!$E$274</definedName>
    <definedName name="assum_WIP_inventory_days">[19]Assum!$C$819:$O$819</definedName>
    <definedName name="atyfafa" localSheetId="3">#REF!</definedName>
    <definedName name="atyfafa" localSheetId="4">#REF!</definedName>
    <definedName name="atyfafa" localSheetId="6">#REF!</definedName>
    <definedName name="atyfafa">#REF!</definedName>
    <definedName name="AuBhu0910">[22]Assumption_PwC!$D$7</definedName>
    <definedName name="AuBhu1011">[22]Assumption_PwC!$E$7</definedName>
    <definedName name="AuCha0910">[22]Assumption_PwC!$D$8</definedName>
    <definedName name="Australasian_Average">[16]List_ratios!#REF!</definedName>
    <definedName name="AUX">[11]Assumptions!$C$40</definedName>
    <definedName name="AUX_Base" localSheetId="3">#REF!</definedName>
    <definedName name="AUX_Base" localSheetId="4">#REF!</definedName>
    <definedName name="AUX_Base" localSheetId="6">#REF!</definedName>
    <definedName name="AUX_Base">#REF!</definedName>
    <definedName name="Aux_Sen" localSheetId="3">#REF!</definedName>
    <definedName name="Aux_Sen" localSheetId="4">#REF!</definedName>
    <definedName name="Aux_Sen" localSheetId="6">#REF!</definedName>
    <definedName name="Aux_Sen">#REF!</definedName>
    <definedName name="AV" localSheetId="3">#REF!</definedName>
    <definedName name="AV" localSheetId="4">#REF!</definedName>
    <definedName name="AV" localSheetId="6">#REF!</definedName>
    <definedName name="AV">#REF!</definedName>
    <definedName name="Average_DSCR">[23]Assumptions!$I$31</definedName>
    <definedName name="Avg.DSCR">[24]Assumptions!$I$31</definedName>
    <definedName name="avgratetax">[6]Calculator!$R$4</definedName>
    <definedName name="b" localSheetId="3">#REF!</definedName>
    <definedName name="b" localSheetId="4">#REF!</definedName>
    <definedName name="b" localSheetId="6">#REF!</definedName>
    <definedName name="b">#REF!</definedName>
    <definedName name="B10.DedFromUndertaking">'[6]10A'!$F$31</definedName>
    <definedName name="BA10.DedFromUndertaking">'[6]10A'!$F$36:$F$36</definedName>
    <definedName name="Back_Solve_Original">#REF!</definedName>
    <definedName name="Back_solve_selector">#REF!</definedName>
    <definedName name="Back_solve_Target">#REF!</definedName>
    <definedName name="backstop_sen">'[25]Core Assumptions'!$E$355</definedName>
    <definedName name="BANK">#REF!</definedName>
    <definedName name="base">1</definedName>
    <definedName name="Base_Case" localSheetId="3">#REF!</definedName>
    <definedName name="Base_Case" localSheetId="4">#REF!</definedName>
    <definedName name="Base_Case" localSheetId="6">#REF!</definedName>
    <definedName name="Base_Case">#REF!</definedName>
    <definedName name="BASE_DSCR" localSheetId="3">#REF!</definedName>
    <definedName name="BASE_DSCR" localSheetId="4">#REF!</definedName>
    <definedName name="BASE_DSCR" localSheetId="6">#REF!</definedName>
    <definedName name="BASE_DSCR">#REF!</definedName>
    <definedName name="baseyr">'[8]Forecast-Input'!$E1</definedName>
    <definedName name="Beg_Bal">#REF!</definedName>
    <definedName name="begavg">[8]Valuation!$Y$15</definedName>
    <definedName name="bfjksbnf" localSheetId="3">#REF!</definedName>
    <definedName name="bfjksbnf" localSheetId="4">#REF!</definedName>
    <definedName name="bfjksbnf" localSheetId="6">#REF!</definedName>
    <definedName name="bfjksbnf">#REF!</definedName>
    <definedName name="BG_Del" hidden="1">15</definedName>
    <definedName name="BG_Ins" hidden="1">4</definedName>
    <definedName name="BG_Mod" hidden="1">6</definedName>
    <definedName name="bgbgb" localSheetId="3">#REF!,#REF!</definedName>
    <definedName name="bgbgb" localSheetId="4">#REF!,#REF!</definedName>
    <definedName name="bgbgb" localSheetId="6">#REF!,#REF!</definedName>
    <definedName name="bgbgb">#REF!,#REF!</definedName>
    <definedName name="BHAIRAV">#REF!</definedName>
    <definedName name="BLDG">#REF!</definedName>
    <definedName name="blnHideRow">#N/A</definedName>
    <definedName name="blsht">#REF!</definedName>
    <definedName name="blsht2">#REF!</definedName>
    <definedName name="blsht3_">#REF!</definedName>
    <definedName name="bploss1.unabs">'[6]CYLA BFLA'!$F$55</definedName>
    <definedName name="bpnsincome">'[6]CYLA BFLA'!$O$12</definedName>
    <definedName name="bpnsincome.bf">'[6]CYLA BFLA'!$AF$12</definedName>
    <definedName name="bpnsincome.bp">'[6]CYLA BFLA'!$AB$12</definedName>
    <definedName name="bpnsincome.hp">'[6]CYLA BFLA'!$X$12</definedName>
    <definedName name="bpnsincome.ih">'[6]CYLA BFLA'!$Q$12</definedName>
    <definedName name="bpnsincome.os">'[6]CYLA BFLA'!$T$12</definedName>
    <definedName name="bpnsincome.rem">'[6]CYLA BFLA'!$AO$10</definedName>
    <definedName name="bpnsloss">'[6]CYLA BFLA'!$P$12</definedName>
    <definedName name="bpnsloss.aftbfl">'[6]CYLA BFLA'!$AH$12</definedName>
    <definedName name="bpnsloss.bf">'[6]CYLA BFLA'!$AE$12</definedName>
    <definedName name="bpnsloss.bfadj">'[6]CYLA BFLA'!$AG$12</definedName>
    <definedName name="bpnsloss.bp">'[6]CYLA BFLA'!$AD$12</definedName>
    <definedName name="bpnsloss.hp">'[6]CYLA BFLA'!$Z$12</definedName>
    <definedName name="bpnsloss.ih">'[6]CYLA BFLA'!$R$12</definedName>
    <definedName name="bpnsloss.os">'[6]CYLA BFLA'!$V$12</definedName>
    <definedName name="bpnsloss.unabs">'[6]CYLA BFLA'!$AN$10</definedName>
    <definedName name="bpsincome">'[6]CYLA BFLA'!$O$24</definedName>
    <definedName name="bpsincome.bf">'[6]CYLA BFLA'!$AF$24</definedName>
    <definedName name="bpsincome.bp">'[6]CYLA BFLA'!$AB$24</definedName>
    <definedName name="bpsincome.hp">'[6]CYLA BFLA'!$X$24</definedName>
    <definedName name="bpsincome.ih">'[6]CYLA BFLA'!$Q$24</definedName>
    <definedName name="bpsincome.os">'[6]CYLA BFLA'!$T$24</definedName>
    <definedName name="bpsincome.rem">'[6]CYLA BFLA'!$AO$11</definedName>
    <definedName name="bpsloss">'[6]CYLA BFLA'!$P$24</definedName>
    <definedName name="bpsloss.aftbfl">'[6]CYLA BFLA'!$AH$24</definedName>
    <definedName name="bpsloss.bf">'[6]CYLA BFLA'!$AE$24</definedName>
    <definedName name="bpsloss.bfadj">'[6]CYLA BFLA'!$AG$24</definedName>
    <definedName name="bpsloss.bp">'[6]CYLA BFLA'!$AD$24</definedName>
    <definedName name="bpsloss.hp">'[6]CYLA BFLA'!$Z$24</definedName>
    <definedName name="bpsloss.ih">'[6]CYLA BFLA'!$R$24</definedName>
    <definedName name="bpsloss.os">'[6]CYLA BFLA'!$V$24</definedName>
    <definedName name="bpsloss.unabs">'[6]CYLA BFLA'!$AN$11</definedName>
    <definedName name="bpspincome">'[6]CYLA BFLA'!$O$25</definedName>
    <definedName name="bpspincome.bf">'[6]CYLA BFLA'!$AF$25</definedName>
    <definedName name="bpspincome.bp">'[6]CYLA BFLA'!$AB$25</definedName>
    <definedName name="bpspincome.hp">'[6]CYLA BFLA'!$X$25</definedName>
    <definedName name="bpspincome.ih">'[6]CYLA BFLA'!$Q$25</definedName>
    <definedName name="bpspincome.os">'[6]CYLA BFLA'!$T$25</definedName>
    <definedName name="bpspincome.rem">'[6]CYLA BFLA'!$AO$6</definedName>
    <definedName name="bpsploss">'[6]CYLA BFLA'!$P$25</definedName>
    <definedName name="bpsploss.aftbfl">'[6]CYLA BFLA'!$AH$25</definedName>
    <definedName name="bpsploss.bf">'[6]CYLA BFLA'!$AE$25</definedName>
    <definedName name="bpsploss.bfadj">'[6]CYLA BFLA'!$AG$25</definedName>
    <definedName name="bpsploss.bp">'[6]CYLA BFLA'!$AD$25</definedName>
    <definedName name="bpsploss.hp">'[6]CYLA BFLA'!$Z$25</definedName>
    <definedName name="bpsploss.ih">'[6]CYLA BFLA'!$R$25</definedName>
    <definedName name="bpsploss.os">'[6]CYLA BFLA'!$V$25</definedName>
    <definedName name="bpsploss.unabs">'[6]CYLA BFLA'!$AN$6</definedName>
    <definedName name="BS" localSheetId="3">#REF!</definedName>
    <definedName name="BS" localSheetId="4">#REF!</definedName>
    <definedName name="BS" localSheetId="6">#REF!</definedName>
    <definedName name="BS">#REF!</definedName>
    <definedName name="BS.CapWrkProg">[6]BALANCE_SHEET!$H$45</definedName>
    <definedName name="BS.Depreciation">[6]BALANCE_SHEET!$H$43</definedName>
    <definedName name="BS.GrossBlock">[6]BALANCE_SHEET!$H$42</definedName>
    <definedName name="BS.NetBlock">[6]BALANCE_SHEET!$H$44</definedName>
    <definedName name="BS.TotSecrLoan">[6]BALANCE_SHEET!$J$27</definedName>
    <definedName name="BSblnHideRow">#N/A</definedName>
    <definedName name="BSHistForc">#REF!</definedName>
    <definedName name="BSSCH">#REF!</definedName>
    <definedName name="BSUnSec.FrmBank">[6]BALANCE_SHEET!$H$30</definedName>
    <definedName name="BSUnSec.FrmOthrs">[6]BALANCE_SHEET!$H$31</definedName>
    <definedName name="BuiltIn_Print_Area___0" localSheetId="3">[26]Schedule1!#REF!</definedName>
    <definedName name="BuiltIn_Print_Area___0" localSheetId="4">[26]Schedule1!#REF!</definedName>
    <definedName name="BuiltIn_Print_Area___0" localSheetId="6">[26]Schedule1!#REF!</definedName>
    <definedName name="BuiltIn_Print_Area___0">[26]Schedule1!#REF!</definedName>
    <definedName name="BuiltIn_Print_Area___0___0" localSheetId="3">[27]GROUPING!#REF!</definedName>
    <definedName name="BuiltIn_Print_Area___0___0" localSheetId="4">[27]GROUPING!#REF!</definedName>
    <definedName name="BuiltIn_Print_Area___0___0" localSheetId="6">[27]GROUPING!#REF!</definedName>
    <definedName name="BuiltIn_Print_Area___0___0">[27]GROUPING!#REF!</definedName>
    <definedName name="BuiltIn_Print_Area___0___0___0___0" localSheetId="4">[27]GROUPING!#REF!</definedName>
    <definedName name="BuiltIn_Print_Area___0___0___0___0">[27]GROUPING!#REF!</definedName>
    <definedName name="BuiltIn_Print_Area___0___0___0___0___0" localSheetId="4">[26]Schedule1!#REF!</definedName>
    <definedName name="BuiltIn_Print_Area___0___0___0___0___0">[26]Schedule1!#REF!</definedName>
    <definedName name="BURGLARY">#N/A</definedName>
    <definedName name="BusCase">'[15]Core Assumptions'!$D$318</definedName>
    <definedName name="busipofincl.BFUnabsorbedDeprSetoff2">'[6]CYLA BFLA'!$F$21</definedName>
    <definedName name="busipofinclspec.IncOfCurYrUndHeadFromCYLA2a">'[6]CYLA BFLA'!$D$22</definedName>
    <definedName name="busipofinclspecified.IncOfCurYrUndHeadFromCYLA2b">'[6]CYLA BFLA'!$D$23</definedName>
    <definedName name="busprof.IncOfCurYrAfterSetOff">'[6]CYLA BFLA'!$H$7</definedName>
    <definedName name="busprofspec.IncOfCurYrAfterSetOff0a">'[6]CYLA BFLA'!$H$8</definedName>
    <definedName name="busprofspec.IncOfCurYrUnderThatHead0a">'[6]CYLA BFLA'!$D$8</definedName>
    <definedName name="busprofspecified.IncOfCurYrAfterSetOff0b">'[6]CYLA BFLA'!$H$9</definedName>
    <definedName name="busprofspecified.IncOfCurYrUnderThatHead0b">'[6]CYLA BFLA'!$D$9</definedName>
    <definedName name="C_Data_1" localSheetId="3">'[28]2000-01'!#REF!</definedName>
    <definedName name="C_Data_1" localSheetId="4">'[28]2000-01'!#REF!</definedName>
    <definedName name="C_Data_1" localSheetId="6">'[28]2000-01'!#REF!</definedName>
    <definedName name="C_Data_1">'[28]2000-01'!#REF!</definedName>
    <definedName name="C_Data_2" localSheetId="3">'[28]2000-01'!#REF!</definedName>
    <definedName name="C_Data_2" localSheetId="4">'[28]2000-01'!#REF!</definedName>
    <definedName name="C_Data_2" localSheetId="6">'[28]2000-01'!#REF!</definedName>
    <definedName name="C_Data_2">'[28]2000-01'!#REF!</definedName>
    <definedName name="C_Eligible">'[6]80G'!$L$1</definedName>
    <definedName name="CAL_MEL" localSheetId="3">#REF!</definedName>
    <definedName name="CAL_MEL" localSheetId="4">#REF!</definedName>
    <definedName name="CAL_MEL" localSheetId="6">#REF!</definedName>
    <definedName name="CAL_MEL">#REF!</definedName>
    <definedName name="Calc_ED">[6]Calculator!$D$25</definedName>
    <definedName name="calc_G">[6]Calculator!$Q$8</definedName>
    <definedName name="calc_GF">[6]Calculator!$Q$14</definedName>
    <definedName name="Calc_NetSur">[6]Calculator!$D$24</definedName>
    <definedName name="Calc_SplRate">[6]Calculator!$D$20</definedName>
    <definedName name="canada">#REF!</definedName>
    <definedName name="CAP">[11]Assumptions!$D$58</definedName>
    <definedName name="CAP_Base" localSheetId="3">#REF!</definedName>
    <definedName name="CAP_Base" localSheetId="4">#REF!</definedName>
    <definedName name="CAP_Base" localSheetId="6">#REF!</definedName>
    <definedName name="CAP_Base">#REF!</definedName>
    <definedName name="CAP_SEN" localSheetId="3">#REF!</definedName>
    <definedName name="CAP_SEN" localSheetId="4">#REF!</definedName>
    <definedName name="CAP_SEN" localSheetId="6">#REF!</definedName>
    <definedName name="CAP_SEN">#REF!</definedName>
    <definedName name="capch">[8]Valuation!$U$13</definedName>
    <definedName name="capchrg">#REF!</definedName>
    <definedName name="capchrgadj">#REF!</definedName>
    <definedName name="capex">[16]List_ratios!#REF!</definedName>
    <definedName name="capital">#REF!</definedName>
    <definedName name="capital97">#REF!</definedName>
    <definedName name="capitaladj">#REF!</definedName>
    <definedName name="CapitalLink">[29]Capital_by_Years_Valuation!$B$8</definedName>
    <definedName name="case">[30]Cover!$D$22</definedName>
    <definedName name="CC">[31]TB9899!$C$832</definedName>
    <definedName name="ccFootnote">IF([32]!BefAft=1,"","[1] The Pre-Tax Cost of Capital = After-Tax Cost of Capital/(1-Tax Rate)")</definedName>
    <definedName name="CD_EligibleAmount">'[6]80G'!$O$1</definedName>
    <definedName name="CDE_EligibleAmount">'[6]80G'!$P$1</definedName>
    <definedName name="CERCOps">'[15]Core Assumptions'!$H$139:$AS$157</definedName>
    <definedName name="CERCType">'[15]Core Assumptions'!$C$142:$E$157</definedName>
    <definedName name="cg.AmtDeemedCGSec54">[6]CG_OS!$J$54</definedName>
    <definedName name="cg.TotalLTCG">[6]CG_OS!$J$55</definedName>
    <definedName name="cglng.BalanceCG1">[6]CG_OS!$H$41</definedName>
    <definedName name="cglng.BalLTCGNo1121">[6]CG_OS!$J$43</definedName>
    <definedName name="cglng.CGSlumpSale2">[6]CG_OS!$H$30</definedName>
    <definedName name="cglng.DednUs54s2">[6]CG_OS!$H$31</definedName>
    <definedName name="cglng.ExemptionOrDednUs54s1">[6]CG_OS!$H$42</definedName>
    <definedName name="cglng.FullConsideration01">[6]CG_OS!$H$35</definedName>
    <definedName name="cglng.FullConsideration3">[6]CG_OS!$H$28</definedName>
    <definedName name="cglng.NetCGSlumpSale2">[6]CG_OS!$J$32</definedName>
    <definedName name="cglng.NetWorthOfUTDivn2">[6]CG_OS!$H$29</definedName>
    <definedName name="cglng.NRIAssetSec482">[6]CG_OS!$J$33</definedName>
    <definedName name="cglng.TotalDedn1">[6]CG_OS!$H$40</definedName>
    <definedName name="cgoth.BalanceCG2">[6]CG_OS!$H$51</definedName>
    <definedName name="cgoth.BalLTCGNo1122">[6]CG_OS!$J$53</definedName>
    <definedName name="cgoth.ExemptionOrDednUs54s2">[6]CG_OS!$H$52</definedName>
    <definedName name="cgoth.FullConsideration02">[6]CG_OS!$H$45</definedName>
    <definedName name="cgoth.TotalDedn2">[6]CG_OS!$H$50</definedName>
    <definedName name="cgshrt.CGSlumpSale1">[6]CG_OS!$H$6</definedName>
    <definedName name="cgshrt.DednUs54s1">[6]CG_OS!$H$7</definedName>
    <definedName name="cgshrt.FullConsideration2">[6]CG_OS!$H$11</definedName>
    <definedName name="cgshrt.STCGNotSec111A">[6]CG_OS!$J$25</definedName>
    <definedName name="cgshrt.STCGSec111A">[6]CG_OS!$J$24</definedName>
    <definedName name="cgshrt.TotalDedn">[6]CG_OS!$H$16</definedName>
    <definedName name="cgshrt.TotalSTCG">[6]CG_OS!$J$23</definedName>
    <definedName name="cha">'[33]ANNX -II'!$B$80:$K$97</definedName>
    <definedName name="charan">'[9]ANNX -II'!$B$80:$K$97</definedName>
    <definedName name="chartfield">#REF!</definedName>
    <definedName name="Check">'[34]BALANCE SHEET'!$D$27</definedName>
    <definedName name="Chile">[16]List_ratios!#REF!</definedName>
    <definedName name="CIQWBGuid" hidden="1">"97a83bfc-1e52-4472-95e2-3909d983b41d"</definedName>
    <definedName name="Circ">'[35]TATA Power'!$L$2</definedName>
    <definedName name="Clac_MR">[6]Calculator!$D$23</definedName>
    <definedName name="CLIAB">#REF!</definedName>
    <definedName name="Client">"Client"</definedName>
    <definedName name="Client_Grade">"C"</definedName>
    <definedName name="CM10_C_RIGHT___" localSheetId="3">#REF!</definedName>
    <definedName name="CM10_C_RIGHT___" localSheetId="4">#REF!</definedName>
    <definedName name="CM10_C_RIGHT___" localSheetId="6">#REF!</definedName>
    <definedName name="CM10_C_RIGHT___">#REF!</definedName>
    <definedName name="cmb_A_GEN1.AsseseeRepFlg">[6]GENERAL!$DH$52:$DH$53</definedName>
    <definedName name="cmb_A_GEN1.IncomeTaxSec">[6]GENERAL!$AJ$52:$AJ$59</definedName>
    <definedName name="cmb_A_GEN1.NRI_PE">[6]GENERAL!$DA$52:$DA$53</definedName>
    <definedName name="cmb_A_GEN1.ResidentialStatus">[6]GENERAL!$EM$52:$EM$53</definedName>
    <definedName name="cmb_A_GEN1.ReturnType">[6]GENERAL!$EB$52:$EB$53</definedName>
    <definedName name="cmb_A_GEN1.StateCode">[6]GENERAL!$B$52:$B$87</definedName>
    <definedName name="cmb_A_GEN1.StatusOrCompanyType">[6]GENERAL!$U$52:$U$53</definedName>
    <definedName name="cmb_A_GEN2.LiableSec44AAflg">[6]GENERAL!$DP$52:$DP$53</definedName>
    <definedName name="cmb_A_GEN2.LiableSec44ABflg">[6]GENERAL!$DS$52:$DS$53</definedName>
    <definedName name="cmb_DDT.RateDividPrevYrType">[6]DDT_TDS_TCS!$Z$3:$Z$4</definedName>
    <definedName name="cmb_FBI.EmployeesInOutIndiaFlg">[6]FRINGE_BENEFIT_INFO!$P$2:$P$3</definedName>
    <definedName name="cmb_FBI.SeparateAcntMaintainForIndiaForeignFlg">[6]FRINGE_BENEFIT_INFO!$Q$2:$Q$3</definedName>
    <definedName name="cmb_FSI.Country">[6]FSI!$B$400:$B$639</definedName>
    <definedName name="cmb_HP.ifLetOut1">#REF!</definedName>
    <definedName name="cmb_HP.StateCode1">#REF!</definedName>
    <definedName name="cmb_NOB.Code">[6]NATUREOFBUSINESS!$C$31:$C$104</definedName>
    <definedName name="cmb_OI.ChangeInAcctMethFlg">[6]OTHER_INFORMATION!$P$4:$P$5</definedName>
    <definedName name="cmb_OI.MethodOfAcct">[6]OTHER_INFORMATION!$O$4:$O$5</definedName>
    <definedName name="cmb_OIMethodofValClgStk.ChngStockValMetFlg">[6]OTHER_INFORMATION!$S$4:$S$5</definedName>
    <definedName name="cmb_OIMethodofValClgStk.ValFinishedGoods">[6]OTHER_INFORMATION!$R$4:$R$6</definedName>
    <definedName name="cmb_OIMethodofValClgStk.ValRawMaterial">[6]OTHER_INFORMATION!$Q$4:$Q$6</definedName>
    <definedName name="cmb_PAGBU2.BusOrgType">[6]GENERAL2!$D$50:$D$53</definedName>
    <definedName name="cmb_PAGH2.NatOfCompFlg">[6]GENERAL2!$C$50:$C$53</definedName>
    <definedName name="cmb_PAGH2.StateCode">[6]GENERAL2!$E$50:$E$85</definedName>
    <definedName name="cmb_PAGNA2.PubSectCompUs2_36AFlg">[6]GENERAL2!$G$50:$G$51</definedName>
    <definedName name="cmb_PAGS2.StateCode">'[6]SUBSIDIARY DETAILS'!$C$10:$C$45</definedName>
    <definedName name="cmb_Per10080G.StateCode">'[6]80G'!$B$79:$B$114</definedName>
    <definedName name="cmb_PMChange.PrevYrMemPartChange">[6]NATUREOFBUSINESS!$E$31:$E$32</definedName>
    <definedName name="cmb_PMInfo.StateCode">[6]NATUREOFBUSINESS!$I$31:$I$63</definedName>
    <definedName name="cmb_QDFinishrByProd.UnitOfMeasure">[6]QUANTITATIVE_DETAILS!$C$77:$C$99</definedName>
    <definedName name="cmb_QDRawMaterial.UnitOfMeasure">[6]QUANTITATIVE_DETAILS!$B$77:$B$99</definedName>
    <definedName name="cmb_QDTradingConcern.UnitOfMeasure">[6]QUANTITATIVE_DETAILS!$A$77:$A$99</definedName>
    <definedName name="cmb_SI.SecCode">[6]SI!$BC$11:$BC$33</definedName>
    <definedName name="cmb_TR.Country">[6]TR_FA!$B$400:$B$639</definedName>
    <definedName name="CNC">#REF!</definedName>
    <definedName name="cntr.hprptfrm">#REF!</definedName>
    <definedName name="COAL_ESC">'[11]CERC Esc. rates'!$I$30</definedName>
    <definedName name="COAL_ESC_BASE" localSheetId="3">#REF!</definedName>
    <definedName name="COAL_ESC_BASE" localSheetId="4">#REF!</definedName>
    <definedName name="COAL_ESC_BASE" localSheetId="6">#REF!</definedName>
    <definedName name="COAL_ESC_BASE">#REF!</definedName>
    <definedName name="COAL_ESC_SEN" localSheetId="3">#REF!</definedName>
    <definedName name="COAL_ESC_SEN" localSheetId="4">#REF!</definedName>
    <definedName name="COAL_ESC_SEN" localSheetId="6">#REF!</definedName>
    <definedName name="COAL_ESC_SEN">#REF!</definedName>
    <definedName name="CoalSPV_DSCR" localSheetId="3">#REF!</definedName>
    <definedName name="CoalSPV_DSCR" localSheetId="4">#REF!</definedName>
    <definedName name="CoalSPV_DSCR" localSheetId="6">#REF!</definedName>
    <definedName name="CoalSPV_DSCR">#REF!</definedName>
    <definedName name="COALSPV_FLAG" localSheetId="3">[11]Input!#REF!</definedName>
    <definedName name="COALSPV_FLAG" localSheetId="4">[11]Input!#REF!</definedName>
    <definedName name="COALSPV_FLAG" localSheetId="6">[11]Input!#REF!</definedName>
    <definedName name="COALSPV_FLAG">[11]Input!#REF!</definedName>
    <definedName name="COD">[11]Assumptions!$D$12</definedName>
    <definedName name="Company">#REF!</definedName>
    <definedName name="Company98">#REF!</definedName>
    <definedName name="CONSOLID_E">#REF!</definedName>
    <definedName name="CONSOLIDATION">#REF!</definedName>
    <definedName name="CONTROL">#REF!</definedName>
    <definedName name="conv_mil_units">[36]Assum!$D$679</definedName>
    <definedName name="conv_mn_units">[19]Assum!$D$1017</definedName>
    <definedName name="conv_USD_INR">'[19]Debt Schedule - HNGFL'!$C$213</definedName>
    <definedName name="CORONATION_DIRECT_JULY">#REF!</definedName>
    <definedName name="cot">[8]wwww!$D$64</definedName>
    <definedName name="cota">[37]Assume!$D$6</definedName>
    <definedName name="cotsw">[8]Assume!$D$6</definedName>
    <definedName name="covbookfield">#REF!</definedName>
    <definedName name="cover">#REF!</definedName>
    <definedName name="cover1">#REF!</definedName>
    <definedName name="cover2">#REF!</definedName>
    <definedName name="coverage">[16]List_ratios!#REF!</definedName>
    <definedName name="CR">[11]Indices!$B$171</definedName>
    <definedName name="CUF_.5" localSheetId="3">#REF!</definedName>
    <definedName name="CUF_.5" localSheetId="4">#REF!</definedName>
    <definedName name="CUF_.5" localSheetId="6">#REF!</definedName>
    <definedName name="CUF_.5">#REF!</definedName>
    <definedName name="CUF_1" localSheetId="3">#REF!</definedName>
    <definedName name="CUF_1" localSheetId="4">#REF!</definedName>
    <definedName name="CUF_1" localSheetId="6">#REF!</definedName>
    <definedName name="CUF_1">#REF!</definedName>
    <definedName name="CUF_1.5" localSheetId="3">#REF!</definedName>
    <definedName name="CUF_1.5" localSheetId="4">#REF!</definedName>
    <definedName name="CUF_1.5" localSheetId="6">#REF!</definedName>
    <definedName name="CUF_1.5">#REF!</definedName>
    <definedName name="CUF_2" localSheetId="4">#REF!</definedName>
    <definedName name="CUF_2">#REF!</definedName>
    <definedName name="CUF_2.5" localSheetId="4">#REF!</definedName>
    <definedName name="CUF_2.5">#REF!</definedName>
    <definedName name="CUF_3" localSheetId="4">#REF!</definedName>
    <definedName name="CUF_3">#REF!</definedName>
    <definedName name="CUF_P50" localSheetId="4">#REF!</definedName>
    <definedName name="CUF_P50">#REF!</definedName>
    <definedName name="CUF_P75" localSheetId="4">#REF!</definedName>
    <definedName name="CUF_P75">#REF!</definedName>
    <definedName name="Cum_Int">#REF!</definedName>
    <definedName name="CurA" localSheetId="4">#REF!</definedName>
    <definedName name="CurA">#REF!</definedName>
    <definedName name="CurT" localSheetId="4">#REF!</definedName>
    <definedName name="CurT">#REF!</definedName>
    <definedName name="Customer_Address">"Rm 2409, 24/F Winsor House"</definedName>
    <definedName name="Customer_City">"Causeway Bay, Hong KOng"</definedName>
    <definedName name="Customer_Name">"Trend_Micro_HK_Limited"</definedName>
    <definedName name="Customer_State">"Hong KOng"</definedName>
    <definedName name="Customer_ZIP">"sdf"</definedName>
    <definedName name="CV" localSheetId="3">#REF!</definedName>
    <definedName name="CV" localSheetId="4">#REF!</definedName>
    <definedName name="CV" localSheetId="6">#REF!</definedName>
    <definedName name="CV">#REF!</definedName>
    <definedName name="CWIP">#REF!</definedName>
    <definedName name="CY_Accounts_Receivable">#REF!</definedName>
    <definedName name="CY_Cash">#REF!</definedName>
    <definedName name="CY_Common_Equity">#REF!</definedName>
    <definedName name="CY_Cost_of_Sales">#REF!</definedName>
    <definedName name="CY_Current_Liabilities">#REF!</definedName>
    <definedName name="CY_Depreciation">#REF!</definedName>
    <definedName name="CY_Gross_Profit">#REF!</definedName>
    <definedName name="CY_Inc_Bef_Tax">#REF!</definedName>
    <definedName name="CY_Intangible_Assets">#REF!</definedName>
    <definedName name="CY_Interest_Expense">#REF!</definedName>
    <definedName name="CY_Inventory">#REF!</definedName>
    <definedName name="CY_LIABIL_EQUITY">#REF!</definedName>
    <definedName name="CY_LT_Debt">#REF!</definedName>
    <definedName name="CY_Market_Value_of_Equity">#REF!</definedName>
    <definedName name="CY_Marketable_Sec">#REF!</definedName>
    <definedName name="CY_NET_PROFIT">#REF!</definedName>
    <definedName name="CY_Net_Revenue">#REF!</definedName>
    <definedName name="CY_Operating_Income">#REF!</definedName>
    <definedName name="CY_Other_Curr_Assets">#REF!</definedName>
    <definedName name="CY_Other_LT_Assets">#REF!</definedName>
    <definedName name="CY_Other_LT_Liabilities">#REF!</definedName>
    <definedName name="CY_Preferred_Stock">#REF!</definedName>
    <definedName name="CY_QUICK_ASSETS">#REF!</definedName>
    <definedName name="CY_Retained_Earnings">#REF!</definedName>
    <definedName name="CY_Tangible_Assets">#REF!</definedName>
    <definedName name="CY_Tangible_Net_Worth">#REF!</definedName>
    <definedName name="CY_Taxes">#REF!</definedName>
    <definedName name="CY_TOTAL_ASSETS">#REF!</definedName>
    <definedName name="CY_TOTAL_CURR_ASSETS">#REF!</definedName>
    <definedName name="CY_TOTAL_DEBT">#REF!</definedName>
    <definedName name="CY_TOTAL_EQUITY">#REF!</definedName>
    <definedName name="CY_Working_Capital">#REF!</definedName>
    <definedName name="cyla.TotBusLoss">'[6]CYLA BFLA'!$F$4</definedName>
    <definedName name="cyla.TotHPlossCurYr">'[6]CYLA BFLA'!$E$4</definedName>
    <definedName name="cyla.TotOthSrcLossNoRaceHorse">'[6]CYLA BFLA'!$G$4</definedName>
    <definedName name="D">#N/A</definedName>
    <definedName name="D_1" localSheetId="3">#REF!</definedName>
    <definedName name="D_1" localSheetId="4">#REF!</definedName>
    <definedName name="D_1" localSheetId="6">#REF!</definedName>
    <definedName name="D_1">#REF!</definedName>
    <definedName name="D_2" localSheetId="3">#REF!</definedName>
    <definedName name="D_2" localSheetId="4">#REF!</definedName>
    <definedName name="D_2" localSheetId="6">#REF!</definedName>
    <definedName name="D_2">#REF!</definedName>
    <definedName name="D_3" localSheetId="3">#REF!</definedName>
    <definedName name="D_3" localSheetId="4">#REF!</definedName>
    <definedName name="D_3" localSheetId="6">#REF!</definedName>
    <definedName name="D_3">#REF!</definedName>
    <definedName name="D_4" localSheetId="4">#REF!</definedName>
    <definedName name="D_4">#REF!</definedName>
    <definedName name="D_5" localSheetId="4">#REF!</definedName>
    <definedName name="D_5">#REF!</definedName>
    <definedName name="D_6" localSheetId="4">#REF!</definedName>
    <definedName name="D_6">#REF!</definedName>
    <definedName name="D_RANGE">#REF!</definedName>
    <definedName name="d1_range">#REF!</definedName>
    <definedName name="dadfsdf" localSheetId="4">#REF!</definedName>
    <definedName name="dadfsdf">#REF!</definedName>
    <definedName name="dafsff" localSheetId="4">#REF!</definedName>
    <definedName name="dafsff">#REF!</definedName>
    <definedName name="DAOB10.AdditionsGrThan180Days">[6]DPM_DOA!$E$27</definedName>
    <definedName name="DAOB10.AdditionsLessThan180Days">[6]DPM_DOA!$E$30</definedName>
    <definedName name="DAOB10.AddlnDeprDuringYearAdditions">[6]DPM_DOA!$E$36</definedName>
    <definedName name="DAOB10.AddlnDeprOnGT180DayAdditions">[6]DPM_DOA!$E$35</definedName>
    <definedName name="DAOB10.DepreciationAtFullRate">[6]DPM_DOA!$E$33</definedName>
    <definedName name="DAOB10.DepreciationAtHalfRate">[6]DPM_DOA!$E$34</definedName>
    <definedName name="DAOB10.FullRateDeprAmt">[6]DPM_DOA!$E$29</definedName>
    <definedName name="DAOB10.HalfRateDeprAmt">[6]DPM_DOA!$E$32</definedName>
    <definedName name="DAOB10.RATE">[6]DPM_DOA!$E$24</definedName>
    <definedName name="DAOB10.RealizationPeriodDuringYear">[6]DPM_DOA!$E$31</definedName>
    <definedName name="DAOB10.RealizationTotalPeriod">[6]DPM_DOA!$E$28</definedName>
    <definedName name="DAOB10.TotalDepreciation">[6]DPM_DOA!$E$37</definedName>
    <definedName name="DAOB10.WDVFirstDay">[6]DPM_DOA!$E$26</definedName>
    <definedName name="DAOB100.AdditionsGrThan180Days">[6]DPM_DOA!$F$27</definedName>
    <definedName name="DAOB100.AdditionsLessThan180Days">[6]DPM_DOA!$F$30</definedName>
    <definedName name="DAOB100.AddlnDeprDuringYearAdditions">[6]DPM_DOA!$F$36</definedName>
    <definedName name="DAOB100.AddlnDeprOnGT180DayAdditions">[6]DPM_DOA!$F$35</definedName>
    <definedName name="DAOB100.DepreciationAtFullRate">[6]DPM_DOA!$F$33</definedName>
    <definedName name="DAOB100.DepreciationAtHalfRate">[6]DPM_DOA!$F$34</definedName>
    <definedName name="DAOB100.FullRateDeprAmt">[6]DPM_DOA!$F$29</definedName>
    <definedName name="DAOB100.HalfRateDeprAmt">[6]DPM_DOA!$F$32</definedName>
    <definedName name="DAOB100.RATE">[6]DPM_DOA!$F$24</definedName>
    <definedName name="DAOB100.RealizationPeriodDuringYear">[6]DPM_DOA!$F$31</definedName>
    <definedName name="DAOB100.RealizationTotalPeriod">[6]DPM_DOA!$F$28</definedName>
    <definedName name="DAOB100.TotalDepreciation">[6]DPM_DOA!$F$37</definedName>
    <definedName name="DAOB100.WDVFirstDay">[6]DPM_DOA!$F$26</definedName>
    <definedName name="DAOB5.AdditionsGrThan180Days">[6]DPM_DOA!$D$27</definedName>
    <definedName name="DAOB5.AdditionsLessThan180Days">[6]DPM_DOA!$D$30</definedName>
    <definedName name="DAOB5.AddlnDeprDuringYearAdditions">[6]DPM_DOA!$D$36</definedName>
    <definedName name="DAOB5.AddlnDeprOnGT180DayAdditions">[6]DPM_DOA!$D$35</definedName>
    <definedName name="DAOB5.DepreciationAtFullRate">[6]DPM_DOA!$D$33</definedName>
    <definedName name="DAOB5.DepreciationAtHalfRate">[6]DPM_DOA!$D$34</definedName>
    <definedName name="DAOB5.FullRateDeprAmt">[6]DPM_DOA!$D$29</definedName>
    <definedName name="DAOB5.HalfRateDeprAmt">[6]DPM_DOA!$D$32</definedName>
    <definedName name="DAOB5.RATE">[6]DPM_DOA!$D$24</definedName>
    <definedName name="DAOB5.RealizationPeriodDuringYear">[6]DPM_DOA!$D$31</definedName>
    <definedName name="DAOB5.RealizationTotalPeriod">[6]DPM_DOA!$D$28</definedName>
    <definedName name="DAOB5.TotalDepreciation">[6]DPM_DOA!$D$37</definedName>
    <definedName name="DAOB5.WDVFirstDay">[6]DPM_DOA!$D$26</definedName>
    <definedName name="DAOF10.AdditionsGrThan180Days">[6]DPM_DOA!$G$27</definedName>
    <definedName name="DAOF10.AdditionsLessThan180Days">[6]DPM_DOA!$G$30</definedName>
    <definedName name="DAOF10.AddlnDeprDuringYearAdditions">[6]DPM_DOA!$G$36</definedName>
    <definedName name="DAOF10.AddlnDeprOnGT180DayAdditions">[6]DPM_DOA!$G$35</definedName>
    <definedName name="DAOF10.DepreciationAtFullRate">[6]DPM_DOA!$G$33</definedName>
    <definedName name="DAOF10.DepreciationAtHalfRate">[6]DPM_DOA!$G$34</definedName>
    <definedName name="DAOF10.FullRateDeprAmt">[6]DPM_DOA!$G$29</definedName>
    <definedName name="DAOF10.HalfRateDeprAmt">[6]DPM_DOA!$G$32</definedName>
    <definedName name="DAOF10.RATE">[6]DPM_DOA!$G$24</definedName>
    <definedName name="DAOF10.RealizationPeriodDuringYear">[6]DPM_DOA!$G$31</definedName>
    <definedName name="DAOF10.RealizationTotalPeriod">[6]DPM_DOA!$G$28</definedName>
    <definedName name="DAOF10.TotalDepreciation">[6]DPM_DOA!$G$37</definedName>
    <definedName name="DAOF10.WDVFirstDay">[6]DPM_DOA!$G$26</definedName>
    <definedName name="DAOI25.AdditionsGrThan180Days">[6]DPM_DOA!$H$27</definedName>
    <definedName name="DAOI25.AdditionsLessThan180Days">[6]DPM_DOA!$H$30</definedName>
    <definedName name="DAOI25.AddlnDeprDuringYearAdditions">[6]DPM_DOA!$H$36</definedName>
    <definedName name="DAOI25.AddlnDeprOnGT180DayAdditions">[6]DPM_DOA!$H$35</definedName>
    <definedName name="DAOI25.DepreciationAtFullRate">[6]DPM_DOA!$H$33</definedName>
    <definedName name="DAOI25.DepreciationAtHalfRate">[6]DPM_DOA!$H$34</definedName>
    <definedName name="DAOI25.FullRateDeprAmt">[6]DPM_DOA!$H$29</definedName>
    <definedName name="DAOI25.HalfRateDeprAmt">[6]DPM_DOA!$H$32</definedName>
    <definedName name="DAOI25.RATE">[6]DPM_DOA!$H$24</definedName>
    <definedName name="DAOI25.RealizationPeriodDuringYear">[6]DPM_DOA!$H$31</definedName>
    <definedName name="DAOI25.RealizationTotalPeriod">[6]DPM_DOA!$H$28</definedName>
    <definedName name="DAOI25.TotalDepreciation">[6]DPM_DOA!$H$37</definedName>
    <definedName name="DAOI25.WDVFirstDay">[6]DPM_DOA!$H$26</definedName>
    <definedName name="DAOS20.AdditionsGrThan180Days">[6]DPM_DOA!$I$27</definedName>
    <definedName name="DAOS20.AdditionsLessThan180Days">[6]DPM_DOA!$I$30</definedName>
    <definedName name="DAOS20.AddlnDeprDuringYearAdditions">[6]DPM_DOA!$I$36</definedName>
    <definedName name="DAOS20.AddlnDeprOnGT180DayAdditions">[6]DPM_DOA!$I$35</definedName>
    <definedName name="DAOS20.DepreciationAtFullRate">[6]DPM_DOA!$I$33</definedName>
    <definedName name="DAOS20.DepreciationAtHalfRate">[6]DPM_DOA!$I$34</definedName>
    <definedName name="DAOS20.FullRateDeprAmt">[6]DPM_DOA!$I$29</definedName>
    <definedName name="DAOS20.HalfRateDeprAmt">[6]DPM_DOA!$I$32</definedName>
    <definedName name="DAOS20.RATE">[6]DPM_DOA!$I$24</definedName>
    <definedName name="DAOS20.RealizationPeriodDuringYear">[6]DPM_DOA!$I$31</definedName>
    <definedName name="DAOS20.RealizationTotalPeriod">[6]DPM_DOA!$I$28</definedName>
    <definedName name="DAOS20.TotalDepreciation">[6]DPM_DOA!$I$37</definedName>
    <definedName name="DAOS20.WDVFirstDay">[6]DPM_DOA!$I$26</definedName>
    <definedName name="dargad" localSheetId="3">#REF!,#REF!</definedName>
    <definedName name="dargad" localSheetId="4">#REF!,#REF!</definedName>
    <definedName name="dargad" localSheetId="6">#REF!,#REF!</definedName>
    <definedName name="dargad">#REF!,#REF!</definedName>
    <definedName name="Data" localSheetId="4">#REF!</definedName>
    <definedName name="data">'[38]T &amp; D LOSS'!$A$39:$Z$79</definedName>
    <definedName name="DATA1">#REF!</definedName>
    <definedName name="DATA10">#REF!</definedName>
    <definedName name="DATA11">#REF!</definedName>
    <definedName name="DATA2">#REF!</definedName>
    <definedName name="DATA3">#REF!</definedName>
    <definedName name="DATA4">#REF!</definedName>
    <definedName name="DATA5">#REF!</definedName>
    <definedName name="DATA6">#REF!</definedName>
    <definedName name="DATA7">#REF!</definedName>
    <definedName name="DATA8">#REF!</definedName>
    <definedName name="DATA9">#REF!</definedName>
    <definedName name="_xlnm.Database" localSheetId="3">#REF!</definedName>
    <definedName name="_xlnm.Database" localSheetId="4">#REF!</definedName>
    <definedName name="_xlnm.Database" localSheetId="6">#REF!</definedName>
    <definedName name="_xlnm.Database">#REF!</definedName>
    <definedName name="Database_MI">#REF!</definedName>
    <definedName name="DateRange">"1998.10.01 To 1998.10.31"</definedName>
    <definedName name="Days">365</definedName>
    <definedName name="DC">[6]Calculator!$M$48</definedName>
    <definedName name="DCGP.TotPlntMach">[6]DEP_DCG!$H$30</definedName>
    <definedName name="dd">#N/A</definedName>
    <definedName name="ddd" localSheetId="3">'[39]04REL'!#REF!</definedName>
    <definedName name="ddd" localSheetId="4">'[39]04REL'!#REF!</definedName>
    <definedName name="ddd" localSheetId="6">'[39]04REL'!#REF!</definedName>
    <definedName name="ddd">'[39]04REL'!#REF!</definedName>
    <definedName name="dddddd">'[33]ANNX -II'!$B$80:$K$97</definedName>
    <definedName name="DDT.AddLITPlusIntrestPayable">[6]DDT_TDS_TCS!$J$3:$J$8</definedName>
    <definedName name="DDT.TaxAndInterestPaid">[6]DDT_TDS_TCS!$I$13</definedName>
    <definedName name="DDTP.Amt">[6]IT_DDTP!$F$44:$F$49</definedName>
    <definedName name="Deal" localSheetId="3">#REF!</definedName>
    <definedName name="Deal" localSheetId="4">#REF!</definedName>
    <definedName name="Deal" localSheetId="6">#REF!</definedName>
    <definedName name="Deal">#REF!</definedName>
    <definedName name="Debt">[40]Inputs!$D$68</definedName>
    <definedName name="Debt_Pct">[41]Assumptions!$B$13</definedName>
    <definedName name="DebtEquity">[16]List_ratios!#REF!</definedName>
    <definedName name="Debts">'[42]Final Accounts'!#REF!</definedName>
    <definedName name="Dec_Proj_Cost" localSheetId="3">#REF!</definedName>
    <definedName name="Dec_Proj_Cost" localSheetId="4">#REF!</definedName>
    <definedName name="Dec_Proj_Cost" localSheetId="6">#REF!</definedName>
    <definedName name="Dec_Proj_Cost">#REF!</definedName>
    <definedName name="ded_usincome">[6]Calculator!$Q$7</definedName>
    <definedName name="Deg_.25" localSheetId="3">#REF!</definedName>
    <definedName name="Deg_.25" localSheetId="4">#REF!</definedName>
    <definedName name="Deg_.25" localSheetId="6">#REF!</definedName>
    <definedName name="Deg_.25">#REF!</definedName>
    <definedName name="Deg_.5" localSheetId="3">#REF!</definedName>
    <definedName name="Deg_.5" localSheetId="4">#REF!</definedName>
    <definedName name="Deg_.5" localSheetId="6">#REF!</definedName>
    <definedName name="Deg_.5">#REF!</definedName>
    <definedName name="degra_var_mod">[23]Assumptions!$L$38</definedName>
    <definedName name="dep">#REF!</definedName>
    <definedName name="DEP.TotalDepreciation">[6]DEP_DCG!$H$19</definedName>
    <definedName name="DEPOSITS">#REF!</definedName>
    <definedName name="DepriciationAprActual">#REF!</definedName>
    <definedName name="DepriciationAugProj">#REF!</definedName>
    <definedName name="DepriciationDecProj">#REF!</definedName>
    <definedName name="DepriciationFebProj">#REF!</definedName>
    <definedName name="DepriciationJanProj">#REF!</definedName>
    <definedName name="DepriciationJulyProj">#REF!</definedName>
    <definedName name="DepriciationJuneProj">#REF!</definedName>
    <definedName name="DepriciationMarProj">#REF!</definedName>
    <definedName name="DepriciationMayActual">#REF!</definedName>
    <definedName name="DepriciationNovProj">#REF!</definedName>
    <definedName name="DepriciationOctProj">#REF!</definedName>
    <definedName name="DepriciationSepProj">#REF!</definedName>
    <definedName name="DER_1" localSheetId="3">#REF!</definedName>
    <definedName name="DER_1" localSheetId="4">#REF!</definedName>
    <definedName name="DER_1" localSheetId="6">#REF!</definedName>
    <definedName name="DER_1">#REF!</definedName>
    <definedName name="DER_2" localSheetId="3">#REF!</definedName>
    <definedName name="DER_2" localSheetId="4">#REF!</definedName>
    <definedName name="DER_2" localSheetId="6">#REF!</definedName>
    <definedName name="DER_2">#REF!</definedName>
    <definedName name="DER_3" localSheetId="3">#REF!</definedName>
    <definedName name="DER_3" localSheetId="4">#REF!</definedName>
    <definedName name="DER_3" localSheetId="6">#REF!</definedName>
    <definedName name="DER_3">#REF!</definedName>
    <definedName name="DER_4" localSheetId="4">#REF!</definedName>
    <definedName name="DER_4">#REF!</definedName>
    <definedName name="DER_5" localSheetId="4">#REF!</definedName>
    <definedName name="DER_5">#REF!</definedName>
    <definedName name="DER_6" localSheetId="4">#REF!</definedName>
    <definedName name="DER_6">#REF!</definedName>
    <definedName name="DETAIL">#REF!</definedName>
    <definedName name="dgxgfzdg" localSheetId="3">#REF!,#REF!</definedName>
    <definedName name="dgxgfzdg" localSheetId="4">#REF!,#REF!</definedName>
    <definedName name="dgxgfzdg" localSheetId="6">#REF!,#REF!</definedName>
    <definedName name="dgxgfzdg">#REF!,#REF!</definedName>
    <definedName name="dicer">#REF!</definedName>
    <definedName name="DIF">#REF!</definedName>
    <definedName name="diff">#REF!</definedName>
    <definedName name="Diff_IDC">'[43]PC &amp; MOF'!$C$67</definedName>
    <definedName name="DIFF_SPV" localSheetId="3">#REF!</definedName>
    <definedName name="DIFF_SPV" localSheetId="4">#REF!</definedName>
    <definedName name="DIFF_SPV" localSheetId="6">#REF!</definedName>
    <definedName name="DIFF_SPV">#REF!</definedName>
    <definedName name="Difference">#REF!</definedName>
    <definedName name="Disaggregations">#REF!</definedName>
    <definedName name="dividends97">#REF!</definedName>
    <definedName name="Dollar_Threshold">#REF!</definedName>
    <definedName name="dpc">'[44]dpc cost'!$D$1</definedName>
    <definedName name="DPM100.AdditionsGrThan180Days">[6]DPM_DOA!$J$6</definedName>
    <definedName name="DPM100.AdditionsLessThan180Days">[6]DPM_DOA!$J$9</definedName>
    <definedName name="DPM100.AddlnDeprDuringYearAdditions">[6]DPM_DOA!$J$15</definedName>
    <definedName name="DPM100.AddlnDeprOnGT180DayAdditions">[6]DPM_DOA!$J$14</definedName>
    <definedName name="DPM100.DepreciationAtFullRate">[6]DPM_DOA!$J$12</definedName>
    <definedName name="DPM100.DepreciationAtHalfRate">[6]DPM_DOA!$J$13</definedName>
    <definedName name="DPM100.FullRateDeprAmt">[6]DPM_DOA!$J$8</definedName>
    <definedName name="DPM100.HalfRateDeprAmt">[6]DPM_DOA!$J$11</definedName>
    <definedName name="DPM100.RATE">[6]DPM_DOA!$J$3</definedName>
    <definedName name="DPM100.RealizationPeriodDuringYear">[6]DPM_DOA!$J$10</definedName>
    <definedName name="DPM100.RealizationTotalPeriod">[6]DPM_DOA!$J$7</definedName>
    <definedName name="DPM100.TotalDepreciation">[6]DPM_DOA!$J$16</definedName>
    <definedName name="DPM100.WDVFirstDay">[6]DPM_DOA!$J$5</definedName>
    <definedName name="DPM15.AdditionsGrThan180Days">[6]DPM_DOA!$D$6</definedName>
    <definedName name="DPM15.AdditionsLessThan180Days">[6]DPM_DOA!$D$9</definedName>
    <definedName name="DPM15.AddlnDeprDuringYearAdditions">[6]DPM_DOA!$D$15</definedName>
    <definedName name="DPM15.AddlnDeprOnGT180DayAdditions">[6]DPM_DOA!$D$14</definedName>
    <definedName name="DPM15.DepreciationAtFullRate">[6]DPM_DOA!$D$12</definedName>
    <definedName name="DPM15.DepreciationAtHalfRate">[6]DPM_DOA!$D$13</definedName>
    <definedName name="DPM15.FullRateDeprAmt">[6]DPM_DOA!$D$8</definedName>
    <definedName name="DPM15.HalfRateDeprAmt">[6]DPM_DOA!$D$11</definedName>
    <definedName name="DPM15.RATE">[6]DPM_DOA!$D$3</definedName>
    <definedName name="DPM15.RealizationPeriodDuringYear">[6]DPM_DOA!$D$10</definedName>
    <definedName name="DPM15.RealizationTotalPeriod">[6]DPM_DOA!$D$7</definedName>
    <definedName name="DPM15.TotalDepreciation">[6]DPM_DOA!$D$16</definedName>
    <definedName name="DPM15.WDVFirstDay">[6]DPM_DOA!$D$5</definedName>
    <definedName name="DPM30.AdditionsGrThan180Days">[6]DPM_DOA!$E$6</definedName>
    <definedName name="DPM30.AdditionsLessThan180Days">[6]DPM_DOA!$E$9</definedName>
    <definedName name="DPM30.AddlnDeprDuringYearAdditions">[6]DPM_DOA!$E$15</definedName>
    <definedName name="DPM30.AddlnDeprOnGT180DayAdditions">[6]DPM_DOA!$E$14</definedName>
    <definedName name="DPM30.DepreciationAtFullRate">[6]DPM_DOA!$E$12</definedName>
    <definedName name="DPM30.DepreciationAtHalfRate">[6]DPM_DOA!$E$13</definedName>
    <definedName name="DPM30.FullRateDeprAmt">[6]DPM_DOA!$E$8</definedName>
    <definedName name="DPM30.HalfRateDeprAmt">[6]DPM_DOA!$E$11</definedName>
    <definedName name="DPM30.RATE">[6]DPM_DOA!$E$3</definedName>
    <definedName name="DPM30.RealizationPeriodDuringYear">[6]DPM_DOA!$E$10</definedName>
    <definedName name="DPM30.RealizationTotalPeriod">[6]DPM_DOA!$E$7</definedName>
    <definedName name="DPM30.TotalDepreciation">[6]DPM_DOA!$E$16</definedName>
    <definedName name="DPM30.WDVFirstDay">[6]DPM_DOA!$E$5</definedName>
    <definedName name="DPM40.AdditionsGrThan180Days">[6]DPM_DOA!$F$6</definedName>
    <definedName name="DPM40.AdditionsLessThan180Days">[6]DPM_DOA!$F$9</definedName>
    <definedName name="DPM40.AddlnDeprDuringYearAdditions">[6]DPM_DOA!$F$15</definedName>
    <definedName name="DPM40.AddlnDeprOnGT180DayAdditions">[6]DPM_DOA!$F$14</definedName>
    <definedName name="DPM40.DepreciationAtFullRate">[6]DPM_DOA!$F$12</definedName>
    <definedName name="DPM40.DepreciationAtHalfRate">[6]DPM_DOA!$F$13</definedName>
    <definedName name="DPM40.FullRateDeprAmt">[6]DPM_DOA!$F$8</definedName>
    <definedName name="DPM40.HalfRateDeprAmt">[6]DPM_DOA!$F$11</definedName>
    <definedName name="DPM40.RATE">[6]DPM_DOA!$F$3</definedName>
    <definedName name="DPM40.RealizationPeriodDuringYear">[6]DPM_DOA!$F$10</definedName>
    <definedName name="DPM40.RealizationTotalPeriod">[6]DPM_DOA!$F$7</definedName>
    <definedName name="DPM40.TotalDepreciation">[6]DPM_DOA!$F$16</definedName>
    <definedName name="DPM40.WDVFirstDay">[6]DPM_DOA!$F$5</definedName>
    <definedName name="DPM50.AdditionsGrThan180Days">[6]DPM_DOA!$G$6</definedName>
    <definedName name="DPM50.AdditionsLessThan180Days">[6]DPM_DOA!$G$9</definedName>
    <definedName name="DPM50.AddlnDeprDuringYearAdditions">[6]DPM_DOA!$G$15</definedName>
    <definedName name="DPM50.AddlnDeprOnGT180DayAdditions">[6]DPM_DOA!$G$14</definedName>
    <definedName name="DPM50.DepreciationAtFullRate">[6]DPM_DOA!$G$12</definedName>
    <definedName name="DPM50.DepreciationAtHalfRate">[6]DPM_DOA!$G$13</definedName>
    <definedName name="DPM50.FullRateDeprAmt">[6]DPM_DOA!$G$8</definedName>
    <definedName name="DPM50.HalfRateDeprAmt">[6]DPM_DOA!$G$11</definedName>
    <definedName name="DPM50.RATE">[6]DPM_DOA!$G$3</definedName>
    <definedName name="DPM50.RealizationPeriodDuringYear">[6]DPM_DOA!$G$10</definedName>
    <definedName name="DPM50.RealizationTotalPeriod">[6]DPM_DOA!$G$7</definedName>
    <definedName name="DPM50.TotalDepreciation">[6]DPM_DOA!$G$16</definedName>
    <definedName name="DPM50.WDVFirstDay">[6]DPM_DOA!$G$5</definedName>
    <definedName name="DPM60.AdditionsGrThan180Days">[6]DPM_DOA!$H$6</definedName>
    <definedName name="DPM60.AdditionsLessThan180Days">[6]DPM_DOA!$H$9</definedName>
    <definedName name="DPM60.AddlnDeprDuringYearAdditions">[6]DPM_DOA!$H$15</definedName>
    <definedName name="DPM60.AddlnDeprOnGT180DayAdditions">[6]DPM_DOA!$H$14</definedName>
    <definedName name="DPM60.DepreciationAtFullRate">[6]DPM_DOA!$H$12</definedName>
    <definedName name="DPM60.DepreciationAtHalfRate">[6]DPM_DOA!$H$13</definedName>
    <definedName name="DPM60.FullRateDeprAmt">[6]DPM_DOA!$H$8</definedName>
    <definedName name="DPM60.HalfRateDeprAmt">[6]DPM_DOA!$H$11</definedName>
    <definedName name="DPM60.RATE">[6]DPM_DOA!$H$3</definedName>
    <definedName name="DPM60.RealizationPeriodDuringYear">[6]DPM_DOA!$H$10</definedName>
    <definedName name="DPM60.RealizationTotalPeriod">[6]DPM_DOA!$H$7</definedName>
    <definedName name="DPM60.TotalDepreciation">[6]DPM_DOA!$H$16</definedName>
    <definedName name="DPM60.WDVFirstDay">[6]DPM_DOA!$H$5</definedName>
    <definedName name="DPM80.AdditionsGrThan180Days">[6]DPM_DOA!$I$6</definedName>
    <definedName name="DPM80.AdditionsLessThan180Days">[6]DPM_DOA!$I$9</definedName>
    <definedName name="DPM80.AddlnDeprDuringYearAdditions">[6]DPM_DOA!$I$15</definedName>
    <definedName name="DPM80.AddlnDeprOnGT180DayAdditions">[6]DPM_DOA!$I$14</definedName>
    <definedName name="DPM80.DepreciationAtFullRate">[6]DPM_DOA!$I$12</definedName>
    <definedName name="DPM80.DepreciationAtHalfRate">[6]DPM_DOA!$I$13</definedName>
    <definedName name="DPM80.FullRateDeprAmt">[6]DPM_DOA!$I$8</definedName>
    <definedName name="DPM80.HalfRateDeprAmt">[6]DPM_DOA!$I$11</definedName>
    <definedName name="DPM80.RATE">[6]DPM_DOA!$I$3</definedName>
    <definedName name="DPM80.RealizationPeriodDuringYear">[6]DPM_DOA!$I$10</definedName>
    <definedName name="DPM80.RealizationTotalPeriod">[6]DPM_DOA!$I$7</definedName>
    <definedName name="DPM80.TotalDepreciation">[6]DPM_DOA!$I$16</definedName>
    <definedName name="DPM80.WDVFirstDay">[6]DPM_DOA!$I$5</definedName>
    <definedName name="ds" localSheetId="3">#REF!</definedName>
    <definedName name="ds" localSheetId="4">#REF!</definedName>
    <definedName name="ds" localSheetId="6">#REF!</definedName>
    <definedName name="ds">#REF!</definedName>
    <definedName name="dsd" localSheetId="3">#REF!</definedName>
    <definedName name="dsd" localSheetId="4">#REF!</definedName>
    <definedName name="dsd" localSheetId="6">#REF!</definedName>
    <definedName name="dsd">#REF!</definedName>
    <definedName name="dsfdfADF" localSheetId="3">#REF!</definedName>
    <definedName name="dsfdfADF" localSheetId="4">#REF!</definedName>
    <definedName name="dsfdfADF" localSheetId="6">#REF!</definedName>
    <definedName name="dsfdfADF">#REF!</definedName>
    <definedName name="dsrao">'[45]Core Assumptions'!$C$247</definedName>
    <definedName name="dsrap">'[45]Core Assumptions'!$D$246</definedName>
    <definedName name="dta">[8]wwww!$E$64</definedName>
    <definedName name="DTAA_INCOME">[6]SI!$L$1</definedName>
    <definedName name="DTAA_TAX">[6]SI!$M$1</definedName>
    <definedName name="dtl">[8]wwww!$F$64</definedName>
    <definedName name="DTRS">#REF!</definedName>
    <definedName name="dxzxxx" localSheetId="3">#REF!,#REF!</definedName>
    <definedName name="dxzxxx" localSheetId="4">#REF!,#REF!</definedName>
    <definedName name="dxzxxx" localSheetId="6">#REF!,#REF!</definedName>
    <definedName name="dxzxxx">#REF!,#REF!</definedName>
    <definedName name="E" localSheetId="3">#REF!</definedName>
    <definedName name="E" localSheetId="4">#REF!</definedName>
    <definedName name="E" localSheetId="6">#REF!</definedName>
    <definedName name="E">#REF!</definedName>
    <definedName name="E_1" localSheetId="3">#REF!</definedName>
    <definedName name="E_1" localSheetId="4">#REF!</definedName>
    <definedName name="E_1" localSheetId="6">#REF!</definedName>
    <definedName name="E_1">#REF!</definedName>
    <definedName name="E_2" localSheetId="3">#REF!</definedName>
    <definedName name="E_2" localSheetId="4">#REF!</definedName>
    <definedName name="E_2" localSheetId="6">#REF!</definedName>
    <definedName name="E_2">#REF!</definedName>
    <definedName name="E_3" localSheetId="4">#REF!</definedName>
    <definedName name="E_3">#REF!</definedName>
    <definedName name="E_315MVA_Addl_Page1" localSheetId="4">#REF!</definedName>
    <definedName name="E_315MVA_Addl_Page1">#REF!</definedName>
    <definedName name="E_315MVA_Addl_Page2" localSheetId="4">#REF!</definedName>
    <definedName name="E_315MVA_Addl_Page2">#REF!</definedName>
    <definedName name="E_4" localSheetId="4">#REF!</definedName>
    <definedName name="E_4">#REF!</definedName>
    <definedName name="E_5" localSheetId="4">#REF!</definedName>
    <definedName name="E_5">#REF!</definedName>
    <definedName name="E_6" localSheetId="4">#REF!</definedName>
    <definedName name="E_6">#REF!</definedName>
    <definedName name="East_Europe_Average">[16]List_ratios!#REF!</definedName>
    <definedName name="EBIT">[16]List_ratios!#REF!</definedName>
    <definedName name="EBITCAP">[16]List_ratios!#REF!</definedName>
    <definedName name="EBITDA__int_cvrge_x">[16]List_ratios!#REF!</definedName>
    <definedName name="EbitdaLine">[16]List_ratios!#REF!</definedName>
    <definedName name="EBITDAMultipleHigh">[46]Factset!$IU$25</definedName>
    <definedName name="EBITDAMultipleLow">[46]Factset!$IU$26</definedName>
    <definedName name="ECB" localSheetId="3">[11]Input!#REF!</definedName>
    <definedName name="ECB" localSheetId="4">[11]Input!#REF!</definedName>
    <definedName name="ECB" localSheetId="6">[11]Input!#REF!</definedName>
    <definedName name="ECB">[11]Input!#REF!</definedName>
    <definedName name="ECB_BASE" localSheetId="3">[11]Input!#REF!</definedName>
    <definedName name="ECB_BASE" localSheetId="4">[11]Input!#REF!</definedName>
    <definedName name="ECB_BASE" localSheetId="6">[11]Input!#REF!</definedName>
    <definedName name="ECB_BASE">[11]Input!#REF!</definedName>
    <definedName name="ECB_REFI" localSheetId="3">[11]Input!#REF!</definedName>
    <definedName name="ECB_REFI" localSheetId="4">[11]Input!#REF!</definedName>
    <definedName name="ECB_REFI" localSheetId="6">[11]Input!#REF!</definedName>
    <definedName name="ECB_REFI">[11]Input!#REF!</definedName>
    <definedName name="Eco_Transport_Base" localSheetId="3">#REF!</definedName>
    <definedName name="Eco_Transport_Base" localSheetId="4">#REF!</definedName>
    <definedName name="Eco_Transport_Base" localSheetId="6">#REF!</definedName>
    <definedName name="Eco_Transport_Base">#REF!</definedName>
    <definedName name="Eco_Transport_SEN" localSheetId="3">#REF!</definedName>
    <definedName name="Eco_Transport_SEN" localSheetId="4">#REF!</definedName>
    <definedName name="Eco_Transport_SEN" localSheetId="6">#REF!</definedName>
    <definedName name="Eco_Transport_SEN">#REF!</definedName>
    <definedName name="ECOEsc_Base" localSheetId="3">#REF!</definedName>
    <definedName name="ECOEsc_Base" localSheetId="4">#REF!</definedName>
    <definedName name="ECOEsc_Base" localSheetId="6">#REF!</definedName>
    <definedName name="ECOEsc_Base">#REF!</definedName>
    <definedName name="ECOEsc_SEN" localSheetId="4">#REF!</definedName>
    <definedName name="ECOEsc_SEN">#REF!</definedName>
    <definedName name="ECOPrice_Base" localSheetId="4">#REF!</definedName>
    <definedName name="ECOPrice_Base">#REF!</definedName>
    <definedName name="ECOPrice_SEN" localSheetId="4">#REF!</definedName>
    <definedName name="ECOPrice_SEN">#REF!</definedName>
    <definedName name="edcess_stcgoththan111aincome">[6]Calculator!$R$6</definedName>
    <definedName name="edcess_usincome">[6]Calculator!$Q$6</definedName>
    <definedName name="egtdgtgxdg" localSheetId="3">#REF!</definedName>
    <definedName name="egtdgtgxdg" localSheetId="4">#REF!</definedName>
    <definedName name="egtdgtgxdg" localSheetId="6">#REF!</definedName>
    <definedName name="egtdgtgxdg">#REF!</definedName>
    <definedName name="EHTPA10.DedFromUndertaking">'[6]10A'!$F$7:$F$7</definedName>
    <definedName name="EHTPA10.TotalDedUs10Sub">'[6]10A'!$H$8</definedName>
    <definedName name="EMPExp">[11]Assumptions!$E$67</definedName>
    <definedName name="EmpExp_Base" localSheetId="3">#REF!</definedName>
    <definedName name="EmpExp_Base" localSheetId="4">#REF!</definedName>
    <definedName name="EmpExp_Base" localSheetId="6">#REF!</definedName>
    <definedName name="EmpExp_Base">#REF!</definedName>
    <definedName name="EmpExp_SEN" localSheetId="3">#REF!</definedName>
    <definedName name="EmpExp_SEN" localSheetId="4">#REF!</definedName>
    <definedName name="EmpExp_SEN" localSheetId="6">#REF!</definedName>
    <definedName name="EmpExp_SEN">#REF!</definedName>
    <definedName name="End_Bal">#REF!</definedName>
    <definedName name="ENERGY">'[47]Data Input'!$B$274:$P$375</definedName>
    <definedName name="Entity">#REF!</definedName>
    <definedName name="EPZA10.DedFromUndertaking">'[6]10A'!$F$15</definedName>
    <definedName name="EPZA10.TotalDedUs10Sub">'[6]10A'!$H$16</definedName>
    <definedName name="equity97">#REF!</definedName>
    <definedName name="equitydata">#REF!</definedName>
    <definedName name="Erai_level">[48]Level_qty!$B$8:$C$528</definedName>
    <definedName name="Esc_AGExp">[49]Assumptions!$B$4</definedName>
    <definedName name="Esc_Coal">[41]Assumptions!$B$6</definedName>
    <definedName name="Esc_DomGas">[41]Assumptions!$B$8</definedName>
    <definedName name="Esc_EmpExp">[41]Assumptions!$B$3</definedName>
    <definedName name="Esc_LNGas">[41]Assumptions!$B$9</definedName>
    <definedName name="Esc_Oil">[41]Assumptions!$B$7</definedName>
    <definedName name="Esc_OtherVarCharge">[41]Assumptions!$B$10</definedName>
    <definedName name="Esc_RMExp">[49]Assumptions!$B$5</definedName>
    <definedName name="EscAGExp" localSheetId="3">#REF!</definedName>
    <definedName name="EscAGExp" localSheetId="4">#REF!</definedName>
    <definedName name="EscAGExp" localSheetId="6">#REF!</definedName>
    <definedName name="EscAGExp">#REF!</definedName>
    <definedName name="EscCoal" localSheetId="3">#REF!</definedName>
    <definedName name="EscCoal" localSheetId="4">#REF!</definedName>
    <definedName name="EscCoal" localSheetId="6">#REF!</definedName>
    <definedName name="EscCoal">#REF!</definedName>
    <definedName name="EscDomGas" localSheetId="3">#REF!</definedName>
    <definedName name="EscDomGas" localSheetId="4">#REF!</definedName>
    <definedName name="EscDomGas" localSheetId="6">#REF!</definedName>
    <definedName name="EscDomGas">#REF!</definedName>
    <definedName name="EscEmpExp" localSheetId="4">#REF!</definedName>
    <definedName name="EscEmpExp">#REF!</definedName>
    <definedName name="EscLNGas" localSheetId="4">#REF!</definedName>
    <definedName name="EscLNGas">#REF!</definedName>
    <definedName name="EscOil" localSheetId="4">#REF!</definedName>
    <definedName name="EscOil">#REF!</definedName>
    <definedName name="EscOtherIncome" localSheetId="4">#REF!</definedName>
    <definedName name="EscOtherIncome">#REF!</definedName>
    <definedName name="EscOtherVarCharge" localSheetId="4">#REF!</definedName>
    <definedName name="EscOtherVarCharge">#REF!</definedName>
    <definedName name="EscRMExp" localSheetId="4">#REF!</definedName>
    <definedName name="EscRMExp">#REF!</definedName>
    <definedName name="Europe_Average">[16]List_ratios!#REF!</definedName>
    <definedName name="ev.Calculation" hidden="1">2</definedName>
    <definedName name="ev.Initialized" hidden="1">FALSE</definedName>
    <definedName name="eva">#REF!</definedName>
    <definedName name="ex" localSheetId="4">#REF!</definedName>
    <definedName name="ex">#REF!</definedName>
    <definedName name="EXC" localSheetId="4">#REF!</definedName>
    <definedName name="EXC">#REF!</definedName>
    <definedName name="Excel_BuiltIn_Print_Area_3" localSheetId="4">[50]EPS!#REF!</definedName>
    <definedName name="Excel_BuiltIn_Print_Area_3">[50]EPS!#REF!</definedName>
    <definedName name="exfactcost">'[47]HI-TARGE'!#REF!</definedName>
    <definedName name="EXH" localSheetId="3">#REF!</definedName>
    <definedName name="EXH" localSheetId="4">#REF!</definedName>
    <definedName name="EXH" localSheetId="6">#REF!</definedName>
    <definedName name="EXH">#REF!</definedName>
    <definedName name="EXHXV.1">[51]mancount!#REF!</definedName>
    <definedName name="EXHXVII.2">[51]PRESFMS!#REF!</definedName>
    <definedName name="EXP">#REF!</definedName>
    <definedName name="Expected_balance">#REF!</definedName>
    <definedName name="EXPENSES">#REF!</definedName>
    <definedName name="Extra_Pay">#REF!</definedName>
    <definedName name="F" localSheetId="3">#REF!</definedName>
    <definedName name="F" localSheetId="4">#REF!</definedName>
    <definedName name="F" localSheetId="6">#REF!</definedName>
    <definedName name="F">#REF!</definedName>
    <definedName name="F1_Server">"Server Name"</definedName>
    <definedName name="F1_Server_1">"HK-CILLIN"</definedName>
    <definedName name="F1_Server_2">""</definedName>
    <definedName name="F1_Server_3">""</definedName>
    <definedName name="F1_Server_4">""</definedName>
    <definedName name="F1_Server_5">""</definedName>
    <definedName name="F1_Service">"Service "</definedName>
    <definedName name="F1_Service_1">"InterScan NT"</definedName>
    <definedName name="F1_Service_2">""</definedName>
    <definedName name="F1_Service_3">""</definedName>
    <definedName name="F1_Service_4">""</definedName>
    <definedName name="F1_Service_5">""</definedName>
    <definedName name="F1_virus_1">"1"</definedName>
    <definedName name="F1_virus_2">""</definedName>
    <definedName name="F1_virus_3">""</definedName>
    <definedName name="F1_virus_4">""</definedName>
    <definedName name="F1_virus_5">""</definedName>
    <definedName name="F3_Machine">"Machine Name"</definedName>
    <definedName name="F3_Machine_1">""</definedName>
    <definedName name="F3_Machine_2">""</definedName>
    <definedName name="F3_Machine_3">""</definedName>
    <definedName name="F3_Machine_4">""</definedName>
    <definedName name="F3_Machine_5">""</definedName>
    <definedName name="F3_Virus_1">""</definedName>
    <definedName name="F3_Virus_2">""</definedName>
    <definedName name="F3_Virus_3">""</definedName>
    <definedName name="F3_Virus_4">""</definedName>
    <definedName name="F3_Virus_5">""</definedName>
    <definedName name="FA_A_PeakBal">[6]TR_FA!$G$29:$G$33</definedName>
    <definedName name="FA_B_TotalInv">[6]TR_FA!$G$42:$G$46</definedName>
    <definedName name="FA_C_TotalInv">[6]TR_FA!$E$55:$E$59</definedName>
    <definedName name="FA_D_TotalInv">[6]TR_FA!$E$68:$E$72</definedName>
    <definedName name="FA_E_PeakBalInv">[6]TR_FA!$F$81:$F$85</definedName>
    <definedName name="Fatty_Acids__Price__Rs___Unit">'[13]EVA Calculations'!#REF!</definedName>
    <definedName name="Fatty_Acids__Volume__Units">'[13]EVA Calculations'!#REF!</definedName>
    <definedName name="Fatty_Alcohols__Price__Rs___Unit">'[13]EVA Calculations'!#REF!</definedName>
    <definedName name="FAX" localSheetId="3">#REF!</definedName>
    <definedName name="FAX" localSheetId="4">#REF!</definedName>
    <definedName name="FAX" localSheetId="6">#REF!</definedName>
    <definedName name="FAX">#REF!</definedName>
    <definedName name="fbdfhsh" localSheetId="3">#REF!</definedName>
    <definedName name="fbdfhsh" localSheetId="4">#REF!</definedName>
    <definedName name="fbdfhsh" localSheetId="6">#REF!</definedName>
    <definedName name="fbdfhsh">#REF!</definedName>
    <definedName name="FBT.Amt">[6]IT_DDTP!$H$30:$H$35</definedName>
    <definedName name="FBT.FormulaOfS">[6]IT_DDTP!$S$30:$S$35</definedName>
    <definedName name="FBTSection">[52]Lists!$A$61:$A$63</definedName>
    <definedName name="FBValBIF1.ValueOfFBIf1OfSchFBIisNo">[6]FRINGE_BENEFIT_INFO!$J$43</definedName>
    <definedName name="FBValBIF2N.ValueOfFBIf2OfSchFBIisNo">[6]FRINGE_BENEFIT_INFO!$J$45</definedName>
    <definedName name="FBValBIF2Y.ValueOfFBIf2OfSchFBIisYes">[6]FRINGE_BENEFIT_INFO!$J$44</definedName>
    <definedName name="FDD_0_0" hidden="1">"A30681"</definedName>
    <definedName name="FDD_0_1" hidden="1">"A31047"</definedName>
    <definedName name="FDD_0_10" hidden="1">"A34334"</definedName>
    <definedName name="FDD_0_11" hidden="1">"A34699"</definedName>
    <definedName name="FDD_0_12" hidden="1">"A35064"</definedName>
    <definedName name="FDD_0_13" hidden="1">"A35430"</definedName>
    <definedName name="FDD_0_14" hidden="1">"A35795"</definedName>
    <definedName name="FDD_0_2" hidden="1">"A31412"</definedName>
    <definedName name="FDD_0_3" hidden="1">"A31777"</definedName>
    <definedName name="FDD_0_4" hidden="1">"A32142"</definedName>
    <definedName name="FDD_0_5" hidden="1">"A32508"</definedName>
    <definedName name="FDD_0_6" hidden="1">"A32873"</definedName>
    <definedName name="FDD_0_7" hidden="1">"A33238"</definedName>
    <definedName name="FDD_0_8" hidden="1">"A33603"</definedName>
    <definedName name="FDD_0_9" hidden="1">"A33969"</definedName>
    <definedName name="FDD_1_0" hidden="1">"U25569"</definedName>
    <definedName name="FDD_10_0" hidden="1">"A25569"</definedName>
    <definedName name="FDD_100_0" hidden="1">"A25569"</definedName>
    <definedName name="FDD_101_0" hidden="1">"A25569"</definedName>
    <definedName name="FDD_102_0" hidden="1">"A25569"</definedName>
    <definedName name="FDD_103_0" hidden="1">"A25569"</definedName>
    <definedName name="FDD_104_0" hidden="1">"A25569"</definedName>
    <definedName name="FDD_105_0" hidden="1">"A25569"</definedName>
    <definedName name="FDD_106_0" hidden="1">"A25569"</definedName>
    <definedName name="FDD_107_0" hidden="1">"A25569"</definedName>
    <definedName name="FDD_108_0" hidden="1">"A25569"</definedName>
    <definedName name="FDD_109_0" hidden="1">"A25569"</definedName>
    <definedName name="FDD_11_0" hidden="1">"A25569"</definedName>
    <definedName name="FDD_110_0" hidden="1">"A25569"</definedName>
    <definedName name="FDD_111_0" hidden="1">"A25569"</definedName>
    <definedName name="FDD_112_0" hidden="1">"A25569"</definedName>
    <definedName name="FDD_113_0" hidden="1">"A25569"</definedName>
    <definedName name="FDD_114_0" hidden="1">"A25569"</definedName>
    <definedName name="FDD_115_0" hidden="1">"A25569"</definedName>
    <definedName name="FDD_116_0" hidden="1">"A25569"</definedName>
    <definedName name="FDD_117_0" hidden="1">"A30681"</definedName>
    <definedName name="FDD_117_1" hidden="1">"A31047"</definedName>
    <definedName name="FDD_117_10" hidden="1">"A34334"</definedName>
    <definedName name="FDD_117_11" hidden="1">"A34699"</definedName>
    <definedName name="FDD_117_12" hidden="1">"A35064"</definedName>
    <definedName name="FDD_117_13" hidden="1">"A35430"</definedName>
    <definedName name="FDD_117_14" hidden="1">"A35795"</definedName>
    <definedName name="FDD_117_2" hidden="1">"A31412"</definedName>
    <definedName name="FDD_117_3" hidden="1">"A31777"</definedName>
    <definedName name="FDD_117_4" hidden="1">"A32142"</definedName>
    <definedName name="FDD_117_5" hidden="1">"A32508"</definedName>
    <definedName name="FDD_117_6" hidden="1">"A32873"</definedName>
    <definedName name="FDD_117_7" hidden="1">"A33238"</definedName>
    <definedName name="FDD_117_8" hidden="1">"A33603"</definedName>
    <definedName name="FDD_117_9" hidden="1">"A33969"</definedName>
    <definedName name="FDD_118_0" hidden="1">"A30681"</definedName>
    <definedName name="FDD_118_1" hidden="1">"A31047"</definedName>
    <definedName name="FDD_118_10" hidden="1">"A34334"</definedName>
    <definedName name="FDD_118_11" hidden="1">"A34699"</definedName>
    <definedName name="FDD_118_12" hidden="1">"A35064"</definedName>
    <definedName name="FDD_118_13" hidden="1">"A35430"</definedName>
    <definedName name="FDD_118_14" hidden="1">"A35795"</definedName>
    <definedName name="FDD_118_2" hidden="1">"A31412"</definedName>
    <definedName name="FDD_118_3" hidden="1">"A31777"</definedName>
    <definedName name="FDD_118_4" hidden="1">"A32142"</definedName>
    <definedName name="FDD_118_5" hidden="1">"A32508"</definedName>
    <definedName name="FDD_118_6" hidden="1">"A32873"</definedName>
    <definedName name="FDD_118_7" hidden="1">"A33238"</definedName>
    <definedName name="FDD_118_8" hidden="1">"A33603"</definedName>
    <definedName name="FDD_118_9" hidden="1">"A33969"</definedName>
    <definedName name="FDD_119_0" hidden="1">"A30681"</definedName>
    <definedName name="FDD_119_1" hidden="1">"A31047"</definedName>
    <definedName name="FDD_119_10" hidden="1">"A34334"</definedName>
    <definedName name="FDD_119_11" hidden="1">"A34699"</definedName>
    <definedName name="FDD_119_12" hidden="1">"A35064"</definedName>
    <definedName name="FDD_119_13" hidden="1">"A35430"</definedName>
    <definedName name="FDD_119_14" hidden="1">"A35795"</definedName>
    <definedName name="FDD_119_2" hidden="1">"A31412"</definedName>
    <definedName name="FDD_119_3" hidden="1">"A31777"</definedName>
    <definedName name="FDD_119_4" hidden="1">"A32142"</definedName>
    <definedName name="FDD_119_5" hidden="1">"A32508"</definedName>
    <definedName name="FDD_119_6" hidden="1">"A32873"</definedName>
    <definedName name="FDD_119_7" hidden="1">"A33238"</definedName>
    <definedName name="FDD_119_8" hidden="1">"A33603"</definedName>
    <definedName name="FDD_119_9" hidden="1">"A33969"</definedName>
    <definedName name="FDD_12_0" hidden="1">"A25569"</definedName>
    <definedName name="FDD_120_0" hidden="1">"A30681"</definedName>
    <definedName name="FDD_120_1" hidden="1">"A31047"</definedName>
    <definedName name="FDD_120_10" hidden="1">"A34334"</definedName>
    <definedName name="FDD_120_11" hidden="1">"A34699"</definedName>
    <definedName name="FDD_120_12" hidden="1">"A35064"</definedName>
    <definedName name="FDD_120_13" hidden="1">"A35430"</definedName>
    <definedName name="FDD_120_14" hidden="1">"A35795"</definedName>
    <definedName name="FDD_120_2" hidden="1">"A31412"</definedName>
    <definedName name="FDD_120_3" hidden="1">"A31777"</definedName>
    <definedName name="FDD_120_4" hidden="1">"A32142"</definedName>
    <definedName name="FDD_120_5" hidden="1">"A32508"</definedName>
    <definedName name="FDD_120_6" hidden="1">"A32873"</definedName>
    <definedName name="FDD_120_7" hidden="1">"A33238"</definedName>
    <definedName name="FDD_120_8" hidden="1">"A33603"</definedName>
    <definedName name="FDD_120_9" hidden="1">"A33969"</definedName>
    <definedName name="FDD_121_0" hidden="1">"A30681"</definedName>
    <definedName name="FDD_121_1" hidden="1">"A31047"</definedName>
    <definedName name="FDD_121_10" hidden="1">"A34334"</definedName>
    <definedName name="FDD_121_11" hidden="1">"A34699"</definedName>
    <definedName name="FDD_121_12" hidden="1">"A35064"</definedName>
    <definedName name="FDD_121_13" hidden="1">"A35430"</definedName>
    <definedName name="FDD_121_14" hidden="1">"A35795"</definedName>
    <definedName name="FDD_121_2" hidden="1">"A31412"</definedName>
    <definedName name="FDD_121_3" hidden="1">"A31777"</definedName>
    <definedName name="FDD_121_4" hidden="1">"A32142"</definedName>
    <definedName name="FDD_121_5" hidden="1">"A32508"</definedName>
    <definedName name="FDD_121_6" hidden="1">"A32873"</definedName>
    <definedName name="FDD_121_7" hidden="1">"A33238"</definedName>
    <definedName name="FDD_121_8" hidden="1">"A33603"</definedName>
    <definedName name="FDD_121_9" hidden="1">"A33969"</definedName>
    <definedName name="FDD_122_0" hidden="1">"A30681"</definedName>
    <definedName name="FDD_122_1" hidden="1">"A31047"</definedName>
    <definedName name="FDD_122_10" hidden="1">"A34334"</definedName>
    <definedName name="FDD_122_11" hidden="1">"A34699"</definedName>
    <definedName name="FDD_122_12" hidden="1">"A35064"</definedName>
    <definedName name="FDD_122_13" hidden="1">"A35430"</definedName>
    <definedName name="FDD_122_14" hidden="1">"A35795"</definedName>
    <definedName name="FDD_122_2" hidden="1">"A31412"</definedName>
    <definedName name="FDD_122_3" hidden="1">"A31777"</definedName>
    <definedName name="FDD_122_4" hidden="1">"A32142"</definedName>
    <definedName name="FDD_122_5" hidden="1">"A32508"</definedName>
    <definedName name="FDD_122_6" hidden="1">"A32873"</definedName>
    <definedName name="FDD_122_7" hidden="1">"A33238"</definedName>
    <definedName name="FDD_122_8" hidden="1">"A33603"</definedName>
    <definedName name="FDD_122_9" hidden="1">"A33969"</definedName>
    <definedName name="FDD_123_0" hidden="1">"A30681"</definedName>
    <definedName name="FDD_123_1" hidden="1">"A31047"</definedName>
    <definedName name="FDD_123_10" hidden="1">"A34334"</definedName>
    <definedName name="FDD_123_11" hidden="1">"A34699"</definedName>
    <definedName name="FDD_123_12" hidden="1">"A35064"</definedName>
    <definedName name="FDD_123_13" hidden="1">"A35430"</definedName>
    <definedName name="FDD_123_14" hidden="1">"A35795"</definedName>
    <definedName name="FDD_123_2" hidden="1">"A31412"</definedName>
    <definedName name="FDD_123_3" hidden="1">"A31777"</definedName>
    <definedName name="FDD_123_4" hidden="1">"A32142"</definedName>
    <definedName name="FDD_123_5" hidden="1">"A32508"</definedName>
    <definedName name="FDD_123_6" hidden="1">"A32873"</definedName>
    <definedName name="FDD_123_7" hidden="1">"A33238"</definedName>
    <definedName name="FDD_123_8" hidden="1">"A33603"</definedName>
    <definedName name="FDD_123_9" hidden="1">"A33969"</definedName>
    <definedName name="FDD_124_0" hidden="1">"A30681"</definedName>
    <definedName name="FDD_124_1" hidden="1">"A31047"</definedName>
    <definedName name="FDD_124_10" hidden="1">"A34334"</definedName>
    <definedName name="FDD_124_11" hidden="1">"A34699"</definedName>
    <definedName name="FDD_124_12" hidden="1">"A35064"</definedName>
    <definedName name="FDD_124_13" hidden="1">"A35430"</definedName>
    <definedName name="FDD_124_14" hidden="1">"A35795"</definedName>
    <definedName name="FDD_124_2" hidden="1">"A31412"</definedName>
    <definedName name="FDD_124_3" hidden="1">"A31777"</definedName>
    <definedName name="FDD_124_4" hidden="1">"A32142"</definedName>
    <definedName name="FDD_124_5" hidden="1">"A32508"</definedName>
    <definedName name="FDD_124_6" hidden="1">"A32873"</definedName>
    <definedName name="FDD_124_7" hidden="1">"A33238"</definedName>
    <definedName name="FDD_124_8" hidden="1">"A33603"</definedName>
    <definedName name="FDD_124_9" hidden="1">"A33969"</definedName>
    <definedName name="FDD_125_0" hidden="1">"A30681"</definedName>
    <definedName name="FDD_125_1" hidden="1">"A31047"</definedName>
    <definedName name="FDD_125_10" hidden="1">"A34334"</definedName>
    <definedName name="FDD_125_11" hidden="1">"A34699"</definedName>
    <definedName name="FDD_125_12" hidden="1">"A35064"</definedName>
    <definedName name="FDD_125_13" hidden="1">"A35430"</definedName>
    <definedName name="FDD_125_14" hidden="1">"A35795"</definedName>
    <definedName name="FDD_125_2" hidden="1">"A31412"</definedName>
    <definedName name="FDD_125_3" hidden="1">"A31777"</definedName>
    <definedName name="FDD_125_4" hidden="1">"A32142"</definedName>
    <definedName name="FDD_125_5" hidden="1">"A32508"</definedName>
    <definedName name="FDD_125_6" hidden="1">"A32873"</definedName>
    <definedName name="FDD_125_7" hidden="1">"A33238"</definedName>
    <definedName name="FDD_125_8" hidden="1">"A33603"</definedName>
    <definedName name="FDD_125_9" hidden="1">"A33969"</definedName>
    <definedName name="FDD_126_0" hidden="1">"A30681"</definedName>
    <definedName name="FDD_126_1" hidden="1">"A31047"</definedName>
    <definedName name="FDD_126_10" hidden="1">"A34334"</definedName>
    <definedName name="FDD_126_11" hidden="1">"A34699"</definedName>
    <definedName name="FDD_126_12" hidden="1">"A35064"</definedName>
    <definedName name="FDD_126_13" hidden="1">"A35430"</definedName>
    <definedName name="FDD_126_14" hidden="1">"A35795"</definedName>
    <definedName name="FDD_126_2" hidden="1">"A31412"</definedName>
    <definedName name="FDD_126_3" hidden="1">"A31777"</definedName>
    <definedName name="FDD_126_4" hidden="1">"A32142"</definedName>
    <definedName name="FDD_126_5" hidden="1">"A32508"</definedName>
    <definedName name="FDD_126_6" hidden="1">"A32873"</definedName>
    <definedName name="FDD_126_7" hidden="1">"A33238"</definedName>
    <definedName name="FDD_126_8" hidden="1">"A33603"</definedName>
    <definedName name="FDD_126_9" hidden="1">"A33969"</definedName>
    <definedName name="FDD_127_0" hidden="1">"A30681"</definedName>
    <definedName name="FDD_127_1" hidden="1">"A31047"</definedName>
    <definedName name="FDD_127_10" hidden="1">"A34334"</definedName>
    <definedName name="FDD_127_11" hidden="1">"A34699"</definedName>
    <definedName name="FDD_127_12" hidden="1">"A35064"</definedName>
    <definedName name="FDD_127_13" hidden="1">"A35430"</definedName>
    <definedName name="FDD_127_14" hidden="1">"A35795"</definedName>
    <definedName name="FDD_127_2" hidden="1">"A31412"</definedName>
    <definedName name="FDD_127_3" hidden="1">"A31777"</definedName>
    <definedName name="FDD_127_4" hidden="1">"A32142"</definedName>
    <definedName name="FDD_127_5" hidden="1">"A32508"</definedName>
    <definedName name="FDD_127_6" hidden="1">"A32873"</definedName>
    <definedName name="FDD_127_7" hidden="1">"A33238"</definedName>
    <definedName name="FDD_127_8" hidden="1">"A33603"</definedName>
    <definedName name="FDD_127_9" hidden="1">"A33969"</definedName>
    <definedName name="FDD_128_0" hidden="1">"A30681"</definedName>
    <definedName name="FDD_128_1" hidden="1">"A31047"</definedName>
    <definedName name="FDD_128_10" hidden="1">"A34334"</definedName>
    <definedName name="FDD_128_11" hidden="1">"A34699"</definedName>
    <definedName name="FDD_128_12" hidden="1">"A35064"</definedName>
    <definedName name="FDD_128_13" hidden="1">"A35430"</definedName>
    <definedName name="FDD_128_14" hidden="1">"A35795"</definedName>
    <definedName name="FDD_128_2" hidden="1">"A31412"</definedName>
    <definedName name="FDD_128_3" hidden="1">"A31777"</definedName>
    <definedName name="FDD_128_4" hidden="1">"A32142"</definedName>
    <definedName name="FDD_128_5" hidden="1">"A32508"</definedName>
    <definedName name="FDD_128_6" hidden="1">"A32873"</definedName>
    <definedName name="FDD_128_7" hidden="1">"A33238"</definedName>
    <definedName name="FDD_128_8" hidden="1">"A33603"</definedName>
    <definedName name="FDD_128_9" hidden="1">"A33969"</definedName>
    <definedName name="FDD_129_0" hidden="1">"A30681"</definedName>
    <definedName name="FDD_129_1" hidden="1">"A31047"</definedName>
    <definedName name="FDD_129_10" hidden="1">"A34334"</definedName>
    <definedName name="FDD_129_11" hidden="1">"A34699"</definedName>
    <definedName name="FDD_129_12" hidden="1">"A35064"</definedName>
    <definedName name="FDD_129_13" hidden="1">"A35430"</definedName>
    <definedName name="FDD_129_14" hidden="1">"A35795"</definedName>
    <definedName name="FDD_129_2" hidden="1">"A31412"</definedName>
    <definedName name="FDD_129_3" hidden="1">"A31777"</definedName>
    <definedName name="FDD_129_4" hidden="1">"A32142"</definedName>
    <definedName name="FDD_129_5" hidden="1">"A32508"</definedName>
    <definedName name="FDD_129_6" hidden="1">"A32873"</definedName>
    <definedName name="FDD_129_7" hidden="1">"A33238"</definedName>
    <definedName name="FDD_129_8" hidden="1">"A33603"</definedName>
    <definedName name="FDD_129_9" hidden="1">"A33969"</definedName>
    <definedName name="FDD_13_0" hidden="1">"A25569"</definedName>
    <definedName name="FDD_130_0" hidden="1">"A30681"</definedName>
    <definedName name="FDD_130_1" hidden="1">"A31047"</definedName>
    <definedName name="FDD_130_10" hidden="1">"A34334"</definedName>
    <definedName name="FDD_130_11" hidden="1">"A34699"</definedName>
    <definedName name="FDD_130_12" hidden="1">"A35064"</definedName>
    <definedName name="FDD_130_13" hidden="1">"A35430"</definedName>
    <definedName name="FDD_130_14" hidden="1">"A35795"</definedName>
    <definedName name="FDD_130_2" hidden="1">"A31412"</definedName>
    <definedName name="FDD_130_3" hidden="1">"A31777"</definedName>
    <definedName name="FDD_130_4" hidden="1">"A32142"</definedName>
    <definedName name="FDD_130_5" hidden="1">"A32508"</definedName>
    <definedName name="FDD_130_6" hidden="1">"A32873"</definedName>
    <definedName name="FDD_130_7" hidden="1">"A33238"</definedName>
    <definedName name="FDD_130_8" hidden="1">"A33603"</definedName>
    <definedName name="FDD_130_9" hidden="1">"A33969"</definedName>
    <definedName name="FDD_131_0" hidden="1">"A30681"</definedName>
    <definedName name="FDD_131_1" hidden="1">"A31047"</definedName>
    <definedName name="FDD_131_10" hidden="1">"A34334"</definedName>
    <definedName name="FDD_131_11" hidden="1">"A34699"</definedName>
    <definedName name="FDD_131_12" hidden="1">"A35064"</definedName>
    <definedName name="FDD_131_13" hidden="1">"A35430"</definedName>
    <definedName name="FDD_131_14" hidden="1">"A35795"</definedName>
    <definedName name="FDD_131_2" hidden="1">"A31412"</definedName>
    <definedName name="FDD_131_3" hidden="1">"A31777"</definedName>
    <definedName name="FDD_131_4" hidden="1">"A32142"</definedName>
    <definedName name="FDD_131_5" hidden="1">"A32508"</definedName>
    <definedName name="FDD_131_6" hidden="1">"A32873"</definedName>
    <definedName name="FDD_131_7" hidden="1">"A33238"</definedName>
    <definedName name="FDD_131_8" hidden="1">"A33603"</definedName>
    <definedName name="FDD_131_9" hidden="1">"A33969"</definedName>
    <definedName name="FDD_132_0" hidden="1">"U30681"</definedName>
    <definedName name="FDD_132_1" hidden="1">"U31047"</definedName>
    <definedName name="FDD_132_10" hidden="1">"U34334"</definedName>
    <definedName name="FDD_132_11" hidden="1">"U34699"</definedName>
    <definedName name="FDD_132_12" hidden="1">"U35064"</definedName>
    <definedName name="FDD_132_13" hidden="1">"U35430"</definedName>
    <definedName name="FDD_132_14" hidden="1">"U35795"</definedName>
    <definedName name="FDD_132_2" hidden="1">"U31412"</definedName>
    <definedName name="FDD_132_3" hidden="1">"U31777"</definedName>
    <definedName name="FDD_132_4" hidden="1">"U32142"</definedName>
    <definedName name="FDD_132_5" hidden="1">"U32508"</definedName>
    <definedName name="FDD_132_6" hidden="1">"U32873"</definedName>
    <definedName name="FDD_132_7" hidden="1">"U33238"</definedName>
    <definedName name="FDD_132_8" hidden="1">"U33603"</definedName>
    <definedName name="FDD_132_9" hidden="1">"U33969"</definedName>
    <definedName name="FDD_133_0" hidden="1">"A30681"</definedName>
    <definedName name="FDD_133_1" hidden="1">"A31047"</definedName>
    <definedName name="FDD_133_10" hidden="1">"A34334"</definedName>
    <definedName name="FDD_133_11" hidden="1">"A34699"</definedName>
    <definedName name="FDD_133_12" hidden="1">"A35064"</definedName>
    <definedName name="FDD_133_13" hidden="1">"A35430"</definedName>
    <definedName name="FDD_133_14" hidden="1">"A35795"</definedName>
    <definedName name="FDD_133_2" hidden="1">"A31412"</definedName>
    <definedName name="FDD_133_3" hidden="1">"A31777"</definedName>
    <definedName name="FDD_133_4" hidden="1">"A32142"</definedName>
    <definedName name="FDD_133_5" hidden="1">"A32508"</definedName>
    <definedName name="FDD_133_6" hidden="1">"A32873"</definedName>
    <definedName name="FDD_133_7" hidden="1">"A33238"</definedName>
    <definedName name="FDD_133_8" hidden="1">"A33603"</definedName>
    <definedName name="FDD_133_9" hidden="1">"A33969"</definedName>
    <definedName name="FDD_134_0" hidden="1">"A30681"</definedName>
    <definedName name="FDD_134_1" hidden="1">"A31047"</definedName>
    <definedName name="FDD_134_10" hidden="1">"A34334"</definedName>
    <definedName name="FDD_134_11" hidden="1">"A34699"</definedName>
    <definedName name="FDD_134_12" hidden="1">"A35064"</definedName>
    <definedName name="FDD_134_13" hidden="1">"A35430"</definedName>
    <definedName name="FDD_134_14" hidden="1">"A35795"</definedName>
    <definedName name="FDD_134_2" hidden="1">"A31412"</definedName>
    <definedName name="FDD_134_3" hidden="1">"A31777"</definedName>
    <definedName name="FDD_134_4" hidden="1">"A32142"</definedName>
    <definedName name="FDD_134_5" hidden="1">"A32508"</definedName>
    <definedName name="FDD_134_6" hidden="1">"A32873"</definedName>
    <definedName name="FDD_134_7" hidden="1">"A33238"</definedName>
    <definedName name="FDD_134_8" hidden="1">"A33603"</definedName>
    <definedName name="FDD_134_9" hidden="1">"A33969"</definedName>
    <definedName name="FDD_135_0" hidden="1">"A30681"</definedName>
    <definedName name="FDD_135_1" hidden="1">"A31047"</definedName>
    <definedName name="FDD_135_10" hidden="1">"A34334"</definedName>
    <definedName name="FDD_135_11" hidden="1">"A34699"</definedName>
    <definedName name="FDD_135_12" hidden="1">"A35064"</definedName>
    <definedName name="FDD_135_13" hidden="1">"A35430"</definedName>
    <definedName name="FDD_135_14" hidden="1">"A35795"</definedName>
    <definedName name="FDD_135_2" hidden="1">"A31412"</definedName>
    <definedName name="FDD_135_3" hidden="1">"A31777"</definedName>
    <definedName name="FDD_135_4" hidden="1">"A32142"</definedName>
    <definedName name="FDD_135_5" hidden="1">"A32508"</definedName>
    <definedName name="FDD_135_6" hidden="1">"A32873"</definedName>
    <definedName name="FDD_135_7" hidden="1">"A33238"</definedName>
    <definedName name="FDD_135_8" hidden="1">"A33603"</definedName>
    <definedName name="FDD_135_9" hidden="1">"A33969"</definedName>
    <definedName name="FDD_136_0" hidden="1">"A30681"</definedName>
    <definedName name="FDD_136_1" hidden="1">"A31047"</definedName>
    <definedName name="FDD_136_10" hidden="1">"A34334"</definedName>
    <definedName name="FDD_136_11" hidden="1">"A34699"</definedName>
    <definedName name="FDD_136_12" hidden="1">"A35064"</definedName>
    <definedName name="FDD_136_13" hidden="1">"A35430"</definedName>
    <definedName name="FDD_136_14" hidden="1">"A35795"</definedName>
    <definedName name="FDD_136_2" hidden="1">"A31412"</definedName>
    <definedName name="FDD_136_3" hidden="1">"A31777"</definedName>
    <definedName name="FDD_136_4" hidden="1">"A32142"</definedName>
    <definedName name="FDD_136_5" hidden="1">"A32508"</definedName>
    <definedName name="FDD_136_6" hidden="1">"A32873"</definedName>
    <definedName name="FDD_136_7" hidden="1">"A33238"</definedName>
    <definedName name="FDD_136_8" hidden="1">"A33603"</definedName>
    <definedName name="FDD_136_9" hidden="1">"A33969"</definedName>
    <definedName name="FDD_137_0" hidden="1">"A30681"</definedName>
    <definedName name="FDD_137_1" hidden="1">"A31047"</definedName>
    <definedName name="FDD_137_10" hidden="1">"A34334"</definedName>
    <definedName name="FDD_137_11" hidden="1">"A34699"</definedName>
    <definedName name="FDD_137_12" hidden="1">"A35064"</definedName>
    <definedName name="FDD_137_13" hidden="1">"A35430"</definedName>
    <definedName name="FDD_137_14" hidden="1">"A35795"</definedName>
    <definedName name="FDD_137_2" hidden="1">"A31412"</definedName>
    <definedName name="FDD_137_3" hidden="1">"A31777"</definedName>
    <definedName name="FDD_137_4" hidden="1">"A32142"</definedName>
    <definedName name="FDD_137_5" hidden="1">"A32508"</definedName>
    <definedName name="FDD_137_6" hidden="1">"A32873"</definedName>
    <definedName name="FDD_137_7" hidden="1">"A33238"</definedName>
    <definedName name="FDD_137_8" hidden="1">"A33603"</definedName>
    <definedName name="FDD_137_9" hidden="1">"A33969"</definedName>
    <definedName name="FDD_138_0" hidden="1">"A30681"</definedName>
    <definedName name="FDD_138_1" hidden="1">"A31047"</definedName>
    <definedName name="FDD_138_10" hidden="1">"A34334"</definedName>
    <definedName name="FDD_138_11" hidden="1">"A34699"</definedName>
    <definedName name="FDD_138_12" hidden="1">"A35064"</definedName>
    <definedName name="FDD_138_13" hidden="1">"A35430"</definedName>
    <definedName name="FDD_138_14" hidden="1">"A35795"</definedName>
    <definedName name="FDD_138_2" hidden="1">"A31412"</definedName>
    <definedName name="FDD_138_3" hidden="1">"A31777"</definedName>
    <definedName name="FDD_138_4" hidden="1">"A32142"</definedName>
    <definedName name="FDD_138_5" hidden="1">"A32508"</definedName>
    <definedName name="FDD_138_6" hidden="1">"A32873"</definedName>
    <definedName name="FDD_138_7" hidden="1">"A33238"</definedName>
    <definedName name="FDD_138_8" hidden="1">"A33603"</definedName>
    <definedName name="FDD_138_9" hidden="1">"A33969"</definedName>
    <definedName name="FDD_139_0" hidden="1">"A30681"</definedName>
    <definedName name="FDD_139_1" hidden="1">"A31047"</definedName>
    <definedName name="FDD_139_10" hidden="1">"U34334"</definedName>
    <definedName name="FDD_139_11" hidden="1">"U34699"</definedName>
    <definedName name="FDD_139_12" hidden="1">"U35064"</definedName>
    <definedName name="FDD_139_13" hidden="1">"U35430"</definedName>
    <definedName name="FDD_139_14" hidden="1">"U35795"</definedName>
    <definedName name="FDD_139_2" hidden="1">"A31412"</definedName>
    <definedName name="FDD_139_3" hidden="1">"U31777"</definedName>
    <definedName name="FDD_139_4" hidden="1">"U32142"</definedName>
    <definedName name="FDD_139_5" hidden="1">"U32508"</definedName>
    <definedName name="FDD_139_6" hidden="1">"U32873"</definedName>
    <definedName name="FDD_139_7" hidden="1">"U33238"</definedName>
    <definedName name="FDD_139_8" hidden="1">"U33603"</definedName>
    <definedName name="FDD_139_9" hidden="1">"U33969"</definedName>
    <definedName name="FDD_14_0" hidden="1">"A25569"</definedName>
    <definedName name="FDD_140_0" hidden="1">"A25569"</definedName>
    <definedName name="FDD_141_0" hidden="1">"A30681"</definedName>
    <definedName name="FDD_141_1" hidden="1">"A31047"</definedName>
    <definedName name="FDD_141_10" hidden="1">"A34334"</definedName>
    <definedName name="FDD_141_11" hidden="1">"A34699"</definedName>
    <definedName name="FDD_141_12" hidden="1">"A35064"</definedName>
    <definedName name="FDD_141_13" hidden="1">"A35430"</definedName>
    <definedName name="FDD_141_14" hidden="1">"A35795"</definedName>
    <definedName name="FDD_141_2" hidden="1">"A31412"</definedName>
    <definedName name="FDD_141_3" hidden="1">"A31777"</definedName>
    <definedName name="FDD_141_4" hidden="1">"A32142"</definedName>
    <definedName name="FDD_141_5" hidden="1">"A32508"</definedName>
    <definedName name="FDD_141_6" hidden="1">"A32873"</definedName>
    <definedName name="FDD_141_7" hidden="1">"A33238"</definedName>
    <definedName name="FDD_141_8" hidden="1">"A33603"</definedName>
    <definedName name="FDD_141_9" hidden="1">"A33969"</definedName>
    <definedName name="FDD_142_0" hidden="1">"A30681"</definedName>
    <definedName name="FDD_142_1" hidden="1">"A31047"</definedName>
    <definedName name="FDD_142_10" hidden="1">"A34334"</definedName>
    <definedName name="FDD_142_11" hidden="1">"A34699"</definedName>
    <definedName name="FDD_142_12" hidden="1">"A35064"</definedName>
    <definedName name="FDD_142_13" hidden="1">"A35430"</definedName>
    <definedName name="FDD_142_14" hidden="1">"A35795"</definedName>
    <definedName name="FDD_142_2" hidden="1">"A31412"</definedName>
    <definedName name="FDD_142_3" hidden="1">"A31777"</definedName>
    <definedName name="FDD_142_4" hidden="1">"A32142"</definedName>
    <definedName name="FDD_142_5" hidden="1">"A32508"</definedName>
    <definedName name="FDD_142_6" hidden="1">"A32873"</definedName>
    <definedName name="FDD_142_7" hidden="1">"A33238"</definedName>
    <definedName name="FDD_142_8" hidden="1">"A33603"</definedName>
    <definedName name="FDD_142_9" hidden="1">"A33969"</definedName>
    <definedName name="FDD_143_0" hidden="1">"A30681"</definedName>
    <definedName name="FDD_143_1" hidden="1">"A31047"</definedName>
    <definedName name="FDD_143_10" hidden="1">"A34334"</definedName>
    <definedName name="FDD_143_11" hidden="1">"A34699"</definedName>
    <definedName name="FDD_143_12" hidden="1">"A35064"</definedName>
    <definedName name="FDD_143_13" hidden="1">"A35430"</definedName>
    <definedName name="FDD_143_14" hidden="1">"A35795"</definedName>
    <definedName name="FDD_143_2" hidden="1">"A31412"</definedName>
    <definedName name="FDD_143_3" hidden="1">"A31777"</definedName>
    <definedName name="FDD_143_4" hidden="1">"A32142"</definedName>
    <definedName name="FDD_143_5" hidden="1">"A32508"</definedName>
    <definedName name="FDD_143_6" hidden="1">"A32873"</definedName>
    <definedName name="FDD_143_7" hidden="1">"A33238"</definedName>
    <definedName name="FDD_143_8" hidden="1">"A33603"</definedName>
    <definedName name="FDD_143_9" hidden="1">"A33969"</definedName>
    <definedName name="FDD_144_0" hidden="1">"A30681"</definedName>
    <definedName name="FDD_144_1" hidden="1">"A31047"</definedName>
    <definedName name="FDD_144_10" hidden="1">"A34334"</definedName>
    <definedName name="FDD_144_11" hidden="1">"A34699"</definedName>
    <definedName name="FDD_144_12" hidden="1">"A35064"</definedName>
    <definedName name="FDD_144_13" hidden="1">"A35430"</definedName>
    <definedName name="FDD_144_14" hidden="1">"A35795"</definedName>
    <definedName name="FDD_144_2" hidden="1">"A31412"</definedName>
    <definedName name="FDD_144_3" hidden="1">"A31777"</definedName>
    <definedName name="FDD_144_4" hidden="1">"A32142"</definedName>
    <definedName name="FDD_144_5" hidden="1">"A32508"</definedName>
    <definedName name="FDD_144_6" hidden="1">"A32873"</definedName>
    <definedName name="FDD_144_7" hidden="1">"A33238"</definedName>
    <definedName name="FDD_144_8" hidden="1">"A33603"</definedName>
    <definedName name="FDD_144_9" hidden="1">"A33969"</definedName>
    <definedName name="FDD_145_0" hidden="1">"A30681"</definedName>
    <definedName name="FDD_145_1" hidden="1">"A31047"</definedName>
    <definedName name="FDD_145_10" hidden="1">"A34334"</definedName>
    <definedName name="FDD_145_11" hidden="1">"A34699"</definedName>
    <definedName name="FDD_145_12" hidden="1">"A35064"</definedName>
    <definedName name="FDD_145_13" hidden="1">"A35430"</definedName>
    <definedName name="FDD_145_14" hidden="1">"A35795"</definedName>
    <definedName name="FDD_145_2" hidden="1">"A31412"</definedName>
    <definedName name="FDD_145_3" hidden="1">"A31777"</definedName>
    <definedName name="FDD_145_4" hidden="1">"A32142"</definedName>
    <definedName name="FDD_145_5" hidden="1">"A32508"</definedName>
    <definedName name="FDD_145_6" hidden="1">"A32873"</definedName>
    <definedName name="FDD_145_7" hidden="1">"A33238"</definedName>
    <definedName name="FDD_145_8" hidden="1">"A33603"</definedName>
    <definedName name="FDD_145_9" hidden="1">"A33969"</definedName>
    <definedName name="FDD_146_0" hidden="1">"A30681"</definedName>
    <definedName name="FDD_146_1" hidden="1">"A31047"</definedName>
    <definedName name="FDD_146_10" hidden="1">"A34334"</definedName>
    <definedName name="FDD_146_11" hidden="1">"A34699"</definedName>
    <definedName name="FDD_146_12" hidden="1">"A35064"</definedName>
    <definedName name="FDD_146_13" hidden="1">"A35430"</definedName>
    <definedName name="FDD_146_14" hidden="1">"A35795"</definedName>
    <definedName name="FDD_146_2" hidden="1">"A31412"</definedName>
    <definedName name="FDD_146_3" hidden="1">"A31777"</definedName>
    <definedName name="FDD_146_4" hidden="1">"A32142"</definedName>
    <definedName name="FDD_146_5" hidden="1">"A32508"</definedName>
    <definedName name="FDD_146_6" hidden="1">"A32873"</definedName>
    <definedName name="FDD_146_7" hidden="1">"A33238"</definedName>
    <definedName name="FDD_146_8" hidden="1">"A33603"</definedName>
    <definedName name="FDD_146_9" hidden="1">"A33969"</definedName>
    <definedName name="FDD_147_0" hidden="1">"U30681"</definedName>
    <definedName name="FDD_147_1" hidden="1">"U31047"</definedName>
    <definedName name="FDD_147_10" hidden="1">"U34334"</definedName>
    <definedName name="FDD_147_11" hidden="1">"U34699"</definedName>
    <definedName name="FDD_147_12" hidden="1">"U35064"</definedName>
    <definedName name="FDD_147_13" hidden="1">"U35430"</definedName>
    <definedName name="FDD_147_14" hidden="1">"U35795"</definedName>
    <definedName name="FDD_147_2" hidden="1">"U31412"</definedName>
    <definedName name="FDD_147_3" hidden="1">"U31777"</definedName>
    <definedName name="FDD_147_4" hidden="1">"U32142"</definedName>
    <definedName name="FDD_147_5" hidden="1">"U32508"</definedName>
    <definedName name="FDD_147_6" hidden="1">"U32873"</definedName>
    <definedName name="FDD_147_7" hidden="1">"U33238"</definedName>
    <definedName name="FDD_147_8" hidden="1">"U33603"</definedName>
    <definedName name="FDD_147_9" hidden="1">"U33969"</definedName>
    <definedName name="FDD_148_0" hidden="1">"A30681"</definedName>
    <definedName name="FDD_148_1" hidden="1">"A31047"</definedName>
    <definedName name="FDD_148_10" hidden="1">"A34334"</definedName>
    <definedName name="FDD_148_11" hidden="1">"A34699"</definedName>
    <definedName name="FDD_148_12" hidden="1">"A35064"</definedName>
    <definedName name="FDD_148_13" hidden="1">"A35430"</definedName>
    <definedName name="FDD_148_14" hidden="1">"A35795"</definedName>
    <definedName name="FDD_148_2" hidden="1">"A31412"</definedName>
    <definedName name="FDD_148_3" hidden="1">"A31777"</definedName>
    <definedName name="FDD_148_4" hidden="1">"A32142"</definedName>
    <definedName name="FDD_148_5" hidden="1">"A32508"</definedName>
    <definedName name="FDD_148_6" hidden="1">"A32873"</definedName>
    <definedName name="FDD_148_7" hidden="1">"A33238"</definedName>
    <definedName name="FDD_148_8" hidden="1">"A33603"</definedName>
    <definedName name="FDD_148_9" hidden="1">"A33969"</definedName>
    <definedName name="FDD_149_0" hidden="1">"U30681"</definedName>
    <definedName name="FDD_149_1" hidden="1">"U31047"</definedName>
    <definedName name="FDD_149_10" hidden="1">"U34334"</definedName>
    <definedName name="FDD_149_11" hidden="1">"U34699"</definedName>
    <definedName name="FDD_149_12" hidden="1">"U35064"</definedName>
    <definedName name="FDD_149_13" hidden="1">"U35430"</definedName>
    <definedName name="FDD_149_14" hidden="1">"A35795"</definedName>
    <definedName name="FDD_149_2" hidden="1">"U31412"</definedName>
    <definedName name="FDD_149_3" hidden="1">"U31777"</definedName>
    <definedName name="FDD_149_4" hidden="1">"U32142"</definedName>
    <definedName name="FDD_149_5" hidden="1">"U32508"</definedName>
    <definedName name="FDD_149_6" hidden="1">"U32873"</definedName>
    <definedName name="FDD_149_7" hidden="1">"U33238"</definedName>
    <definedName name="FDD_149_8" hidden="1">"U33603"</definedName>
    <definedName name="FDD_149_9" hidden="1">"U33969"</definedName>
    <definedName name="FDD_15_0" hidden="1">"A25569"</definedName>
    <definedName name="FDD_151_0" hidden="1">"A30681"</definedName>
    <definedName name="FDD_151_1" hidden="1">"A31047"</definedName>
    <definedName name="FDD_151_10" hidden="1">"A34334"</definedName>
    <definedName name="FDD_151_11" hidden="1">"A34699"</definedName>
    <definedName name="FDD_151_12" hidden="1">"A35064"</definedName>
    <definedName name="FDD_151_13" hidden="1">"A35430"</definedName>
    <definedName name="FDD_151_14" hidden="1">"A35795"</definedName>
    <definedName name="FDD_151_2" hidden="1">"A31412"</definedName>
    <definedName name="FDD_151_3" hidden="1">"A31777"</definedName>
    <definedName name="FDD_151_4" hidden="1">"A32142"</definedName>
    <definedName name="FDD_151_5" hidden="1">"A32508"</definedName>
    <definedName name="FDD_151_6" hidden="1">"A32873"</definedName>
    <definedName name="FDD_151_7" hidden="1">"A33238"</definedName>
    <definedName name="FDD_151_8" hidden="1">"A33603"</definedName>
    <definedName name="FDD_151_9" hidden="1">"A33969"</definedName>
    <definedName name="FDD_152_0" hidden="1">"A30681"</definedName>
    <definedName name="FDD_152_1" hidden="1">"A31047"</definedName>
    <definedName name="FDD_152_10" hidden="1">"A34334"</definedName>
    <definedName name="FDD_152_11" hidden="1">"A34699"</definedName>
    <definedName name="FDD_152_12" hidden="1">"A35064"</definedName>
    <definedName name="FDD_152_13" hidden="1">"A35430"</definedName>
    <definedName name="FDD_152_14" hidden="1">"A35795"</definedName>
    <definedName name="FDD_152_15" hidden="1">"E36160"</definedName>
    <definedName name="FDD_152_2" hidden="1">"A31412"</definedName>
    <definedName name="FDD_152_3" hidden="1">"A31777"</definedName>
    <definedName name="FDD_152_4" hidden="1">"A32142"</definedName>
    <definedName name="FDD_152_5" hidden="1">"A32508"</definedName>
    <definedName name="FDD_152_6" hidden="1">"A32873"</definedName>
    <definedName name="FDD_152_7" hidden="1">"A33238"</definedName>
    <definedName name="FDD_152_8" hidden="1">"A33603"</definedName>
    <definedName name="FDD_152_9" hidden="1">"A33969"</definedName>
    <definedName name="FDD_153_0" hidden="1">"A30681"</definedName>
    <definedName name="FDD_153_1" hidden="1">"A31047"</definedName>
    <definedName name="FDD_153_10" hidden="1">"A34334"</definedName>
    <definedName name="FDD_153_11" hidden="1">"A34699"</definedName>
    <definedName name="FDD_153_12" hidden="1">"A35064"</definedName>
    <definedName name="FDD_153_13" hidden="1">"A35430"</definedName>
    <definedName name="FDD_153_14" hidden="1">"A35795"</definedName>
    <definedName name="FDD_153_2" hidden="1">"A31412"</definedName>
    <definedName name="FDD_153_3" hidden="1">"A31777"</definedName>
    <definedName name="FDD_153_4" hidden="1">"A32142"</definedName>
    <definedName name="FDD_153_5" hidden="1">"A32508"</definedName>
    <definedName name="FDD_153_6" hidden="1">"A32873"</definedName>
    <definedName name="FDD_153_7" hidden="1">"A33238"</definedName>
    <definedName name="FDD_153_8" hidden="1">"A33603"</definedName>
    <definedName name="FDD_153_9" hidden="1">"A33969"</definedName>
    <definedName name="FDD_154_0" hidden="1">"A30681"</definedName>
    <definedName name="FDD_154_1" hidden="1">"A31047"</definedName>
    <definedName name="FDD_154_10" hidden="1">"A34334"</definedName>
    <definedName name="FDD_154_11" hidden="1">"A34699"</definedName>
    <definedName name="FDD_154_12" hidden="1">"A35064"</definedName>
    <definedName name="FDD_154_13" hidden="1">"A35430"</definedName>
    <definedName name="FDD_154_14" hidden="1">"A35795"</definedName>
    <definedName name="FDD_154_2" hidden="1">"A31412"</definedName>
    <definedName name="FDD_154_3" hidden="1">"A31777"</definedName>
    <definedName name="FDD_154_4" hidden="1">"A32142"</definedName>
    <definedName name="FDD_154_5" hidden="1">"A32508"</definedName>
    <definedName name="FDD_154_6" hidden="1">"A32873"</definedName>
    <definedName name="FDD_154_7" hidden="1">"A33238"</definedName>
    <definedName name="FDD_154_8" hidden="1">"A33603"</definedName>
    <definedName name="FDD_154_9" hidden="1">"A33969"</definedName>
    <definedName name="FDD_155_0" hidden="1">"A25569"</definedName>
    <definedName name="FDD_156_0" hidden="1">"A30681"</definedName>
    <definedName name="FDD_156_1" hidden="1">"A31047"</definedName>
    <definedName name="FDD_156_10" hidden="1">"A34334"</definedName>
    <definedName name="FDD_156_11" hidden="1">"A34699"</definedName>
    <definedName name="FDD_156_12" hidden="1">"A35064"</definedName>
    <definedName name="FDD_156_13" hidden="1">"A35430"</definedName>
    <definedName name="FDD_156_14" hidden="1">"A35795"</definedName>
    <definedName name="FDD_156_15" hidden="1">"E36160"</definedName>
    <definedName name="FDD_156_2" hidden="1">"A31412"</definedName>
    <definedName name="FDD_156_3" hidden="1">"A31777"</definedName>
    <definedName name="FDD_156_4" hidden="1">"A32142"</definedName>
    <definedName name="FDD_156_5" hidden="1">"A32508"</definedName>
    <definedName name="FDD_156_6" hidden="1">"A32873"</definedName>
    <definedName name="FDD_156_7" hidden="1">"A33238"</definedName>
    <definedName name="FDD_156_8" hidden="1">"A33603"</definedName>
    <definedName name="FDD_156_9" hidden="1">"A33969"</definedName>
    <definedName name="FDD_157_0" hidden="1">"A30681"</definedName>
    <definedName name="FDD_157_1" hidden="1">"A31047"</definedName>
    <definedName name="FDD_157_10" hidden="1">"A34334"</definedName>
    <definedName name="FDD_157_11" hidden="1">"A34699"</definedName>
    <definedName name="FDD_157_12" hidden="1">"A35064"</definedName>
    <definedName name="FDD_157_13" hidden="1">"A35430"</definedName>
    <definedName name="FDD_157_14" hidden="1">"A35795"</definedName>
    <definedName name="FDD_157_2" hidden="1">"A31412"</definedName>
    <definedName name="FDD_157_3" hidden="1">"A31777"</definedName>
    <definedName name="FDD_157_4" hidden="1">"A32142"</definedName>
    <definedName name="FDD_157_5" hidden="1">"A32508"</definedName>
    <definedName name="FDD_157_6" hidden="1">"A32873"</definedName>
    <definedName name="FDD_157_7" hidden="1">"A33238"</definedName>
    <definedName name="FDD_157_8" hidden="1">"A33603"</definedName>
    <definedName name="FDD_157_9" hidden="1">"A33969"</definedName>
    <definedName name="FDD_158_0" hidden="1">"A30681"</definedName>
    <definedName name="FDD_158_1" hidden="1">"A31047"</definedName>
    <definedName name="FDD_158_10" hidden="1">"A34334"</definedName>
    <definedName name="FDD_158_11" hidden="1">"A34699"</definedName>
    <definedName name="FDD_158_12" hidden="1">"A35064"</definedName>
    <definedName name="FDD_158_13" hidden="1">"A35430"</definedName>
    <definedName name="FDD_158_14" hidden="1">"A35795"</definedName>
    <definedName name="FDD_158_15" hidden="1">"E36160"</definedName>
    <definedName name="FDD_158_2" hidden="1">"A31412"</definedName>
    <definedName name="FDD_158_3" hidden="1">"A31777"</definedName>
    <definedName name="FDD_158_4" hidden="1">"A32142"</definedName>
    <definedName name="FDD_158_5" hidden="1">"A32508"</definedName>
    <definedName name="FDD_158_6" hidden="1">"A32873"</definedName>
    <definedName name="FDD_158_7" hidden="1">"A33238"</definedName>
    <definedName name="FDD_158_8" hidden="1">"A33603"</definedName>
    <definedName name="FDD_158_9" hidden="1">"A33969"</definedName>
    <definedName name="FDD_159_0" hidden="1">"A30681"</definedName>
    <definedName name="FDD_159_1" hidden="1">"A31047"</definedName>
    <definedName name="FDD_159_10" hidden="1">"A34334"</definedName>
    <definedName name="FDD_159_11" hidden="1">"A34699"</definedName>
    <definedName name="FDD_159_12" hidden="1">"A35064"</definedName>
    <definedName name="FDD_159_13" hidden="1">"A35430"</definedName>
    <definedName name="FDD_159_14" hidden="1">"A35795"</definedName>
    <definedName name="FDD_159_2" hidden="1">"A31412"</definedName>
    <definedName name="FDD_159_3" hidden="1">"A31777"</definedName>
    <definedName name="FDD_159_4" hidden="1">"A32142"</definedName>
    <definedName name="FDD_159_5" hidden="1">"A32508"</definedName>
    <definedName name="FDD_159_6" hidden="1">"A32873"</definedName>
    <definedName name="FDD_159_7" hidden="1">"A33238"</definedName>
    <definedName name="FDD_159_8" hidden="1">"A33603"</definedName>
    <definedName name="FDD_159_9" hidden="1">"A33969"</definedName>
    <definedName name="FDD_16_0" hidden="1">"A25569"</definedName>
    <definedName name="FDD_160_0" hidden="1">"A30681"</definedName>
    <definedName name="FDD_160_1" hidden="1">"A31047"</definedName>
    <definedName name="FDD_160_10" hidden="1">"A34334"</definedName>
    <definedName name="FDD_160_11" hidden="1">"A34699"</definedName>
    <definedName name="FDD_160_12" hidden="1">"A35064"</definedName>
    <definedName name="FDD_160_13" hidden="1">"A35430"</definedName>
    <definedName name="FDD_160_14" hidden="1">"A35795"</definedName>
    <definedName name="FDD_160_15" hidden="1">"E36160"</definedName>
    <definedName name="FDD_160_2" hidden="1">"A31412"</definedName>
    <definedName name="FDD_160_3" hidden="1">"A31777"</definedName>
    <definedName name="FDD_160_4" hidden="1">"A32142"</definedName>
    <definedName name="FDD_160_5" hidden="1">"A32508"</definedName>
    <definedName name="FDD_160_6" hidden="1">"A32873"</definedName>
    <definedName name="FDD_160_7" hidden="1">"A33238"</definedName>
    <definedName name="FDD_160_8" hidden="1">"A33603"</definedName>
    <definedName name="FDD_160_9" hidden="1">"A33969"</definedName>
    <definedName name="FDD_161_0" hidden="1">"A30681"</definedName>
    <definedName name="FDD_161_1" hidden="1">"A31047"</definedName>
    <definedName name="FDD_161_10" hidden="1">"A34334"</definedName>
    <definedName name="FDD_161_11" hidden="1">"A34699"</definedName>
    <definedName name="FDD_161_12" hidden="1">"A35064"</definedName>
    <definedName name="FDD_161_13" hidden="1">"A35430"</definedName>
    <definedName name="FDD_161_14" hidden="1">"A35795"</definedName>
    <definedName name="FDD_161_2" hidden="1">"A31412"</definedName>
    <definedName name="FDD_161_3" hidden="1">"A31777"</definedName>
    <definedName name="FDD_161_4" hidden="1">"A32142"</definedName>
    <definedName name="FDD_161_5" hidden="1">"A32508"</definedName>
    <definedName name="FDD_161_6" hidden="1">"A32873"</definedName>
    <definedName name="FDD_161_7" hidden="1">"A33238"</definedName>
    <definedName name="FDD_161_8" hidden="1">"A33603"</definedName>
    <definedName name="FDD_161_9" hidden="1">"A33969"</definedName>
    <definedName name="FDD_162_0" hidden="1">"A30681"</definedName>
    <definedName name="FDD_162_1" hidden="1">"A31047"</definedName>
    <definedName name="FDD_162_10" hidden="1">"A34334"</definedName>
    <definedName name="FDD_162_11" hidden="1">"A34699"</definedName>
    <definedName name="FDD_162_12" hidden="1">"A35064"</definedName>
    <definedName name="FDD_162_13" hidden="1">"A35430"</definedName>
    <definedName name="FDD_162_14" hidden="1">"A35795"</definedName>
    <definedName name="FDD_162_2" hidden="1">"A31412"</definedName>
    <definedName name="FDD_162_3" hidden="1">"A31777"</definedName>
    <definedName name="FDD_162_4" hidden="1">"A32142"</definedName>
    <definedName name="FDD_162_5" hidden="1">"A32508"</definedName>
    <definedName name="FDD_162_6" hidden="1">"A32873"</definedName>
    <definedName name="FDD_162_7" hidden="1">"A33238"</definedName>
    <definedName name="FDD_162_8" hidden="1">"A33603"</definedName>
    <definedName name="FDD_162_9" hidden="1">"A33969"</definedName>
    <definedName name="FDD_163_0" hidden="1">"A30681"</definedName>
    <definedName name="FDD_163_1" hidden="1">"A31047"</definedName>
    <definedName name="FDD_163_10" hidden="1">"A34334"</definedName>
    <definedName name="FDD_163_11" hidden="1">"A34699"</definedName>
    <definedName name="FDD_163_12" hidden="1">"A35064"</definedName>
    <definedName name="FDD_163_13" hidden="1">"A35430"</definedName>
    <definedName name="FDD_163_14" hidden="1">"A35795"</definedName>
    <definedName name="FDD_163_2" hidden="1">"A31412"</definedName>
    <definedName name="FDD_163_3" hidden="1">"A31777"</definedName>
    <definedName name="FDD_163_4" hidden="1">"A32142"</definedName>
    <definedName name="FDD_163_5" hidden="1">"A32508"</definedName>
    <definedName name="FDD_163_6" hidden="1">"A32873"</definedName>
    <definedName name="FDD_163_7" hidden="1">"A33238"</definedName>
    <definedName name="FDD_163_8" hidden="1">"A33603"</definedName>
    <definedName name="FDD_163_9" hidden="1">"A33969"</definedName>
    <definedName name="FDD_164_0" hidden="1">"A25569"</definedName>
    <definedName name="FDD_165_0" hidden="1">"A30681"</definedName>
    <definedName name="FDD_165_1" hidden="1">"A31047"</definedName>
    <definedName name="FDD_165_10" hidden="1">"A34334"</definedName>
    <definedName name="FDD_165_11" hidden="1">"A34699"</definedName>
    <definedName name="FDD_165_12" hidden="1">"A35064"</definedName>
    <definedName name="FDD_165_13" hidden="1">"A35430"</definedName>
    <definedName name="FDD_165_14" hidden="1">"A35795"</definedName>
    <definedName name="FDD_165_2" hidden="1">"A31412"</definedName>
    <definedName name="FDD_165_3" hidden="1">"A31777"</definedName>
    <definedName name="FDD_165_4" hidden="1">"A32142"</definedName>
    <definedName name="FDD_165_5" hidden="1">"A32508"</definedName>
    <definedName name="FDD_165_6" hidden="1">"A32873"</definedName>
    <definedName name="FDD_165_7" hidden="1">"A33238"</definedName>
    <definedName name="FDD_165_8" hidden="1">"A33603"</definedName>
    <definedName name="FDD_165_9" hidden="1">"A33969"</definedName>
    <definedName name="FDD_166_0" hidden="1">"A30681"</definedName>
    <definedName name="FDD_166_1" hidden="1">"A31047"</definedName>
    <definedName name="FDD_166_10" hidden="1">"A34334"</definedName>
    <definedName name="FDD_166_11" hidden="1">"A34699"</definedName>
    <definedName name="FDD_166_12" hidden="1">"A35064"</definedName>
    <definedName name="FDD_166_13" hidden="1">"A35430"</definedName>
    <definedName name="FDD_166_14" hidden="1">"A35795"</definedName>
    <definedName name="FDD_166_2" hidden="1">"A31412"</definedName>
    <definedName name="FDD_166_3" hidden="1">"A31777"</definedName>
    <definedName name="FDD_166_4" hidden="1">"A32142"</definedName>
    <definedName name="FDD_166_5" hidden="1">"A32508"</definedName>
    <definedName name="FDD_166_6" hidden="1">"A32873"</definedName>
    <definedName name="FDD_166_7" hidden="1">"A33238"</definedName>
    <definedName name="FDD_166_8" hidden="1">"A33603"</definedName>
    <definedName name="FDD_166_9" hidden="1">"A33969"</definedName>
    <definedName name="FDD_167_0" hidden="1">"A30681"</definedName>
    <definedName name="FDD_167_1" hidden="1">"A31047"</definedName>
    <definedName name="FDD_167_10" hidden="1">"A34334"</definedName>
    <definedName name="FDD_167_11" hidden="1">"A34699"</definedName>
    <definedName name="FDD_167_12" hidden="1">"A35064"</definedName>
    <definedName name="FDD_167_13" hidden="1">"A35430"</definedName>
    <definedName name="FDD_167_14" hidden="1">"A35795"</definedName>
    <definedName name="FDD_167_2" hidden="1">"A31412"</definedName>
    <definedName name="FDD_167_3" hidden="1">"A31777"</definedName>
    <definedName name="FDD_167_4" hidden="1">"A32142"</definedName>
    <definedName name="FDD_167_5" hidden="1">"A32508"</definedName>
    <definedName name="FDD_167_6" hidden="1">"A32873"</definedName>
    <definedName name="FDD_167_7" hidden="1">"A33238"</definedName>
    <definedName name="FDD_167_8" hidden="1">"A33603"</definedName>
    <definedName name="FDD_167_9" hidden="1">"A33969"</definedName>
    <definedName name="FDD_168_0" hidden="1">"E36160"</definedName>
    <definedName name="FDD_168_1" hidden="1">"E36525"</definedName>
    <definedName name="FDD_168_2" hidden="1">"E36891"</definedName>
    <definedName name="FDD_169_0" hidden="1">"A30681"</definedName>
    <definedName name="FDD_169_1" hidden="1">"A31047"</definedName>
    <definedName name="FDD_169_10" hidden="1">"A34334"</definedName>
    <definedName name="FDD_169_11" hidden="1">"A34699"</definedName>
    <definedName name="FDD_169_12" hidden="1">"A35064"</definedName>
    <definedName name="FDD_169_13" hidden="1">"A35430"</definedName>
    <definedName name="FDD_169_14" hidden="1">"A35795"</definedName>
    <definedName name="FDD_169_2" hidden="1">"A31412"</definedName>
    <definedName name="FDD_169_3" hidden="1">"A31777"</definedName>
    <definedName name="FDD_169_4" hidden="1">"A32142"</definedName>
    <definedName name="FDD_169_5" hidden="1">"A32508"</definedName>
    <definedName name="FDD_169_6" hidden="1">"A32873"</definedName>
    <definedName name="FDD_169_7" hidden="1">"A33238"</definedName>
    <definedName name="FDD_169_8" hidden="1">"A33603"</definedName>
    <definedName name="FDD_169_9" hidden="1">"A33969"</definedName>
    <definedName name="FDD_17_0" hidden="1">"A25569"</definedName>
    <definedName name="FDD_170_0" hidden="1">"A30681"</definedName>
    <definedName name="FDD_170_1" hidden="1">"A31047"</definedName>
    <definedName name="FDD_170_10" hidden="1">"A34334"</definedName>
    <definedName name="FDD_170_11" hidden="1">"A34699"</definedName>
    <definedName name="FDD_170_12" hidden="1">"A35064"</definedName>
    <definedName name="FDD_170_13" hidden="1">"A35430"</definedName>
    <definedName name="FDD_170_14" hidden="1">"A35795"</definedName>
    <definedName name="FDD_170_2" hidden="1">"A31412"</definedName>
    <definedName name="FDD_170_3" hidden="1">"A31777"</definedName>
    <definedName name="FDD_170_4" hidden="1">"A32142"</definedName>
    <definedName name="FDD_170_5" hidden="1">"A32508"</definedName>
    <definedName name="FDD_170_6" hidden="1">"A32873"</definedName>
    <definedName name="FDD_170_7" hidden="1">"A33238"</definedName>
    <definedName name="FDD_170_8" hidden="1">"A33603"</definedName>
    <definedName name="FDD_170_9" hidden="1">"A33969"</definedName>
    <definedName name="FDD_171_0" hidden="1">"A30681"</definedName>
    <definedName name="FDD_171_1" hidden="1">"A31047"</definedName>
    <definedName name="FDD_171_10" hidden="1">"A34334"</definedName>
    <definedName name="FDD_171_11" hidden="1">"A34699"</definedName>
    <definedName name="FDD_171_12" hidden="1">"A35064"</definedName>
    <definedName name="FDD_171_13" hidden="1">"A35430"</definedName>
    <definedName name="FDD_171_14" hidden="1">"A35795"</definedName>
    <definedName name="FDD_171_2" hidden="1">"A31412"</definedName>
    <definedName name="FDD_171_3" hidden="1">"A31777"</definedName>
    <definedName name="FDD_171_4" hidden="1">"A32142"</definedName>
    <definedName name="FDD_171_5" hidden="1">"A32508"</definedName>
    <definedName name="FDD_171_6" hidden="1">"A32873"</definedName>
    <definedName name="FDD_171_7" hidden="1">"A33238"</definedName>
    <definedName name="FDD_171_8" hidden="1">"A33603"</definedName>
    <definedName name="FDD_171_9" hidden="1">"A33969"</definedName>
    <definedName name="FDD_172_0" hidden="1">"A30681"</definedName>
    <definedName name="FDD_172_1" hidden="1">"A31047"</definedName>
    <definedName name="FDD_172_10" hidden="1">"A34334"</definedName>
    <definedName name="FDD_172_11" hidden="1">"A34699"</definedName>
    <definedName name="FDD_172_12" hidden="1">"A35064"</definedName>
    <definedName name="FDD_172_13" hidden="1">"A35430"</definedName>
    <definedName name="FDD_172_14" hidden="1">"A35795"</definedName>
    <definedName name="FDD_172_2" hidden="1">"A31412"</definedName>
    <definedName name="FDD_172_3" hidden="1">"A31777"</definedName>
    <definedName name="FDD_172_4" hidden="1">"A32142"</definedName>
    <definedName name="FDD_172_5" hidden="1">"A32508"</definedName>
    <definedName name="FDD_172_6" hidden="1">"A32873"</definedName>
    <definedName name="FDD_172_7" hidden="1">"A33238"</definedName>
    <definedName name="FDD_172_8" hidden="1">"A33603"</definedName>
    <definedName name="FDD_172_9" hidden="1">"A33969"</definedName>
    <definedName name="FDD_173_0" hidden="1">"A30681"</definedName>
    <definedName name="FDD_173_1" hidden="1">"A31047"</definedName>
    <definedName name="FDD_173_10" hidden="1">"A34334"</definedName>
    <definedName name="FDD_173_11" hidden="1">"A34699"</definedName>
    <definedName name="FDD_173_12" hidden="1">"A35064"</definedName>
    <definedName name="FDD_173_13" hidden="1">"A35430"</definedName>
    <definedName name="FDD_173_14" hidden="1">"A35795"</definedName>
    <definedName name="FDD_173_2" hidden="1">"A31412"</definedName>
    <definedName name="FDD_173_3" hidden="1">"A31777"</definedName>
    <definedName name="FDD_173_4" hidden="1">"A32142"</definedName>
    <definedName name="FDD_173_5" hidden="1">"A32508"</definedName>
    <definedName name="FDD_173_6" hidden="1">"A32873"</definedName>
    <definedName name="FDD_173_7" hidden="1">"A33238"</definedName>
    <definedName name="FDD_173_8" hidden="1">"A33603"</definedName>
    <definedName name="FDD_173_9" hidden="1">"A33969"</definedName>
    <definedName name="FDD_174_0" hidden="1">"A30681"</definedName>
    <definedName name="FDD_174_1" hidden="1">"A31047"</definedName>
    <definedName name="FDD_174_10" hidden="1">"A34334"</definedName>
    <definedName name="FDD_174_11" hidden="1">"A34699"</definedName>
    <definedName name="FDD_174_12" hidden="1">"A35064"</definedName>
    <definedName name="FDD_174_13" hidden="1">"A35430"</definedName>
    <definedName name="FDD_174_14" hidden="1">"A35795"</definedName>
    <definedName name="FDD_174_2" hidden="1">"A31412"</definedName>
    <definedName name="FDD_174_3" hidden="1">"A31777"</definedName>
    <definedName name="FDD_174_4" hidden="1">"A32142"</definedName>
    <definedName name="FDD_174_5" hidden="1">"A32508"</definedName>
    <definedName name="FDD_174_6" hidden="1">"A32873"</definedName>
    <definedName name="FDD_174_7" hidden="1">"A33238"</definedName>
    <definedName name="FDD_174_8" hidden="1">"A33603"</definedName>
    <definedName name="FDD_174_9" hidden="1">"A33969"</definedName>
    <definedName name="FDD_175_0" hidden="1">"E36160"</definedName>
    <definedName name="FDD_175_1" hidden="1">"E36525"</definedName>
    <definedName name="FDD_175_2" hidden="1">"E36891"</definedName>
    <definedName name="FDD_176_0" hidden="1">"E36160"</definedName>
    <definedName name="FDD_176_1" hidden="1">"E36525"</definedName>
    <definedName name="FDD_176_2" hidden="1">"E36891"</definedName>
    <definedName name="FDD_177_0" hidden="1">"E36160"</definedName>
    <definedName name="FDD_177_1" hidden="1">"E36525"</definedName>
    <definedName name="FDD_177_2" hidden="1">"E36891"</definedName>
    <definedName name="FDD_178_0" hidden="1">"E36160"</definedName>
    <definedName name="FDD_178_1" hidden="1">"E36525"</definedName>
    <definedName name="FDD_178_2" hidden="1">"E36891"</definedName>
    <definedName name="FDD_179_0" hidden="1">"E36160"</definedName>
    <definedName name="FDD_179_1" hidden="1">"E36525"</definedName>
    <definedName name="FDD_179_2" hidden="1">"E36891"</definedName>
    <definedName name="FDD_18_0" hidden="1">"A25569"</definedName>
    <definedName name="FDD_180_0" hidden="1">"E36160"</definedName>
    <definedName name="FDD_180_1" hidden="1">"E36525"</definedName>
    <definedName name="FDD_180_2" hidden="1">"E36891"</definedName>
    <definedName name="FDD_181_0" hidden="1">"E36160"</definedName>
    <definedName name="FDD_181_1" hidden="1">"E36525"</definedName>
    <definedName name="FDD_181_2" hidden="1">"E36891"</definedName>
    <definedName name="FDD_182_0" hidden="1">"E36160"</definedName>
    <definedName name="FDD_182_1" hidden="1">"E36525"</definedName>
    <definedName name="FDD_182_2" hidden="1">"E36891"</definedName>
    <definedName name="FDD_183_0" hidden="1">"E36160"</definedName>
    <definedName name="FDD_183_1" hidden="1">"E36525"</definedName>
    <definedName name="FDD_183_2" hidden="1">"E36891"</definedName>
    <definedName name="FDD_184_0" hidden="1">"E36160"</definedName>
    <definedName name="FDD_184_1" hidden="1">"E36525"</definedName>
    <definedName name="FDD_184_2" hidden="1">"E36891"</definedName>
    <definedName name="FDD_185_0" hidden="1">"E36160"</definedName>
    <definedName name="FDD_185_1" hidden="1">"E36525"</definedName>
    <definedName name="FDD_185_2" hidden="1">"E36891"</definedName>
    <definedName name="FDD_186_0" hidden="1">"E36160"</definedName>
    <definedName name="FDD_186_1" hidden="1">"E36525"</definedName>
    <definedName name="FDD_186_2" hidden="1">"E36891"</definedName>
    <definedName name="FDD_187_0" hidden="1">"E36160"</definedName>
    <definedName name="FDD_187_1" hidden="1">"E36525"</definedName>
    <definedName name="FDD_187_2" hidden="1">"E36891"</definedName>
    <definedName name="FDD_188_0" hidden="1">"A30681"</definedName>
    <definedName name="FDD_188_1" hidden="1">"A31047"</definedName>
    <definedName name="FDD_188_10" hidden="1">"A34334"</definedName>
    <definedName name="FDD_188_11" hidden="1">"A34699"</definedName>
    <definedName name="FDD_188_12" hidden="1">"A35064"</definedName>
    <definedName name="FDD_188_13" hidden="1">"A35430"</definedName>
    <definedName name="FDD_188_14" hidden="1">"A35795"</definedName>
    <definedName name="FDD_188_2" hidden="1">"A31412"</definedName>
    <definedName name="FDD_188_3" hidden="1">"A31777"</definedName>
    <definedName name="FDD_188_4" hidden="1">"A32142"</definedName>
    <definedName name="FDD_188_5" hidden="1">"A32508"</definedName>
    <definedName name="FDD_188_6" hidden="1">"A32873"</definedName>
    <definedName name="FDD_188_7" hidden="1">"A33238"</definedName>
    <definedName name="FDD_188_8" hidden="1">"A33603"</definedName>
    <definedName name="FDD_188_9" hidden="1">"A33969"</definedName>
    <definedName name="FDD_189_0" hidden="1">"A30681"</definedName>
    <definedName name="FDD_189_1" hidden="1">"A31047"</definedName>
    <definedName name="FDD_189_10" hidden="1">"A34334"</definedName>
    <definedName name="FDD_189_11" hidden="1">"A34699"</definedName>
    <definedName name="FDD_189_12" hidden="1">"A35064"</definedName>
    <definedName name="FDD_189_13" hidden="1">"A35430"</definedName>
    <definedName name="FDD_189_14" hidden="1">"A35795"</definedName>
    <definedName name="FDD_189_2" hidden="1">"A31412"</definedName>
    <definedName name="FDD_189_3" hidden="1">"A31777"</definedName>
    <definedName name="FDD_189_4" hidden="1">"A32142"</definedName>
    <definedName name="FDD_189_5" hidden="1">"A32508"</definedName>
    <definedName name="FDD_189_6" hidden="1">"A32873"</definedName>
    <definedName name="FDD_189_7" hidden="1">"A33238"</definedName>
    <definedName name="FDD_189_8" hidden="1">"A33603"</definedName>
    <definedName name="FDD_189_9" hidden="1">"A33969"</definedName>
    <definedName name="FDD_19_0" hidden="1">"A25569"</definedName>
    <definedName name="FDD_190_0" hidden="1">"A30681"</definedName>
    <definedName name="FDD_190_1" hidden="1">"A31047"</definedName>
    <definedName name="FDD_190_10" hidden="1">"A34334"</definedName>
    <definedName name="FDD_190_11" hidden="1">"A34699"</definedName>
    <definedName name="FDD_190_12" hidden="1">"A35064"</definedName>
    <definedName name="FDD_190_13" hidden="1">"A35430"</definedName>
    <definedName name="FDD_190_14" hidden="1">"A35795"</definedName>
    <definedName name="FDD_190_2" hidden="1">"A31412"</definedName>
    <definedName name="FDD_190_3" hidden="1">"A31777"</definedName>
    <definedName name="FDD_190_4" hidden="1">"A32142"</definedName>
    <definedName name="FDD_190_5" hidden="1">"A32508"</definedName>
    <definedName name="FDD_190_6" hidden="1">"A32873"</definedName>
    <definedName name="FDD_190_7" hidden="1">"A33238"</definedName>
    <definedName name="FDD_190_8" hidden="1">"A33603"</definedName>
    <definedName name="FDD_190_9" hidden="1">"A33969"</definedName>
    <definedName name="FDD_191_0" hidden="1">"A30681"</definedName>
    <definedName name="FDD_191_1" hidden="1">"A31047"</definedName>
    <definedName name="FDD_191_10" hidden="1">"A34334"</definedName>
    <definedName name="FDD_191_11" hidden="1">"A34699"</definedName>
    <definedName name="FDD_191_12" hidden="1">"A35064"</definedName>
    <definedName name="FDD_191_13" hidden="1">"A35430"</definedName>
    <definedName name="FDD_191_14" hidden="1">"A35795"</definedName>
    <definedName name="FDD_191_2" hidden="1">"A31412"</definedName>
    <definedName name="FDD_191_3" hidden="1">"A31777"</definedName>
    <definedName name="FDD_191_4" hidden="1">"A32142"</definedName>
    <definedName name="FDD_191_5" hidden="1">"A32508"</definedName>
    <definedName name="FDD_191_6" hidden="1">"A32873"</definedName>
    <definedName name="FDD_191_7" hidden="1">"A33238"</definedName>
    <definedName name="FDD_191_8" hidden="1">"A33603"</definedName>
    <definedName name="FDD_191_9" hidden="1">"A33969"</definedName>
    <definedName name="FDD_192_0" hidden="1">"E36160"</definedName>
    <definedName name="FDD_192_1" hidden="1">"E36525"</definedName>
    <definedName name="FDD_192_2" hidden="1">"E36891"</definedName>
    <definedName name="FDD_193_0" hidden="1">"A30681"</definedName>
    <definedName name="FDD_193_1" hidden="1">"A31047"</definedName>
    <definedName name="FDD_193_10" hidden="1">"A34334"</definedName>
    <definedName name="FDD_193_11" hidden="1">"A34699"</definedName>
    <definedName name="FDD_193_12" hidden="1">"A35064"</definedName>
    <definedName name="FDD_193_13" hidden="1">"A35430"</definedName>
    <definedName name="FDD_193_14" hidden="1">"A35795"</definedName>
    <definedName name="FDD_193_2" hidden="1">"A31412"</definedName>
    <definedName name="FDD_193_3" hidden="1">"A31777"</definedName>
    <definedName name="FDD_193_4" hidden="1">"A32142"</definedName>
    <definedName name="FDD_193_5" hidden="1">"A32508"</definedName>
    <definedName name="FDD_193_6" hidden="1">"A32873"</definedName>
    <definedName name="FDD_193_7" hidden="1">"A33238"</definedName>
    <definedName name="FDD_193_8" hidden="1">"A33603"</definedName>
    <definedName name="FDD_193_9" hidden="1">"A33969"</definedName>
    <definedName name="FDD_194_0" hidden="1">"A30681"</definedName>
    <definedName name="FDD_194_1" hidden="1">"A31047"</definedName>
    <definedName name="FDD_194_10" hidden="1">"A34334"</definedName>
    <definedName name="FDD_194_11" hidden="1">"A34699"</definedName>
    <definedName name="FDD_194_12" hidden="1">"A35064"</definedName>
    <definedName name="FDD_194_13" hidden="1">"A35430"</definedName>
    <definedName name="FDD_194_14" hidden="1">"A35795"</definedName>
    <definedName name="FDD_194_2" hidden="1">"A31412"</definedName>
    <definedName name="FDD_194_3" hidden="1">"A31777"</definedName>
    <definedName name="FDD_194_4" hidden="1">"A32142"</definedName>
    <definedName name="FDD_194_5" hidden="1">"A32508"</definedName>
    <definedName name="FDD_194_6" hidden="1">"A32873"</definedName>
    <definedName name="FDD_194_7" hidden="1">"A33238"</definedName>
    <definedName name="FDD_194_8" hidden="1">"A33603"</definedName>
    <definedName name="FDD_194_9" hidden="1">"A33969"</definedName>
    <definedName name="FDD_195_0" hidden="1">"A30681"</definedName>
    <definedName name="FDD_195_1" hidden="1">"A31047"</definedName>
    <definedName name="FDD_195_10" hidden="1">"A34334"</definedName>
    <definedName name="FDD_195_11" hidden="1">"A34699"</definedName>
    <definedName name="FDD_195_12" hidden="1">"A35064"</definedName>
    <definedName name="FDD_195_13" hidden="1">"A35430"</definedName>
    <definedName name="FDD_195_14" hidden="1">"A35795"</definedName>
    <definedName name="FDD_195_2" hidden="1">"A31412"</definedName>
    <definedName name="FDD_195_3" hidden="1">"A31777"</definedName>
    <definedName name="FDD_195_4" hidden="1">"A32142"</definedName>
    <definedName name="FDD_195_5" hidden="1">"A32508"</definedName>
    <definedName name="FDD_195_6" hidden="1">"A32873"</definedName>
    <definedName name="FDD_195_7" hidden="1">"A33238"</definedName>
    <definedName name="FDD_195_8" hidden="1">"A33603"</definedName>
    <definedName name="FDD_195_9" hidden="1">"A33969"</definedName>
    <definedName name="FDD_196_0" hidden="1">"E36160"</definedName>
    <definedName name="FDD_196_1" hidden="1">"E36525"</definedName>
    <definedName name="FDD_196_2" hidden="1">"E36891"</definedName>
    <definedName name="FDD_197_0" hidden="1">"A30681"</definedName>
    <definedName name="FDD_197_1" hidden="1">"A31047"</definedName>
    <definedName name="FDD_197_10" hidden="1">"A34334"</definedName>
    <definedName name="FDD_197_11" hidden="1">"A34699"</definedName>
    <definedName name="FDD_197_12" hidden="1">"A35064"</definedName>
    <definedName name="FDD_197_13" hidden="1">"A35430"</definedName>
    <definedName name="FDD_197_14" hidden="1">"A35795"</definedName>
    <definedName name="FDD_197_2" hidden="1">"A31412"</definedName>
    <definedName name="FDD_197_3" hidden="1">"A31777"</definedName>
    <definedName name="FDD_197_4" hidden="1">"A32142"</definedName>
    <definedName name="FDD_197_5" hidden="1">"A32508"</definedName>
    <definedName name="FDD_197_6" hidden="1">"A32873"</definedName>
    <definedName name="FDD_197_7" hidden="1">"A33238"</definedName>
    <definedName name="FDD_197_8" hidden="1">"A33603"</definedName>
    <definedName name="FDD_197_9" hidden="1">"A33969"</definedName>
    <definedName name="FDD_198_0" hidden="1">"A30681"</definedName>
    <definedName name="FDD_198_1" hidden="1">"A31047"</definedName>
    <definedName name="FDD_198_10" hidden="1">"U34334"</definedName>
    <definedName name="FDD_198_11" hidden="1">"U34699"</definedName>
    <definedName name="FDD_198_12" hidden="1">"U35064"</definedName>
    <definedName name="FDD_198_13" hidden="1">"U35430"</definedName>
    <definedName name="FDD_198_14" hidden="1">"U35795"</definedName>
    <definedName name="FDD_198_2" hidden="1">"A31412"</definedName>
    <definedName name="FDD_198_3" hidden="1">"U31777"</definedName>
    <definedName name="FDD_198_4" hidden="1">"U32142"</definedName>
    <definedName name="FDD_198_5" hidden="1">"U32508"</definedName>
    <definedName name="FDD_198_6" hidden="1">"U32873"</definedName>
    <definedName name="FDD_198_7" hidden="1">"U33238"</definedName>
    <definedName name="FDD_198_8" hidden="1">"U33603"</definedName>
    <definedName name="FDD_198_9" hidden="1">"U33969"</definedName>
    <definedName name="FDD_199_0" hidden="1">"E36160"</definedName>
    <definedName name="FDD_199_1" hidden="1">"E36525"</definedName>
    <definedName name="FDD_199_2" hidden="1">"E36891"</definedName>
    <definedName name="FDD_2_0" hidden="1">"A25569"</definedName>
    <definedName name="FDD_20_0" hidden="1">"A25569"</definedName>
    <definedName name="FDD_200_0" hidden="1">"E36160"</definedName>
    <definedName name="FDD_200_1" hidden="1">"E36525"</definedName>
    <definedName name="FDD_200_2" hidden="1">"E36891"</definedName>
    <definedName name="FDD_201_0" hidden="1">"A30681"</definedName>
    <definedName name="FDD_201_1" hidden="1">"A31047"</definedName>
    <definedName name="FDD_201_10" hidden="1">"A34334"</definedName>
    <definedName name="FDD_201_11" hidden="1">"A34699"</definedName>
    <definedName name="FDD_201_12" hidden="1">"A35064"</definedName>
    <definedName name="FDD_201_13" hidden="1">"A35430"</definedName>
    <definedName name="FDD_201_14" hidden="1">"A35795"</definedName>
    <definedName name="FDD_201_2" hidden="1">"A31412"</definedName>
    <definedName name="FDD_201_3" hidden="1">"A31777"</definedName>
    <definedName name="FDD_201_4" hidden="1">"A32142"</definedName>
    <definedName name="FDD_201_5" hidden="1">"A32508"</definedName>
    <definedName name="FDD_201_6" hidden="1">"A32873"</definedName>
    <definedName name="FDD_201_7" hidden="1">"A33238"</definedName>
    <definedName name="FDD_201_8" hidden="1">"A33603"</definedName>
    <definedName name="FDD_201_9" hidden="1">"A33969"</definedName>
    <definedName name="FDD_202_0" hidden="1">"A30681"</definedName>
    <definedName name="FDD_202_1" hidden="1">"A31047"</definedName>
    <definedName name="FDD_202_10" hidden="1">"A34334"</definedName>
    <definedName name="FDD_202_11" hidden="1">"A34699"</definedName>
    <definedName name="FDD_202_12" hidden="1">"A35064"</definedName>
    <definedName name="FDD_202_13" hidden="1">"A35430"</definedName>
    <definedName name="FDD_202_14" hidden="1">"A35795"</definedName>
    <definedName name="FDD_202_2" hidden="1">"A31412"</definedName>
    <definedName name="FDD_202_3" hidden="1">"A31777"</definedName>
    <definedName name="FDD_202_4" hidden="1">"A32142"</definedName>
    <definedName name="FDD_202_5" hidden="1">"A32508"</definedName>
    <definedName name="FDD_202_6" hidden="1">"A32873"</definedName>
    <definedName name="FDD_202_7" hidden="1">"A33238"</definedName>
    <definedName name="FDD_202_8" hidden="1">"A33603"</definedName>
    <definedName name="FDD_202_9" hidden="1">"A33969"</definedName>
    <definedName name="FDD_203_0" hidden="1">"E36160"</definedName>
    <definedName name="FDD_203_1" hidden="1">"E36525"</definedName>
    <definedName name="FDD_203_2" hidden="1">"E36891"</definedName>
    <definedName name="FDD_204_0" hidden="1">"A25569"</definedName>
    <definedName name="FDD_205_0" hidden="1">"A25569"</definedName>
    <definedName name="FDD_206_0" hidden="1">"A25569"</definedName>
    <definedName name="FDD_207_0" hidden="1">"A25569"</definedName>
    <definedName name="FDD_208_0" hidden="1">"E36160"</definedName>
    <definedName name="FDD_208_1" hidden="1">"E36525"</definedName>
    <definedName name="FDD_208_2" hidden="1">"E36891"</definedName>
    <definedName name="FDD_209_0" hidden="1">"A25569"</definedName>
    <definedName name="FDD_21_0" hidden="1">"A25569"</definedName>
    <definedName name="FDD_210_0" hidden="1">"A25569"</definedName>
    <definedName name="FDD_211_0" hidden="1">"A25569"</definedName>
    <definedName name="FDD_212_0" hidden="1">"A25569"</definedName>
    <definedName name="FDD_213_0" hidden="1">"E36160"</definedName>
    <definedName name="FDD_213_1" hidden="1">"E36525"</definedName>
    <definedName name="FDD_213_2" hidden="1">"E36891"</definedName>
    <definedName name="FDD_214_0" hidden="1">"A25569"</definedName>
    <definedName name="FDD_215_0" hidden="1">"A25569"</definedName>
    <definedName name="FDD_216_0" hidden="1">"A25569"</definedName>
    <definedName name="FDD_217_0" hidden="1">"A25569"</definedName>
    <definedName name="FDD_218_0" hidden="1">"E36160"</definedName>
    <definedName name="FDD_218_1" hidden="1">"E36525"</definedName>
    <definedName name="FDD_218_2" hidden="1">"E36891"</definedName>
    <definedName name="FDD_219_0" hidden="1">"U25569"</definedName>
    <definedName name="FDD_22_0" hidden="1">"A25569"</definedName>
    <definedName name="FDD_220_0" hidden="1">"U25569"</definedName>
    <definedName name="FDD_221_0" hidden="1">"U25569"</definedName>
    <definedName name="FDD_222_0" hidden="1">"U25569"</definedName>
    <definedName name="FDD_223_0" hidden="1">"E36160"</definedName>
    <definedName name="FDD_223_1" hidden="1">"E36525"</definedName>
    <definedName name="FDD_223_2" hidden="1">"E36891"</definedName>
    <definedName name="FDD_224_0" hidden="1">"A25569"</definedName>
    <definedName name="FDD_225_0" hidden="1">"A25569"</definedName>
    <definedName name="FDD_226_0" hidden="1">"A25569"</definedName>
    <definedName name="FDD_227_0" hidden="1">"A25569"</definedName>
    <definedName name="FDD_228_0" hidden="1">"E36160"</definedName>
    <definedName name="FDD_228_1" hidden="1">"E36525"</definedName>
    <definedName name="FDD_228_2" hidden="1">"E36891"</definedName>
    <definedName name="FDD_229_0" hidden="1">"A25569"</definedName>
    <definedName name="FDD_23_0" hidden="1">"A25569"</definedName>
    <definedName name="FDD_230_0" hidden="1">"A25569"</definedName>
    <definedName name="FDD_231_0" hidden="1">"A25569"</definedName>
    <definedName name="FDD_232_0" hidden="1">"A25569"</definedName>
    <definedName name="FDD_233_0" hidden="1">"A25569"</definedName>
    <definedName name="FDD_234_0" hidden="1">"A25569"</definedName>
    <definedName name="FDD_235_0" hidden="1">"A25569"</definedName>
    <definedName name="FDD_236_0" hidden="1">"A25569"</definedName>
    <definedName name="FDD_237_0" hidden="1">"A25569"</definedName>
    <definedName name="FDD_238_0" hidden="1">"A30681"</definedName>
    <definedName name="FDD_238_1" hidden="1">"A31047"</definedName>
    <definedName name="FDD_238_10" hidden="1">"A34334"</definedName>
    <definedName name="FDD_238_11" hidden="1">"A34699"</definedName>
    <definedName name="FDD_238_12" hidden="1">"A35064"</definedName>
    <definedName name="FDD_238_13" hidden="1">"A35430"</definedName>
    <definedName name="FDD_238_14" hidden="1">"A35795"</definedName>
    <definedName name="FDD_238_2" hidden="1">"A31412"</definedName>
    <definedName name="FDD_238_3" hidden="1">"A31777"</definedName>
    <definedName name="FDD_238_4" hidden="1">"A32142"</definedName>
    <definedName name="FDD_238_5" hidden="1">"A32508"</definedName>
    <definedName name="FDD_238_6" hidden="1">"A32873"</definedName>
    <definedName name="FDD_238_7" hidden="1">"A33238"</definedName>
    <definedName name="FDD_238_8" hidden="1">"A33603"</definedName>
    <definedName name="FDD_238_9" hidden="1">"A33969"</definedName>
    <definedName name="FDD_24_0" hidden="1">"A25569"</definedName>
    <definedName name="FDD_243_0" hidden="1">"E36160"</definedName>
    <definedName name="FDD_243_1" hidden="1">"E36525"</definedName>
    <definedName name="FDD_243_2" hidden="1">"E36891"</definedName>
    <definedName name="FDD_244_0" hidden="1">"A25569"</definedName>
    <definedName name="FDD_245_0" hidden="1">"A25569"</definedName>
    <definedName name="FDD_246_0" hidden="1">"A25569"</definedName>
    <definedName name="FDD_247_0" hidden="1">"A25569"</definedName>
    <definedName name="FDD_248_0" hidden="1">"E36160"</definedName>
    <definedName name="FDD_248_1" hidden="1">"E36525"</definedName>
    <definedName name="FDD_248_2" hidden="1">"E36891"</definedName>
    <definedName name="FDD_249_0" hidden="1">"A25569"</definedName>
    <definedName name="FDD_25_0" hidden="1">"A25569"</definedName>
    <definedName name="FDD_250_0" hidden="1">"A25569"</definedName>
    <definedName name="FDD_251_0" hidden="1">"A25569"</definedName>
    <definedName name="FDD_252_0" hidden="1">"A25569"</definedName>
    <definedName name="FDD_253_0" hidden="1">"E36160"</definedName>
    <definedName name="FDD_253_1" hidden="1">"E36525"</definedName>
    <definedName name="FDD_253_2" hidden="1">"E36891"</definedName>
    <definedName name="FDD_254_0" hidden="1">"E36160"</definedName>
    <definedName name="FDD_254_1" hidden="1">"E36525"</definedName>
    <definedName name="FDD_254_2" hidden="1">"E36891"</definedName>
    <definedName name="FDD_255_0" hidden="1">"E36160"</definedName>
    <definedName name="FDD_255_1" hidden="1">"E36525"</definedName>
    <definedName name="FDD_255_2" hidden="1">"E36891"</definedName>
    <definedName name="FDD_256_0" hidden="1">"U36160"</definedName>
    <definedName name="FDD_256_1" hidden="1">"U36525"</definedName>
    <definedName name="FDD_256_2" hidden="1">"U36891"</definedName>
    <definedName name="FDD_257_0" hidden="1">"E36160"</definedName>
    <definedName name="FDD_257_1" hidden="1">"E36525"</definedName>
    <definedName name="FDD_257_2" hidden="1">"E36891"</definedName>
    <definedName name="FDD_258_0" hidden="1">"E36160"</definedName>
    <definedName name="FDD_258_1" hidden="1">"E36525"</definedName>
    <definedName name="FDD_258_2" hidden="1">"E36891"</definedName>
    <definedName name="FDD_259_0" hidden="1">"E36160"</definedName>
    <definedName name="FDD_259_1" hidden="1">"E36525"</definedName>
    <definedName name="FDD_259_2" hidden="1">"E36891"</definedName>
    <definedName name="FDD_26_0" hidden="1">"A25569"</definedName>
    <definedName name="FDD_260_0" hidden="1">"E36160"</definedName>
    <definedName name="FDD_260_1" hidden="1">"E36525"</definedName>
    <definedName name="FDD_260_2" hidden="1">"E36891"</definedName>
    <definedName name="FDD_261_0" hidden="1">"E36160"</definedName>
    <definedName name="FDD_261_1" hidden="1">"E36525"</definedName>
    <definedName name="FDD_261_2" hidden="1">"E36891"</definedName>
    <definedName name="FDD_264_0" hidden="1">"E36160"</definedName>
    <definedName name="FDD_264_1" hidden="1">"E36525"</definedName>
    <definedName name="FDD_264_2" hidden="1">"E36891"</definedName>
    <definedName name="FDD_265_0" hidden="1">"A25569"</definedName>
    <definedName name="FDD_266_0" hidden="1">"A25569"</definedName>
    <definedName name="FDD_267_0" hidden="1">"A25569"</definedName>
    <definedName name="FDD_268_0" hidden="1">"A25569"</definedName>
    <definedName name="FDD_269_0" hidden="1">"E36160"</definedName>
    <definedName name="FDD_269_1" hidden="1">"E36525"</definedName>
    <definedName name="FDD_269_2" hidden="1">"E36891"</definedName>
    <definedName name="FDD_27_0" hidden="1">"A25569"</definedName>
    <definedName name="FDD_270_0" hidden="1">"A25569"</definedName>
    <definedName name="FDD_271_0" hidden="1">"A25569"</definedName>
    <definedName name="FDD_272_0" hidden="1">"A25569"</definedName>
    <definedName name="FDD_273_0" hidden="1">"A25569"</definedName>
    <definedName name="FDD_274_0" hidden="1">"E36160"</definedName>
    <definedName name="FDD_274_1" hidden="1">"E36525"</definedName>
    <definedName name="FDD_274_2" hidden="1">"E36891"</definedName>
    <definedName name="FDD_275_0" hidden="1">"A25569"</definedName>
    <definedName name="FDD_276_0" hidden="1">"A25569"</definedName>
    <definedName name="FDD_277_0" hidden="1">"A25569"</definedName>
    <definedName name="FDD_278_0" hidden="1">"A25569"</definedName>
    <definedName name="FDD_279_0" hidden="1">"E36160"</definedName>
    <definedName name="FDD_279_1" hidden="1">"E36525"</definedName>
    <definedName name="FDD_279_2" hidden="1">"E36891"</definedName>
    <definedName name="FDD_28_0" hidden="1">"A25569"</definedName>
    <definedName name="FDD_280_0" hidden="1">"E36160"</definedName>
    <definedName name="FDD_280_1" hidden="1">"E36525"</definedName>
    <definedName name="FDD_280_2" hidden="1">"E36891"</definedName>
    <definedName name="FDD_281_0" hidden="1">"E36160"</definedName>
    <definedName name="FDD_281_1" hidden="1">"E36525"</definedName>
    <definedName name="FDD_281_2" hidden="1">"E36891"</definedName>
    <definedName name="FDD_282_0" hidden="1">"E36160"</definedName>
    <definedName name="FDD_282_1" hidden="1">"E36525"</definedName>
    <definedName name="FDD_282_2" hidden="1">"E36891"</definedName>
    <definedName name="FDD_283_0" hidden="1">"E36160"</definedName>
    <definedName name="FDD_283_1" hidden="1">"E36525"</definedName>
    <definedName name="FDD_283_2" hidden="1">"E36891"</definedName>
    <definedName name="FDD_284_0" hidden="1">"A30681"</definedName>
    <definedName name="FDD_284_1" hidden="1">"A31047"</definedName>
    <definedName name="FDD_284_10" hidden="1">"A34334"</definedName>
    <definedName name="FDD_284_11" hidden="1">"A34699"</definedName>
    <definedName name="FDD_284_12" hidden="1">"A35064"</definedName>
    <definedName name="FDD_284_13" hidden="1">"A35430"</definedName>
    <definedName name="FDD_284_14" hidden="1">"A35795"</definedName>
    <definedName name="FDD_284_2" hidden="1">"A31412"</definedName>
    <definedName name="FDD_284_3" hidden="1">"A31777"</definedName>
    <definedName name="FDD_284_4" hidden="1">"A32142"</definedName>
    <definedName name="FDD_284_5" hidden="1">"A32508"</definedName>
    <definedName name="FDD_284_6" hidden="1">"A32873"</definedName>
    <definedName name="FDD_284_7" hidden="1">"A33238"</definedName>
    <definedName name="FDD_284_8" hidden="1">"A33603"</definedName>
    <definedName name="FDD_284_9" hidden="1">"A33969"</definedName>
    <definedName name="FDD_285_0" hidden="1">"A35795"</definedName>
    <definedName name="FDD_285_1" hidden="1">"E36160"</definedName>
    <definedName name="FDD_285_10" hidden="1">"E39447"</definedName>
    <definedName name="FDD_285_11" hidden="1">"E39813"</definedName>
    <definedName name="FDD_285_12" hidden="1">"E40178"</definedName>
    <definedName name="FDD_285_13" hidden="1">"E40543"</definedName>
    <definedName name="FDD_285_14" hidden="1">"E40908"</definedName>
    <definedName name="FDD_285_15" hidden="1">"E41274"</definedName>
    <definedName name="FDD_285_16" hidden="1">"E41639"</definedName>
    <definedName name="FDD_285_17" hidden="1">"E42004"</definedName>
    <definedName name="FDD_285_18" hidden="1">"E42369"</definedName>
    <definedName name="FDD_285_19" hidden="1">"E42735"</definedName>
    <definedName name="FDD_285_2" hidden="1">"E36525"</definedName>
    <definedName name="FDD_285_20" hidden="1">"E43100"</definedName>
    <definedName name="FDD_285_21" hidden="1">"E43465"</definedName>
    <definedName name="FDD_285_22" hidden="1">"E43830"</definedName>
    <definedName name="FDD_285_23" hidden="1">"E44196"</definedName>
    <definedName name="FDD_285_24" hidden="1">"E44561"</definedName>
    <definedName name="FDD_285_25" hidden="1">"E44926"</definedName>
    <definedName name="FDD_285_3" hidden="1">"E36891"</definedName>
    <definedName name="FDD_285_4" hidden="1">"E37256"</definedName>
    <definedName name="FDD_285_5" hidden="1">"E37621"</definedName>
    <definedName name="FDD_285_6" hidden="1">"E37986"</definedName>
    <definedName name="FDD_285_7" hidden="1">"E38352"</definedName>
    <definedName name="FDD_285_8" hidden="1">"E38717"</definedName>
    <definedName name="FDD_285_9" hidden="1">"E39082"</definedName>
    <definedName name="FDD_286_0" hidden="1">"E36160"</definedName>
    <definedName name="FDD_286_1" hidden="1">"E36525"</definedName>
    <definedName name="FDD_286_10" hidden="1">"E39813"</definedName>
    <definedName name="FDD_286_11" hidden="1">"E40178"</definedName>
    <definedName name="FDD_286_12" hidden="1">"E40543"</definedName>
    <definedName name="FDD_286_13" hidden="1">"E40908"</definedName>
    <definedName name="FDD_286_14" hidden="1">"E41274"</definedName>
    <definedName name="FDD_286_15" hidden="1">"E41639"</definedName>
    <definedName name="FDD_286_16" hidden="1">"E42004"</definedName>
    <definedName name="FDD_286_17" hidden="1">"E42369"</definedName>
    <definedName name="FDD_286_18" hidden="1">"E42735"</definedName>
    <definedName name="FDD_286_19" hidden="1">"E43100"</definedName>
    <definedName name="FDD_286_2" hidden="1">"E36891"</definedName>
    <definedName name="FDD_286_20" hidden="1">"E43465"</definedName>
    <definedName name="FDD_286_21" hidden="1">"E43830"</definedName>
    <definedName name="FDD_286_22" hidden="1">"E44196"</definedName>
    <definedName name="FDD_286_23" hidden="1">"E44561"</definedName>
    <definedName name="FDD_286_24" hidden="1">"E44926"</definedName>
    <definedName name="FDD_286_3" hidden="1">"E37256"</definedName>
    <definedName name="FDD_286_4" hidden="1">"E37621"</definedName>
    <definedName name="FDD_286_5" hidden="1">"E37986"</definedName>
    <definedName name="FDD_286_6" hidden="1">"E38352"</definedName>
    <definedName name="FDD_286_7" hidden="1">"E38717"</definedName>
    <definedName name="FDD_286_8" hidden="1">"E39082"</definedName>
    <definedName name="FDD_286_9" hidden="1">"E39447"</definedName>
    <definedName name="FDD_287_0" hidden="1">"A25569"</definedName>
    <definedName name="FDD_288_0" hidden="1">"A25569"</definedName>
    <definedName name="FDD_289_0" hidden="1">"A36890"</definedName>
    <definedName name="FDD_29_0" hidden="1">"A25569"</definedName>
    <definedName name="FDD_290_0" hidden="1">"A36890"</definedName>
    <definedName name="FDD_291_0" hidden="1">"A25569"</definedName>
    <definedName name="FDD_295_0" hidden="1">"U25569"</definedName>
    <definedName name="FDD_296_0" hidden="1">"A25569"</definedName>
    <definedName name="FDD_297_0" hidden="1">"A25569"</definedName>
    <definedName name="FDD_298_0" hidden="1">"A25569"</definedName>
    <definedName name="FDD_299_0" hidden="1">"A25569"</definedName>
    <definedName name="FDD_3_0" hidden="1">"A25569"</definedName>
    <definedName name="FDD_30_0" hidden="1">"A25569"</definedName>
    <definedName name="FDD_300_0" hidden="1">"U25569"</definedName>
    <definedName name="FDD_301_0" hidden="1">"U35795"</definedName>
    <definedName name="FDD_301_1" hidden="1">"U36160"</definedName>
    <definedName name="FDD_301_2" hidden="1">"U36525"</definedName>
    <definedName name="FDD_302_0" hidden="1">"U35795"</definedName>
    <definedName name="FDD_302_1" hidden="1">"U36160"</definedName>
    <definedName name="FDD_302_2" hidden="1">"U36525"</definedName>
    <definedName name="FDD_303_0" hidden="1">"U35795"</definedName>
    <definedName name="FDD_303_1" hidden="1">"U36160"</definedName>
    <definedName name="FDD_303_2" hidden="1">"U36525"</definedName>
    <definedName name="FDD_304_0" hidden="1">"U35795"</definedName>
    <definedName name="FDD_304_1" hidden="1">"U36160"</definedName>
    <definedName name="FDD_304_2" hidden="1">"U36525"</definedName>
    <definedName name="FDD_305_0" hidden="1">"A30681"</definedName>
    <definedName name="FDD_305_1" hidden="1">"A31047"</definedName>
    <definedName name="FDD_305_10" hidden="1">"U34334"</definedName>
    <definedName name="FDD_305_11" hidden="1">"U34699"</definedName>
    <definedName name="FDD_305_12" hidden="1">"U35064"</definedName>
    <definedName name="FDD_305_13" hidden="1">"U35430"</definedName>
    <definedName name="FDD_305_14" hidden="1">"U35795"</definedName>
    <definedName name="FDD_305_2" hidden="1">"A31412"</definedName>
    <definedName name="FDD_305_3" hidden="1">"U31777"</definedName>
    <definedName name="FDD_305_4" hidden="1">"U32142"</definedName>
    <definedName name="FDD_305_5" hidden="1">"U32508"</definedName>
    <definedName name="FDD_305_6" hidden="1">"U32873"</definedName>
    <definedName name="FDD_305_7" hidden="1">"U33238"</definedName>
    <definedName name="FDD_305_8" hidden="1">"U33603"</definedName>
    <definedName name="FDD_305_9" hidden="1">"U33969"</definedName>
    <definedName name="FDD_306_0" hidden="1">"U35795"</definedName>
    <definedName name="FDD_306_1" hidden="1">"E36160"</definedName>
    <definedName name="FDD_306_2" hidden="1">"U36525"</definedName>
    <definedName name="FDD_307_0" hidden="1">"A35795"</definedName>
    <definedName name="FDD_307_1" hidden="1">"U36160"</definedName>
    <definedName name="FDD_307_2" hidden="1">"U36525"</definedName>
    <definedName name="FDD_31_0" hidden="1">"A25569"</definedName>
    <definedName name="FDD_32_0" hidden="1">"A25569"</definedName>
    <definedName name="FDD_33_0" hidden="1">"A25569"</definedName>
    <definedName name="FDD_34_0" hidden="1">"A25569"</definedName>
    <definedName name="FDD_35_0" hidden="1">"A25569"</definedName>
    <definedName name="FDD_36_0" hidden="1">"A25569"</definedName>
    <definedName name="FDD_37_0" hidden="1">"A25569"</definedName>
    <definedName name="FDD_38_0" hidden="1">"A25569"</definedName>
    <definedName name="FDD_39_0" hidden="1">"A25569"</definedName>
    <definedName name="FDD_4_0" hidden="1">"A25569"</definedName>
    <definedName name="FDD_40_0" hidden="1">"A25569"</definedName>
    <definedName name="FDD_41_0" hidden="1">"U25569"</definedName>
    <definedName name="FDD_42_0" hidden="1">"U25569"</definedName>
    <definedName name="FDD_43_0" hidden="1">"A25569"</definedName>
    <definedName name="FDD_44_0" hidden="1">"A30681"</definedName>
    <definedName name="FDD_44_1" hidden="1">"A31047"</definedName>
    <definedName name="FDD_44_10" hidden="1">"A34334"</definedName>
    <definedName name="FDD_44_11" hidden="1">"A34699"</definedName>
    <definedName name="FDD_44_12" hidden="1">"A35064"</definedName>
    <definedName name="FDD_44_13" hidden="1">"A35430"</definedName>
    <definedName name="FDD_44_14" hidden="1">"A35795"</definedName>
    <definedName name="FDD_44_2" hidden="1">"A31412"</definedName>
    <definedName name="FDD_44_3" hidden="1">"A31777"</definedName>
    <definedName name="FDD_44_4" hidden="1">"A32142"</definedName>
    <definedName name="FDD_44_5" hidden="1">"A32508"</definedName>
    <definedName name="FDD_44_6" hidden="1">"A32873"</definedName>
    <definedName name="FDD_44_7" hidden="1">"A33238"</definedName>
    <definedName name="FDD_44_8" hidden="1">"A33603"</definedName>
    <definedName name="FDD_44_9" hidden="1">"A33969"</definedName>
    <definedName name="FDD_45_0" hidden="1">"A30681"</definedName>
    <definedName name="FDD_45_1" hidden="1">"A31047"</definedName>
    <definedName name="FDD_45_10" hidden="1">"A34334"</definedName>
    <definedName name="FDD_45_11" hidden="1">"A34699"</definedName>
    <definedName name="FDD_45_12" hidden="1">"A35064"</definedName>
    <definedName name="FDD_45_13" hidden="1">"A35430"</definedName>
    <definedName name="FDD_45_14" hidden="1">"A35795"</definedName>
    <definedName name="FDD_45_2" hidden="1">"A31412"</definedName>
    <definedName name="FDD_45_3" hidden="1">"A31777"</definedName>
    <definedName name="FDD_45_4" hidden="1">"A32142"</definedName>
    <definedName name="FDD_45_5" hidden="1">"A32508"</definedName>
    <definedName name="FDD_45_6" hidden="1">"A32873"</definedName>
    <definedName name="FDD_45_7" hidden="1">"A33238"</definedName>
    <definedName name="FDD_45_8" hidden="1">"A33603"</definedName>
    <definedName name="FDD_45_9" hidden="1">"A33969"</definedName>
    <definedName name="FDD_46_0" hidden="1">"A30681"</definedName>
    <definedName name="FDD_46_1" hidden="1">"A31047"</definedName>
    <definedName name="FDD_46_10" hidden="1">"A34334"</definedName>
    <definedName name="FDD_46_11" hidden="1">"A34699"</definedName>
    <definedName name="FDD_46_12" hidden="1">"A35064"</definedName>
    <definedName name="FDD_46_13" hidden="1">"A35430"</definedName>
    <definedName name="FDD_46_14" hidden="1">"A35795"</definedName>
    <definedName name="FDD_46_2" hidden="1">"A31412"</definedName>
    <definedName name="FDD_46_3" hidden="1">"A31777"</definedName>
    <definedName name="FDD_46_4" hidden="1">"A32142"</definedName>
    <definedName name="FDD_46_5" hidden="1">"A32508"</definedName>
    <definedName name="FDD_46_6" hidden="1">"A32873"</definedName>
    <definedName name="FDD_46_7" hidden="1">"A33238"</definedName>
    <definedName name="FDD_46_8" hidden="1">"A33603"</definedName>
    <definedName name="FDD_46_9" hidden="1">"A33969"</definedName>
    <definedName name="FDD_47_0" hidden="1">"A30681"</definedName>
    <definedName name="FDD_47_1" hidden="1">"A31047"</definedName>
    <definedName name="FDD_47_10" hidden="1">"A34334"</definedName>
    <definedName name="FDD_47_11" hidden="1">"A34699"</definedName>
    <definedName name="FDD_47_12" hidden="1">"A35064"</definedName>
    <definedName name="FDD_47_13" hidden="1">"A35430"</definedName>
    <definedName name="FDD_47_14" hidden="1">"A35795"</definedName>
    <definedName name="FDD_47_2" hidden="1">"A31412"</definedName>
    <definedName name="FDD_47_3" hidden="1">"A31777"</definedName>
    <definedName name="FDD_47_4" hidden="1">"A32142"</definedName>
    <definedName name="FDD_47_5" hidden="1">"A32508"</definedName>
    <definedName name="FDD_47_6" hidden="1">"A32873"</definedName>
    <definedName name="FDD_47_7" hidden="1">"A33238"</definedName>
    <definedName name="FDD_47_8" hidden="1">"A33603"</definedName>
    <definedName name="FDD_47_9" hidden="1">"A33969"</definedName>
    <definedName name="FDD_48_0" hidden="1">"A30681"</definedName>
    <definedName name="FDD_48_1" hidden="1">"A31047"</definedName>
    <definedName name="FDD_48_10" hidden="1">"A34334"</definedName>
    <definedName name="FDD_48_11" hidden="1">"A34699"</definedName>
    <definedName name="FDD_48_12" hidden="1">"A35064"</definedName>
    <definedName name="FDD_48_13" hidden="1">"A35430"</definedName>
    <definedName name="FDD_48_14" hidden="1">"A35795"</definedName>
    <definedName name="FDD_48_2" hidden="1">"A31412"</definedName>
    <definedName name="FDD_48_3" hidden="1">"A31777"</definedName>
    <definedName name="FDD_48_4" hidden="1">"A32142"</definedName>
    <definedName name="FDD_48_5" hidden="1">"A32508"</definedName>
    <definedName name="FDD_48_6" hidden="1">"A32873"</definedName>
    <definedName name="FDD_48_7" hidden="1">"A33238"</definedName>
    <definedName name="FDD_48_8" hidden="1">"A33603"</definedName>
    <definedName name="FDD_48_9" hidden="1">"A33969"</definedName>
    <definedName name="FDD_49_0" hidden="1">"A30681"</definedName>
    <definedName name="FDD_49_1" hidden="1">"A31047"</definedName>
    <definedName name="FDD_49_10" hidden="1">"A34334"</definedName>
    <definedName name="FDD_49_11" hidden="1">"A34699"</definedName>
    <definedName name="FDD_49_12" hidden="1">"A35064"</definedName>
    <definedName name="FDD_49_13" hidden="1">"A35430"</definedName>
    <definedName name="FDD_49_14" hidden="1">"A35795"</definedName>
    <definedName name="FDD_49_2" hidden="1">"A31412"</definedName>
    <definedName name="FDD_49_3" hidden="1">"A31777"</definedName>
    <definedName name="FDD_49_4" hidden="1">"A32142"</definedName>
    <definedName name="FDD_49_5" hidden="1">"A32508"</definedName>
    <definedName name="FDD_49_6" hidden="1">"A32873"</definedName>
    <definedName name="FDD_49_7" hidden="1">"A33238"</definedName>
    <definedName name="FDD_49_8" hidden="1">"A33603"</definedName>
    <definedName name="FDD_49_9" hidden="1">"A33969"</definedName>
    <definedName name="FDD_5_0" hidden="1">"A25569"</definedName>
    <definedName name="FDD_50_0" hidden="1">"A30681"</definedName>
    <definedName name="FDD_50_1" hidden="1">"A31047"</definedName>
    <definedName name="FDD_50_10" hidden="1">"A34334"</definedName>
    <definedName name="FDD_50_11" hidden="1">"A34699"</definedName>
    <definedName name="FDD_50_12" hidden="1">"A35064"</definedName>
    <definedName name="FDD_50_13" hidden="1">"A35430"</definedName>
    <definedName name="FDD_50_14" hidden="1">"A35795"</definedName>
    <definedName name="FDD_50_2" hidden="1">"A31412"</definedName>
    <definedName name="FDD_50_3" hidden="1">"A31777"</definedName>
    <definedName name="FDD_50_4" hidden="1">"A32142"</definedName>
    <definedName name="FDD_50_5" hidden="1">"A32508"</definedName>
    <definedName name="FDD_50_6" hidden="1">"A32873"</definedName>
    <definedName name="FDD_50_7" hidden="1">"A33238"</definedName>
    <definedName name="FDD_50_8" hidden="1">"A33603"</definedName>
    <definedName name="FDD_50_9" hidden="1">"A33969"</definedName>
    <definedName name="FDD_51_0" hidden="1">"A30681"</definedName>
    <definedName name="FDD_51_1" hidden="1">"A31047"</definedName>
    <definedName name="FDD_51_10" hidden="1">"A34334"</definedName>
    <definedName name="FDD_51_11" hidden="1">"A34699"</definedName>
    <definedName name="FDD_51_12" hidden="1">"A35064"</definedName>
    <definedName name="FDD_51_13" hidden="1">"A35430"</definedName>
    <definedName name="FDD_51_14" hidden="1">"A35795"</definedName>
    <definedName name="FDD_51_2" hidden="1">"A31412"</definedName>
    <definedName name="FDD_51_3" hidden="1">"A31777"</definedName>
    <definedName name="FDD_51_4" hidden="1">"A32142"</definedName>
    <definedName name="FDD_51_5" hidden="1">"A32508"</definedName>
    <definedName name="FDD_51_6" hidden="1">"A32873"</definedName>
    <definedName name="FDD_51_7" hidden="1">"A33238"</definedName>
    <definedName name="FDD_51_8" hidden="1">"A33603"</definedName>
    <definedName name="FDD_51_9" hidden="1">"A33969"</definedName>
    <definedName name="FDD_52_0" hidden="1">"A30681"</definedName>
    <definedName name="FDD_52_1" hidden="1">"A31047"</definedName>
    <definedName name="FDD_52_10" hidden="1">"A34334"</definedName>
    <definedName name="FDD_52_11" hidden="1">"A34699"</definedName>
    <definedName name="FDD_52_12" hidden="1">"A35064"</definedName>
    <definedName name="FDD_52_13" hidden="1">"A35430"</definedName>
    <definedName name="FDD_52_14" hidden="1">"A35795"</definedName>
    <definedName name="FDD_52_2" hidden="1">"A31412"</definedName>
    <definedName name="FDD_52_3" hidden="1">"A31777"</definedName>
    <definedName name="FDD_52_4" hidden="1">"A32142"</definedName>
    <definedName name="FDD_52_5" hidden="1">"A32508"</definedName>
    <definedName name="FDD_52_6" hidden="1">"A32873"</definedName>
    <definedName name="FDD_52_7" hidden="1">"A33238"</definedName>
    <definedName name="FDD_52_8" hidden="1">"A33603"</definedName>
    <definedName name="FDD_52_9" hidden="1">"A33969"</definedName>
    <definedName name="FDD_53_0" hidden="1">"U30681"</definedName>
    <definedName name="FDD_53_1" hidden="1">"A31047"</definedName>
    <definedName name="FDD_53_10" hidden="1">"A34334"</definedName>
    <definedName name="FDD_53_11" hidden="1">"A34699"</definedName>
    <definedName name="FDD_53_12" hidden="1">"A35064"</definedName>
    <definedName name="FDD_53_13" hidden="1">"A35430"</definedName>
    <definedName name="FDD_53_14" hidden="1">"A35795"</definedName>
    <definedName name="FDD_53_2" hidden="1">"A31412"</definedName>
    <definedName name="FDD_53_3" hidden="1">"A31777"</definedName>
    <definedName name="FDD_53_4" hidden="1">"A32142"</definedName>
    <definedName name="FDD_53_5" hidden="1">"A32508"</definedName>
    <definedName name="FDD_53_6" hidden="1">"A32873"</definedName>
    <definedName name="FDD_53_7" hidden="1">"A33238"</definedName>
    <definedName name="FDD_53_8" hidden="1">"A33603"</definedName>
    <definedName name="FDD_53_9" hidden="1">"A33969"</definedName>
    <definedName name="FDD_54_0" hidden="1">"A30681"</definedName>
    <definedName name="FDD_54_1" hidden="1">"A31047"</definedName>
    <definedName name="FDD_54_10" hidden="1">"A34334"</definedName>
    <definedName name="FDD_54_11" hidden="1">"A34699"</definedName>
    <definedName name="FDD_54_12" hidden="1">"A35064"</definedName>
    <definedName name="FDD_54_13" hidden="1">"A35430"</definedName>
    <definedName name="FDD_54_14" hidden="1">"A35795"</definedName>
    <definedName name="FDD_54_2" hidden="1">"A31412"</definedName>
    <definedName name="FDD_54_3" hidden="1">"A31777"</definedName>
    <definedName name="FDD_54_4" hidden="1">"A32142"</definedName>
    <definedName name="FDD_54_5" hidden="1">"A32508"</definedName>
    <definedName name="FDD_54_6" hidden="1">"A32873"</definedName>
    <definedName name="FDD_54_7" hidden="1">"A33238"</definedName>
    <definedName name="FDD_54_8" hidden="1">"A33603"</definedName>
    <definedName name="FDD_54_9" hidden="1">"A33969"</definedName>
    <definedName name="FDD_55_0" hidden="1">"A30681"</definedName>
    <definedName name="FDD_55_1" hidden="1">"A31047"</definedName>
    <definedName name="FDD_55_10" hidden="1">"A34334"</definedName>
    <definedName name="FDD_55_11" hidden="1">"A34699"</definedName>
    <definedName name="FDD_55_12" hidden="1">"A35064"</definedName>
    <definedName name="FDD_55_13" hidden="1">"A35430"</definedName>
    <definedName name="FDD_55_14" hidden="1">"A35795"</definedName>
    <definedName name="FDD_55_2" hidden="1">"A31412"</definedName>
    <definedName name="FDD_55_3" hidden="1">"A31777"</definedName>
    <definedName name="FDD_55_4" hidden="1">"A32142"</definedName>
    <definedName name="FDD_55_5" hidden="1">"A32508"</definedName>
    <definedName name="FDD_55_6" hidden="1">"A32873"</definedName>
    <definedName name="FDD_55_7" hidden="1">"A33238"</definedName>
    <definedName name="FDD_55_8" hidden="1">"A33603"</definedName>
    <definedName name="FDD_55_9" hidden="1">"A33969"</definedName>
    <definedName name="FDD_56_0" hidden="1">"A30681"</definedName>
    <definedName name="FDD_56_1" hidden="1">"A31047"</definedName>
    <definedName name="FDD_56_10" hidden="1">"A34334"</definedName>
    <definedName name="FDD_56_11" hidden="1">"A34699"</definedName>
    <definedName name="FDD_56_12" hidden="1">"A35064"</definedName>
    <definedName name="FDD_56_13" hidden="1">"A35430"</definedName>
    <definedName name="FDD_56_14" hidden="1">"A35795"</definedName>
    <definedName name="FDD_56_2" hidden="1">"A31412"</definedName>
    <definedName name="FDD_56_3" hidden="1">"A31777"</definedName>
    <definedName name="FDD_56_4" hidden="1">"A32142"</definedName>
    <definedName name="FDD_56_5" hidden="1">"A32508"</definedName>
    <definedName name="FDD_56_6" hidden="1">"A32873"</definedName>
    <definedName name="FDD_56_7" hidden="1">"A33238"</definedName>
    <definedName name="FDD_56_8" hidden="1">"A33603"</definedName>
    <definedName name="FDD_56_9" hidden="1">"A33969"</definedName>
    <definedName name="FDD_57_0" hidden="1">"A30681"</definedName>
    <definedName name="FDD_57_1" hidden="1">"A31047"</definedName>
    <definedName name="FDD_57_10" hidden="1">"A34334"</definedName>
    <definedName name="FDD_57_11" hidden="1">"A34699"</definedName>
    <definedName name="FDD_57_12" hidden="1">"A35064"</definedName>
    <definedName name="FDD_57_13" hidden="1">"A35430"</definedName>
    <definedName name="FDD_57_14" hidden="1">"A35795"</definedName>
    <definedName name="FDD_57_2" hidden="1">"A31412"</definedName>
    <definedName name="FDD_57_3" hidden="1">"A31777"</definedName>
    <definedName name="FDD_57_4" hidden="1">"A32142"</definedName>
    <definedName name="FDD_57_5" hidden="1">"A32508"</definedName>
    <definedName name="FDD_57_6" hidden="1">"A32873"</definedName>
    <definedName name="FDD_57_7" hidden="1">"A33238"</definedName>
    <definedName name="FDD_57_8" hidden="1">"A33603"</definedName>
    <definedName name="FDD_57_9" hidden="1">"A33969"</definedName>
    <definedName name="FDD_58_0" hidden="1">"A30681"</definedName>
    <definedName name="FDD_58_1" hidden="1">"A31047"</definedName>
    <definedName name="FDD_58_10" hidden="1">"A34334"</definedName>
    <definedName name="FDD_58_11" hidden="1">"A34699"</definedName>
    <definedName name="FDD_58_12" hidden="1">"A35064"</definedName>
    <definedName name="FDD_58_13" hidden="1">"A35430"</definedName>
    <definedName name="FDD_58_14" hidden="1">"A35795"</definedName>
    <definedName name="FDD_58_2" hidden="1">"A31412"</definedName>
    <definedName name="FDD_58_3" hidden="1">"A31777"</definedName>
    <definedName name="FDD_58_4" hidden="1">"A32142"</definedName>
    <definedName name="FDD_58_5" hidden="1">"A32508"</definedName>
    <definedName name="FDD_58_6" hidden="1">"A32873"</definedName>
    <definedName name="FDD_58_7" hidden="1">"A33238"</definedName>
    <definedName name="FDD_58_8" hidden="1">"A33603"</definedName>
    <definedName name="FDD_58_9" hidden="1">"A33969"</definedName>
    <definedName name="FDD_59_0" hidden="1">"A30681"</definedName>
    <definedName name="FDD_59_1" hidden="1">"A31047"</definedName>
    <definedName name="FDD_59_10" hidden="1">"A34334"</definedName>
    <definedName name="FDD_59_11" hidden="1">"A34699"</definedName>
    <definedName name="FDD_59_12" hidden="1">"A35064"</definedName>
    <definedName name="FDD_59_13" hidden="1">"A35430"</definedName>
    <definedName name="FDD_59_14" hidden="1">"A35795"</definedName>
    <definedName name="FDD_59_2" hidden="1">"A31412"</definedName>
    <definedName name="FDD_59_3" hidden="1">"A31777"</definedName>
    <definedName name="FDD_59_4" hidden="1">"A32142"</definedName>
    <definedName name="FDD_59_5" hidden="1">"A32508"</definedName>
    <definedName name="FDD_59_6" hidden="1">"A32873"</definedName>
    <definedName name="FDD_59_7" hidden="1">"A33238"</definedName>
    <definedName name="FDD_59_8" hidden="1">"A33603"</definedName>
    <definedName name="FDD_59_9" hidden="1">"A33969"</definedName>
    <definedName name="FDD_6_0" hidden="1">"A25569"</definedName>
    <definedName name="FDD_60_0" hidden="1">"A30681"</definedName>
    <definedName name="FDD_60_1" hidden="1">"A31047"</definedName>
    <definedName name="FDD_60_10" hidden="1">"A34334"</definedName>
    <definedName name="FDD_60_11" hidden="1">"A34699"</definedName>
    <definedName name="FDD_60_12" hidden="1">"A35064"</definedName>
    <definedName name="FDD_60_13" hidden="1">"A35430"</definedName>
    <definedName name="FDD_60_14" hidden="1">"A35795"</definedName>
    <definedName name="FDD_60_2" hidden="1">"A31412"</definedName>
    <definedName name="FDD_60_3" hidden="1">"A31777"</definedName>
    <definedName name="FDD_60_4" hidden="1">"A32142"</definedName>
    <definedName name="FDD_60_5" hidden="1">"A32508"</definedName>
    <definedName name="FDD_60_6" hidden="1">"A32873"</definedName>
    <definedName name="FDD_60_7" hidden="1">"A33238"</definedName>
    <definedName name="FDD_60_8" hidden="1">"A33603"</definedName>
    <definedName name="FDD_60_9" hidden="1">"A33969"</definedName>
    <definedName name="FDD_61_0" hidden="1">"A30681"</definedName>
    <definedName name="FDD_61_1" hidden="1">"A31047"</definedName>
    <definedName name="FDD_61_10" hidden="1">"A34334"</definedName>
    <definedName name="FDD_61_11" hidden="1">"A34699"</definedName>
    <definedName name="FDD_61_12" hidden="1">"A35064"</definedName>
    <definedName name="FDD_61_13" hidden="1">"A35430"</definedName>
    <definedName name="FDD_61_14" hidden="1">"A35795"</definedName>
    <definedName name="FDD_61_2" hidden="1">"A31412"</definedName>
    <definedName name="FDD_61_3" hidden="1">"A31777"</definedName>
    <definedName name="FDD_61_4" hidden="1">"A32142"</definedName>
    <definedName name="FDD_61_5" hidden="1">"A32508"</definedName>
    <definedName name="FDD_61_6" hidden="1">"A32873"</definedName>
    <definedName name="FDD_61_7" hidden="1">"A33238"</definedName>
    <definedName name="FDD_61_8" hidden="1">"A33603"</definedName>
    <definedName name="FDD_61_9" hidden="1">"A33969"</definedName>
    <definedName name="FDD_62_0" hidden="1">"A30681"</definedName>
    <definedName name="FDD_62_1" hidden="1">"A31047"</definedName>
    <definedName name="FDD_62_10" hidden="1">"A34334"</definedName>
    <definedName name="FDD_62_11" hidden="1">"A34699"</definedName>
    <definedName name="FDD_62_12" hidden="1">"A35064"</definedName>
    <definedName name="FDD_62_13" hidden="1">"A35430"</definedName>
    <definedName name="FDD_62_14" hidden="1">"A35795"</definedName>
    <definedName name="FDD_62_2" hidden="1">"A31412"</definedName>
    <definedName name="FDD_62_3" hidden="1">"A31777"</definedName>
    <definedName name="FDD_62_4" hidden="1">"A32142"</definedName>
    <definedName name="FDD_62_5" hidden="1">"A32508"</definedName>
    <definedName name="FDD_62_6" hidden="1">"A32873"</definedName>
    <definedName name="FDD_62_7" hidden="1">"A33238"</definedName>
    <definedName name="FDD_62_8" hidden="1">"A33603"</definedName>
    <definedName name="FDD_62_9" hidden="1">"A33969"</definedName>
    <definedName name="FDD_63_0" hidden="1">"A30681"</definedName>
    <definedName name="FDD_63_1" hidden="1">"A31047"</definedName>
    <definedName name="FDD_63_10" hidden="1">"A34334"</definedName>
    <definedName name="FDD_63_11" hidden="1">"A34699"</definedName>
    <definedName name="FDD_63_12" hidden="1">"A35064"</definedName>
    <definedName name="FDD_63_13" hidden="1">"A35430"</definedName>
    <definedName name="FDD_63_14" hidden="1">"A35795"</definedName>
    <definedName name="FDD_63_2" hidden="1">"A31412"</definedName>
    <definedName name="FDD_63_3" hidden="1">"A31777"</definedName>
    <definedName name="FDD_63_4" hidden="1">"A32142"</definedName>
    <definedName name="FDD_63_5" hidden="1">"A32508"</definedName>
    <definedName name="FDD_63_6" hidden="1">"A32873"</definedName>
    <definedName name="FDD_63_7" hidden="1">"A33238"</definedName>
    <definedName name="FDD_63_8" hidden="1">"A33603"</definedName>
    <definedName name="FDD_63_9" hidden="1">"A33969"</definedName>
    <definedName name="FDD_64_0" hidden="1">"A30681"</definedName>
    <definedName name="FDD_64_1" hidden="1">"A31047"</definedName>
    <definedName name="FDD_64_10" hidden="1">"A34334"</definedName>
    <definedName name="FDD_64_11" hidden="1">"A34699"</definedName>
    <definedName name="FDD_64_12" hidden="1">"A35064"</definedName>
    <definedName name="FDD_64_13" hidden="1">"A35430"</definedName>
    <definedName name="FDD_64_14" hidden="1">"A35795"</definedName>
    <definedName name="FDD_64_2" hidden="1">"A31412"</definedName>
    <definedName name="FDD_64_3" hidden="1">"A31777"</definedName>
    <definedName name="FDD_64_4" hidden="1">"A32142"</definedName>
    <definedName name="FDD_64_5" hidden="1">"A32508"</definedName>
    <definedName name="FDD_64_6" hidden="1">"A32873"</definedName>
    <definedName name="FDD_64_7" hidden="1">"A33238"</definedName>
    <definedName name="FDD_64_8" hidden="1">"A33603"</definedName>
    <definedName name="FDD_64_9" hidden="1">"A33969"</definedName>
    <definedName name="FDD_65_0" hidden="1">"A30681"</definedName>
    <definedName name="FDD_65_1" hidden="1">"A31047"</definedName>
    <definedName name="FDD_65_10" hidden="1">"A34334"</definedName>
    <definedName name="FDD_65_11" hidden="1">"A34699"</definedName>
    <definedName name="FDD_65_12" hidden="1">"A35064"</definedName>
    <definedName name="FDD_65_13" hidden="1">"A35430"</definedName>
    <definedName name="FDD_65_14" hidden="1">"A35795"</definedName>
    <definedName name="FDD_65_2" hidden="1">"A31412"</definedName>
    <definedName name="FDD_65_3" hidden="1">"A31777"</definedName>
    <definedName name="FDD_65_4" hidden="1">"A32142"</definedName>
    <definedName name="FDD_65_5" hidden="1">"A32508"</definedName>
    <definedName name="FDD_65_6" hidden="1">"A32873"</definedName>
    <definedName name="FDD_65_7" hidden="1">"A33238"</definedName>
    <definedName name="FDD_65_8" hidden="1">"A33603"</definedName>
    <definedName name="FDD_65_9" hidden="1">"A33969"</definedName>
    <definedName name="FDD_66_0" hidden="1">"A30681"</definedName>
    <definedName name="FDD_66_1" hidden="1">"A31047"</definedName>
    <definedName name="FDD_66_10" hidden="1">"A34334"</definedName>
    <definedName name="FDD_66_11" hidden="1">"A34699"</definedName>
    <definedName name="FDD_66_12" hidden="1">"A35064"</definedName>
    <definedName name="FDD_66_13" hidden="1">"A35430"</definedName>
    <definedName name="FDD_66_14" hidden="1">"A35795"</definedName>
    <definedName name="FDD_66_2" hidden="1">"A31412"</definedName>
    <definedName name="FDD_66_3" hidden="1">"A31777"</definedName>
    <definedName name="FDD_66_4" hidden="1">"A32142"</definedName>
    <definedName name="FDD_66_5" hidden="1">"A32508"</definedName>
    <definedName name="FDD_66_6" hidden="1">"A32873"</definedName>
    <definedName name="FDD_66_7" hidden="1">"A33238"</definedName>
    <definedName name="FDD_66_8" hidden="1">"A33603"</definedName>
    <definedName name="FDD_66_9" hidden="1">"A33969"</definedName>
    <definedName name="FDD_67_0" hidden="1">"A30681"</definedName>
    <definedName name="FDD_67_1" hidden="1">"A31047"</definedName>
    <definedName name="FDD_67_10" hidden="1">"A34334"</definedName>
    <definedName name="FDD_67_11" hidden="1">"A34699"</definedName>
    <definedName name="FDD_67_12" hidden="1">"A35064"</definedName>
    <definedName name="FDD_67_13" hidden="1">"A35430"</definedName>
    <definedName name="FDD_67_14" hidden="1">"A35795"</definedName>
    <definedName name="FDD_67_2" hidden="1">"A31412"</definedName>
    <definedName name="FDD_67_3" hidden="1">"A31777"</definedName>
    <definedName name="FDD_67_4" hidden="1">"A32142"</definedName>
    <definedName name="FDD_67_5" hidden="1">"A32508"</definedName>
    <definedName name="FDD_67_6" hidden="1">"A32873"</definedName>
    <definedName name="FDD_67_7" hidden="1">"A33238"</definedName>
    <definedName name="FDD_67_8" hidden="1">"A33603"</definedName>
    <definedName name="FDD_67_9" hidden="1">"A33969"</definedName>
    <definedName name="FDD_68_0" hidden="1">"A30681"</definedName>
    <definedName name="FDD_68_1" hidden="1">"A31047"</definedName>
    <definedName name="FDD_68_10" hidden="1">"A34334"</definedName>
    <definedName name="FDD_68_11" hidden="1">"A34699"</definedName>
    <definedName name="FDD_68_12" hidden="1">"A35064"</definedName>
    <definedName name="FDD_68_13" hidden="1">"A35430"</definedName>
    <definedName name="FDD_68_14" hidden="1">"A35795"</definedName>
    <definedName name="FDD_68_2" hidden="1">"A31412"</definedName>
    <definedName name="FDD_68_3" hidden="1">"A31777"</definedName>
    <definedName name="FDD_68_4" hidden="1">"A32142"</definedName>
    <definedName name="FDD_68_5" hidden="1">"A32508"</definedName>
    <definedName name="FDD_68_6" hidden="1">"A32873"</definedName>
    <definedName name="FDD_68_7" hidden="1">"A33238"</definedName>
    <definedName name="FDD_68_8" hidden="1">"A33603"</definedName>
    <definedName name="FDD_68_9" hidden="1">"A33969"</definedName>
    <definedName name="FDD_69_0" hidden="1">"U30681"</definedName>
    <definedName name="FDD_69_1" hidden="1">"A31047"</definedName>
    <definedName name="FDD_69_10" hidden="1">"A34334"</definedName>
    <definedName name="FDD_69_11" hidden="1">"A34699"</definedName>
    <definedName name="FDD_69_12" hidden="1">"A35064"</definedName>
    <definedName name="FDD_69_13" hidden="1">"A35430"</definedName>
    <definedName name="FDD_69_14" hidden="1">"A35795"</definedName>
    <definedName name="FDD_69_2" hidden="1">"A31412"</definedName>
    <definedName name="FDD_69_3" hidden="1">"A31777"</definedName>
    <definedName name="FDD_69_4" hidden="1">"A32142"</definedName>
    <definedName name="FDD_69_5" hidden="1">"A32508"</definedName>
    <definedName name="FDD_69_6" hidden="1">"A32873"</definedName>
    <definedName name="FDD_69_7" hidden="1">"A33238"</definedName>
    <definedName name="FDD_69_8" hidden="1">"A33603"</definedName>
    <definedName name="FDD_69_9" hidden="1">"A33969"</definedName>
    <definedName name="FDD_7_0" hidden="1">"A25569"</definedName>
    <definedName name="FDD_70_0" hidden="1">"A30681"</definedName>
    <definedName name="FDD_70_1" hidden="1">"A31047"</definedName>
    <definedName name="FDD_70_10" hidden="1">"A34334"</definedName>
    <definedName name="FDD_70_11" hidden="1">"A34699"</definedName>
    <definedName name="FDD_70_12" hidden="1">"A35064"</definedName>
    <definedName name="FDD_70_13" hidden="1">"A35430"</definedName>
    <definedName name="FDD_70_14" hidden="1">"A35795"</definedName>
    <definedName name="FDD_70_2" hidden="1">"A31412"</definedName>
    <definedName name="FDD_70_3" hidden="1">"A31777"</definedName>
    <definedName name="FDD_70_4" hidden="1">"A32142"</definedName>
    <definedName name="FDD_70_5" hidden="1">"A32508"</definedName>
    <definedName name="FDD_70_6" hidden="1">"A32873"</definedName>
    <definedName name="FDD_70_7" hidden="1">"A33238"</definedName>
    <definedName name="FDD_70_8" hidden="1">"A33603"</definedName>
    <definedName name="FDD_70_9" hidden="1">"A33969"</definedName>
    <definedName name="FDD_71_0" hidden="1">"A30681"</definedName>
    <definedName name="FDD_71_1" hidden="1">"A31047"</definedName>
    <definedName name="FDD_71_10" hidden="1">"A34334"</definedName>
    <definedName name="FDD_71_11" hidden="1">"A34699"</definedName>
    <definedName name="FDD_71_12" hidden="1">"A35064"</definedName>
    <definedName name="FDD_71_13" hidden="1">"A35430"</definedName>
    <definedName name="FDD_71_14" hidden="1">"A35795"</definedName>
    <definedName name="FDD_71_2" hidden="1">"A31412"</definedName>
    <definedName name="FDD_71_3" hidden="1">"A31777"</definedName>
    <definedName name="FDD_71_4" hidden="1">"A32142"</definedName>
    <definedName name="FDD_71_5" hidden="1">"A32508"</definedName>
    <definedName name="FDD_71_6" hidden="1">"A32873"</definedName>
    <definedName name="FDD_71_7" hidden="1">"A33238"</definedName>
    <definedName name="FDD_71_8" hidden="1">"A33603"</definedName>
    <definedName name="FDD_71_9" hidden="1">"A33969"</definedName>
    <definedName name="FDD_72_0" hidden="1">"A30681"</definedName>
    <definedName name="FDD_72_1" hidden="1">"A31047"</definedName>
    <definedName name="FDD_72_10" hidden="1">"A34334"</definedName>
    <definedName name="FDD_72_11" hidden="1">"A34699"</definedName>
    <definedName name="FDD_72_12" hidden="1">"A35064"</definedName>
    <definedName name="FDD_72_13" hidden="1">"A35430"</definedName>
    <definedName name="FDD_72_14" hidden="1">"A35795"</definedName>
    <definedName name="FDD_72_2" hidden="1">"A31412"</definedName>
    <definedName name="FDD_72_3" hidden="1">"A31777"</definedName>
    <definedName name="FDD_72_4" hidden="1">"A32142"</definedName>
    <definedName name="FDD_72_5" hidden="1">"A32508"</definedName>
    <definedName name="FDD_72_6" hidden="1">"A32873"</definedName>
    <definedName name="FDD_72_7" hidden="1">"A33238"</definedName>
    <definedName name="FDD_72_8" hidden="1">"A33603"</definedName>
    <definedName name="FDD_72_9" hidden="1">"A33969"</definedName>
    <definedName name="FDD_73_0" hidden="1">"A30681"</definedName>
    <definedName name="FDD_73_1" hidden="1">"A31047"</definedName>
    <definedName name="FDD_73_10" hidden="1">"A34334"</definedName>
    <definedName name="FDD_73_11" hidden="1">"A34699"</definedName>
    <definedName name="FDD_73_12" hidden="1">"A35064"</definedName>
    <definedName name="FDD_73_13" hidden="1">"A35430"</definedName>
    <definedName name="FDD_73_14" hidden="1">"A35795"</definedName>
    <definedName name="FDD_73_2" hidden="1">"A31412"</definedName>
    <definedName name="FDD_73_3" hidden="1">"A31777"</definedName>
    <definedName name="FDD_73_4" hidden="1">"A32142"</definedName>
    <definedName name="FDD_73_5" hidden="1">"A32508"</definedName>
    <definedName name="FDD_73_6" hidden="1">"A32873"</definedName>
    <definedName name="FDD_73_7" hidden="1">"A33238"</definedName>
    <definedName name="FDD_73_8" hidden="1">"A33603"</definedName>
    <definedName name="FDD_73_9" hidden="1">"A33969"</definedName>
    <definedName name="FDD_74_0" hidden="1">"A30681"</definedName>
    <definedName name="FDD_74_1" hidden="1">"A31047"</definedName>
    <definedName name="FDD_74_10" hidden="1">"A34334"</definedName>
    <definedName name="FDD_74_11" hidden="1">"A34699"</definedName>
    <definedName name="FDD_74_12" hidden="1">"A35064"</definedName>
    <definedName name="FDD_74_13" hidden="1">"A35430"</definedName>
    <definedName name="FDD_74_14" hidden="1">"A35795"</definedName>
    <definedName name="FDD_74_2" hidden="1">"A31412"</definedName>
    <definedName name="FDD_74_3" hidden="1">"A31777"</definedName>
    <definedName name="FDD_74_4" hidden="1">"A32142"</definedName>
    <definedName name="FDD_74_5" hidden="1">"A32508"</definedName>
    <definedName name="FDD_74_6" hidden="1">"A32873"</definedName>
    <definedName name="FDD_74_7" hidden="1">"A33238"</definedName>
    <definedName name="FDD_74_8" hidden="1">"A33603"</definedName>
    <definedName name="FDD_74_9" hidden="1">"A33969"</definedName>
    <definedName name="FDD_75_0" hidden="1">"A30681"</definedName>
    <definedName name="FDD_75_1" hidden="1">"A31047"</definedName>
    <definedName name="FDD_75_10" hidden="1">"A34334"</definedName>
    <definedName name="FDD_75_11" hidden="1">"A34699"</definedName>
    <definedName name="FDD_75_12" hidden="1">"A35064"</definedName>
    <definedName name="FDD_75_13" hidden="1">"A35430"</definedName>
    <definedName name="FDD_75_14" hidden="1">"A35795"</definedName>
    <definedName name="FDD_75_2" hidden="1">"A31412"</definedName>
    <definedName name="FDD_75_3" hidden="1">"A31777"</definedName>
    <definedName name="FDD_75_4" hidden="1">"A32142"</definedName>
    <definedName name="FDD_75_5" hidden="1">"A32508"</definedName>
    <definedName name="FDD_75_6" hidden="1">"A32873"</definedName>
    <definedName name="FDD_75_7" hidden="1">"A33238"</definedName>
    <definedName name="FDD_75_8" hidden="1">"A33603"</definedName>
    <definedName name="FDD_75_9" hidden="1">"A33969"</definedName>
    <definedName name="FDD_76_0" hidden="1">"A30681"</definedName>
    <definedName name="FDD_76_1" hidden="1">"A31047"</definedName>
    <definedName name="FDD_76_10" hidden="1">"A34334"</definedName>
    <definedName name="FDD_76_11" hidden="1">"A34699"</definedName>
    <definedName name="FDD_76_12" hidden="1">"A35064"</definedName>
    <definedName name="FDD_76_13" hidden="1">"A35430"</definedName>
    <definedName name="FDD_76_14" hidden="1">"A35795"</definedName>
    <definedName name="FDD_76_2" hidden="1">"A31412"</definedName>
    <definedName name="FDD_76_3" hidden="1">"A31777"</definedName>
    <definedName name="FDD_76_4" hidden="1">"A32142"</definedName>
    <definedName name="FDD_76_5" hidden="1">"A32508"</definedName>
    <definedName name="FDD_76_6" hidden="1">"A32873"</definedName>
    <definedName name="FDD_76_7" hidden="1">"A33238"</definedName>
    <definedName name="FDD_76_8" hidden="1">"A33603"</definedName>
    <definedName name="FDD_76_9" hidden="1">"A33969"</definedName>
    <definedName name="FDD_77_0" hidden="1">"A30681"</definedName>
    <definedName name="FDD_77_1" hidden="1">"A31047"</definedName>
    <definedName name="FDD_77_10" hidden="1">"A34334"</definedName>
    <definedName name="FDD_77_11" hidden="1">"A34699"</definedName>
    <definedName name="FDD_77_12" hidden="1">"A35064"</definedName>
    <definedName name="FDD_77_13" hidden="1">"A35430"</definedName>
    <definedName name="FDD_77_14" hidden="1">"A35795"</definedName>
    <definedName name="FDD_77_2" hidden="1">"A31412"</definedName>
    <definedName name="FDD_77_3" hidden="1">"A31777"</definedName>
    <definedName name="FDD_77_4" hidden="1">"A32142"</definedName>
    <definedName name="FDD_77_5" hidden="1">"A32508"</definedName>
    <definedName name="FDD_77_6" hidden="1">"A32873"</definedName>
    <definedName name="FDD_77_7" hidden="1">"A33238"</definedName>
    <definedName name="FDD_77_8" hidden="1">"A33603"</definedName>
    <definedName name="FDD_77_9" hidden="1">"A33969"</definedName>
    <definedName name="FDD_78_0" hidden="1">"A30681"</definedName>
    <definedName name="FDD_78_1" hidden="1">"A31047"</definedName>
    <definedName name="FDD_78_10" hidden="1">"A34334"</definedName>
    <definedName name="FDD_78_11" hidden="1">"A34699"</definedName>
    <definedName name="FDD_78_12" hidden="1">"A35064"</definedName>
    <definedName name="FDD_78_13" hidden="1">"A35430"</definedName>
    <definedName name="FDD_78_14" hidden="1">"A35795"</definedName>
    <definedName name="FDD_78_2" hidden="1">"A31412"</definedName>
    <definedName name="FDD_78_3" hidden="1">"A31777"</definedName>
    <definedName name="FDD_78_4" hidden="1">"A32142"</definedName>
    <definedName name="FDD_78_5" hidden="1">"A32508"</definedName>
    <definedName name="FDD_78_6" hidden="1">"A32873"</definedName>
    <definedName name="FDD_78_7" hidden="1">"A33238"</definedName>
    <definedName name="FDD_78_8" hidden="1">"A33603"</definedName>
    <definedName name="FDD_78_9" hidden="1">"A33969"</definedName>
    <definedName name="FDD_79_0" hidden="1">"A30681"</definedName>
    <definedName name="FDD_79_1" hidden="1">"A31047"</definedName>
    <definedName name="FDD_79_10" hidden="1">"A34334"</definedName>
    <definedName name="FDD_79_11" hidden="1">"A34699"</definedName>
    <definedName name="FDD_79_12" hidden="1">"A35064"</definedName>
    <definedName name="FDD_79_13" hidden="1">"A35430"</definedName>
    <definedName name="FDD_79_14" hidden="1">"A35795"</definedName>
    <definedName name="FDD_79_2" hidden="1">"A31412"</definedName>
    <definedName name="FDD_79_3" hidden="1">"A31777"</definedName>
    <definedName name="FDD_79_4" hidden="1">"A32142"</definedName>
    <definedName name="FDD_79_5" hidden="1">"A32508"</definedName>
    <definedName name="FDD_79_6" hidden="1">"A32873"</definedName>
    <definedName name="FDD_79_7" hidden="1">"A33238"</definedName>
    <definedName name="FDD_79_8" hidden="1">"A33603"</definedName>
    <definedName name="FDD_79_9" hidden="1">"A33969"</definedName>
    <definedName name="FDD_8_0" hidden="1">"A25569"</definedName>
    <definedName name="FDD_80_0" hidden="1">"A30681"</definedName>
    <definedName name="FDD_80_1" hidden="1">"A31047"</definedName>
    <definedName name="FDD_80_10" hidden="1">"A34334"</definedName>
    <definedName name="FDD_80_11" hidden="1">"A34699"</definedName>
    <definedName name="FDD_80_12" hidden="1">"A35064"</definedName>
    <definedName name="FDD_80_13" hidden="1">"A35430"</definedName>
    <definedName name="FDD_80_14" hidden="1">"A35795"</definedName>
    <definedName name="FDD_80_2" hidden="1">"A31412"</definedName>
    <definedName name="FDD_80_3" hidden="1">"A31777"</definedName>
    <definedName name="FDD_80_4" hidden="1">"A32142"</definedName>
    <definedName name="FDD_80_5" hidden="1">"A32508"</definedName>
    <definedName name="FDD_80_6" hidden="1">"A32873"</definedName>
    <definedName name="FDD_80_7" hidden="1">"A33238"</definedName>
    <definedName name="FDD_80_8" hidden="1">"A33603"</definedName>
    <definedName name="FDD_80_9" hidden="1">"A33969"</definedName>
    <definedName name="FDD_81_0" hidden="1">"A30681"</definedName>
    <definedName name="FDD_81_1" hidden="1">"A31047"</definedName>
    <definedName name="FDD_81_10" hidden="1">"A34334"</definedName>
    <definedName name="FDD_81_11" hidden="1">"A34699"</definedName>
    <definedName name="FDD_81_12" hidden="1">"A35064"</definedName>
    <definedName name="FDD_81_13" hidden="1">"A35430"</definedName>
    <definedName name="FDD_81_14" hidden="1">"A35795"</definedName>
    <definedName name="FDD_81_2" hidden="1">"A31412"</definedName>
    <definedName name="FDD_81_3" hidden="1">"A31777"</definedName>
    <definedName name="FDD_81_4" hidden="1">"A32142"</definedName>
    <definedName name="FDD_81_5" hidden="1">"A32508"</definedName>
    <definedName name="FDD_81_6" hidden="1">"A32873"</definedName>
    <definedName name="FDD_81_7" hidden="1">"A33238"</definedName>
    <definedName name="FDD_81_8" hidden="1">"A33603"</definedName>
    <definedName name="FDD_81_9" hidden="1">"A33969"</definedName>
    <definedName name="FDD_82_0" hidden="1">"A30681"</definedName>
    <definedName name="FDD_82_1" hidden="1">"A31047"</definedName>
    <definedName name="FDD_82_10" hidden="1">"A34334"</definedName>
    <definedName name="FDD_82_11" hidden="1">"A34699"</definedName>
    <definedName name="FDD_82_12" hidden="1">"A35064"</definedName>
    <definedName name="FDD_82_13" hidden="1">"A35430"</definedName>
    <definedName name="FDD_82_14" hidden="1">"A35795"</definedName>
    <definedName name="FDD_82_2" hidden="1">"A31412"</definedName>
    <definedName name="FDD_82_3" hidden="1">"A31777"</definedName>
    <definedName name="FDD_82_4" hidden="1">"A32142"</definedName>
    <definedName name="FDD_82_5" hidden="1">"A32508"</definedName>
    <definedName name="FDD_82_6" hidden="1">"A32873"</definedName>
    <definedName name="FDD_82_7" hidden="1">"A33238"</definedName>
    <definedName name="FDD_82_8" hidden="1">"A33603"</definedName>
    <definedName name="FDD_82_9" hidden="1">"A33969"</definedName>
    <definedName name="FDD_83_0" hidden="1">"A30681"</definedName>
    <definedName name="FDD_83_1" hidden="1">"A31047"</definedName>
    <definedName name="FDD_83_10" hidden="1">"A34334"</definedName>
    <definedName name="FDD_83_11" hidden="1">"A34699"</definedName>
    <definedName name="FDD_83_12" hidden="1">"A35064"</definedName>
    <definedName name="FDD_83_13" hidden="1">"A35430"</definedName>
    <definedName name="FDD_83_14" hidden="1">"A35795"</definedName>
    <definedName name="FDD_83_2" hidden="1">"A31412"</definedName>
    <definedName name="FDD_83_3" hidden="1">"A31777"</definedName>
    <definedName name="FDD_83_4" hidden="1">"A32142"</definedName>
    <definedName name="FDD_83_5" hidden="1">"A32508"</definedName>
    <definedName name="FDD_83_6" hidden="1">"A32873"</definedName>
    <definedName name="FDD_83_7" hidden="1">"A33238"</definedName>
    <definedName name="FDD_83_8" hidden="1">"A33603"</definedName>
    <definedName name="FDD_83_9" hidden="1">"A33969"</definedName>
    <definedName name="FDD_84_0" hidden="1">"A30681"</definedName>
    <definedName name="FDD_84_1" hidden="1">"A31047"</definedName>
    <definedName name="FDD_84_10" hidden="1">"A34334"</definedName>
    <definedName name="FDD_84_11" hidden="1">"A34699"</definedName>
    <definedName name="FDD_84_12" hidden="1">"A35064"</definedName>
    <definedName name="FDD_84_13" hidden="1">"A35430"</definedName>
    <definedName name="FDD_84_14" hidden="1">"A35795"</definedName>
    <definedName name="FDD_84_2" hidden="1">"A31412"</definedName>
    <definedName name="FDD_84_3" hidden="1">"A31777"</definedName>
    <definedName name="FDD_84_4" hidden="1">"A32142"</definedName>
    <definedName name="FDD_84_5" hidden="1">"A32508"</definedName>
    <definedName name="FDD_84_6" hidden="1">"A32873"</definedName>
    <definedName name="FDD_84_7" hidden="1">"A33238"</definedName>
    <definedName name="FDD_84_8" hidden="1">"A33603"</definedName>
    <definedName name="FDD_84_9" hidden="1">"A33969"</definedName>
    <definedName name="FDD_85_0" hidden="1">"A30681"</definedName>
    <definedName name="FDD_85_1" hidden="1">"A31047"</definedName>
    <definedName name="FDD_85_10" hidden="1">"A34334"</definedName>
    <definedName name="FDD_85_11" hidden="1">"A34699"</definedName>
    <definedName name="FDD_85_12" hidden="1">"A35064"</definedName>
    <definedName name="FDD_85_13" hidden="1">"A35430"</definedName>
    <definedName name="FDD_85_14" hidden="1">"A35795"</definedName>
    <definedName name="FDD_85_2" hidden="1">"A31412"</definedName>
    <definedName name="FDD_85_3" hidden="1">"A31777"</definedName>
    <definedName name="FDD_85_4" hidden="1">"A32142"</definedName>
    <definedName name="FDD_85_5" hidden="1">"A32508"</definedName>
    <definedName name="FDD_85_6" hidden="1">"A32873"</definedName>
    <definedName name="FDD_85_7" hidden="1">"A33238"</definedName>
    <definedName name="FDD_85_8" hidden="1">"A33603"</definedName>
    <definedName name="FDD_85_9" hidden="1">"A33969"</definedName>
    <definedName name="FDD_86_0" hidden="1">"A30681"</definedName>
    <definedName name="FDD_86_1" hidden="1">"A31047"</definedName>
    <definedName name="FDD_86_10" hidden="1">"A34334"</definedName>
    <definedName name="FDD_86_11" hidden="1">"A34699"</definedName>
    <definedName name="FDD_86_12" hidden="1">"A35064"</definedName>
    <definedName name="FDD_86_13" hidden="1">"A35430"</definedName>
    <definedName name="FDD_86_14" hidden="1">"A35795"</definedName>
    <definedName name="FDD_86_2" hidden="1">"A31412"</definedName>
    <definedName name="FDD_86_3" hidden="1">"A31777"</definedName>
    <definedName name="FDD_86_4" hidden="1">"A32142"</definedName>
    <definedName name="FDD_86_5" hidden="1">"A32508"</definedName>
    <definedName name="FDD_86_6" hidden="1">"A32873"</definedName>
    <definedName name="FDD_86_7" hidden="1">"A33238"</definedName>
    <definedName name="FDD_86_8" hidden="1">"A33603"</definedName>
    <definedName name="FDD_86_9" hidden="1">"A33969"</definedName>
    <definedName name="FDD_87_0" hidden="1">"A30681"</definedName>
    <definedName name="FDD_87_1" hidden="1">"A31047"</definedName>
    <definedName name="FDD_87_10" hidden="1">"A34334"</definedName>
    <definedName name="FDD_87_11" hidden="1">"A34699"</definedName>
    <definedName name="FDD_87_12" hidden="1">"A35064"</definedName>
    <definedName name="FDD_87_13" hidden="1">"A35430"</definedName>
    <definedName name="FDD_87_14" hidden="1">"A35795"</definedName>
    <definedName name="FDD_87_2" hidden="1">"A31412"</definedName>
    <definedName name="FDD_87_3" hidden="1">"A31777"</definedName>
    <definedName name="FDD_87_4" hidden="1">"A32142"</definedName>
    <definedName name="FDD_87_5" hidden="1">"A32508"</definedName>
    <definedName name="FDD_87_6" hidden="1">"A32873"</definedName>
    <definedName name="FDD_87_7" hidden="1">"A33238"</definedName>
    <definedName name="FDD_87_8" hidden="1">"A33603"</definedName>
    <definedName name="FDD_87_9" hidden="1">"A33969"</definedName>
    <definedName name="FDD_88_0" hidden="1">"A30681"</definedName>
    <definedName name="FDD_88_1" hidden="1">"A31047"</definedName>
    <definedName name="FDD_88_10" hidden="1">"A34334"</definedName>
    <definedName name="FDD_88_11" hidden="1">"A34699"</definedName>
    <definedName name="FDD_88_12" hidden="1">"A35064"</definedName>
    <definedName name="FDD_88_13" hidden="1">"A35430"</definedName>
    <definedName name="FDD_88_14" hidden="1">"A35795"</definedName>
    <definedName name="FDD_88_2" hidden="1">"A31412"</definedName>
    <definedName name="FDD_88_3" hidden="1">"A31777"</definedName>
    <definedName name="FDD_88_4" hidden="1">"A32142"</definedName>
    <definedName name="FDD_88_5" hidden="1">"A32508"</definedName>
    <definedName name="FDD_88_6" hidden="1">"A32873"</definedName>
    <definedName name="FDD_88_7" hidden="1">"A33238"</definedName>
    <definedName name="FDD_88_8" hidden="1">"A33603"</definedName>
    <definedName name="FDD_88_9" hidden="1">"A33969"</definedName>
    <definedName name="FDD_89_0" hidden="1">"A30681"</definedName>
    <definedName name="FDD_89_1" hidden="1">"A31047"</definedName>
    <definedName name="FDD_89_10" hidden="1">"A34334"</definedName>
    <definedName name="FDD_89_11" hidden="1">"A34699"</definedName>
    <definedName name="FDD_89_12" hidden="1">"A35064"</definedName>
    <definedName name="FDD_89_13" hidden="1">"A35430"</definedName>
    <definedName name="FDD_89_14" hidden="1">"A35795"</definedName>
    <definedName name="FDD_89_2" hidden="1">"A31412"</definedName>
    <definedName name="FDD_89_3" hidden="1">"A31777"</definedName>
    <definedName name="FDD_89_4" hidden="1">"A32142"</definedName>
    <definedName name="FDD_89_5" hidden="1">"A32508"</definedName>
    <definedName name="FDD_89_6" hidden="1">"A32873"</definedName>
    <definedName name="FDD_89_7" hidden="1">"A33238"</definedName>
    <definedName name="FDD_89_8" hidden="1">"A33603"</definedName>
    <definedName name="FDD_89_9" hidden="1">"A33969"</definedName>
    <definedName name="FDD_9_0" hidden="1">"A25569"</definedName>
    <definedName name="FDD_90_0" hidden="1">"A30681"</definedName>
    <definedName name="FDD_90_1" hidden="1">"A31047"</definedName>
    <definedName name="FDD_90_10" hidden="1">"A34334"</definedName>
    <definedName name="FDD_90_11" hidden="1">"A34699"</definedName>
    <definedName name="FDD_90_12" hidden="1">"A35064"</definedName>
    <definedName name="FDD_90_13" hidden="1">"A35430"</definedName>
    <definedName name="FDD_90_14" hidden="1">"A35795"</definedName>
    <definedName name="FDD_90_2" hidden="1">"A31412"</definedName>
    <definedName name="FDD_90_3" hidden="1">"A31777"</definedName>
    <definedName name="FDD_90_4" hidden="1">"A32142"</definedName>
    <definedName name="FDD_90_5" hidden="1">"A32508"</definedName>
    <definedName name="FDD_90_6" hidden="1">"A32873"</definedName>
    <definedName name="FDD_90_7" hidden="1">"A33238"</definedName>
    <definedName name="FDD_90_8" hidden="1">"A33603"</definedName>
    <definedName name="FDD_90_9" hidden="1">"A33969"</definedName>
    <definedName name="FDD_91_0" hidden="1">"A30681"</definedName>
    <definedName name="FDD_91_1" hidden="1">"A31047"</definedName>
    <definedName name="FDD_91_10" hidden="1">"A34334"</definedName>
    <definedName name="FDD_91_11" hidden="1">"A34699"</definedName>
    <definedName name="FDD_91_12" hidden="1">"A35064"</definedName>
    <definedName name="FDD_91_13" hidden="1">"A35430"</definedName>
    <definedName name="FDD_91_14" hidden="1">"A35795"</definedName>
    <definedName name="FDD_91_2" hidden="1">"A31412"</definedName>
    <definedName name="FDD_91_3" hidden="1">"A31777"</definedName>
    <definedName name="FDD_91_4" hidden="1">"A32142"</definedName>
    <definedName name="FDD_91_5" hidden="1">"A32508"</definedName>
    <definedName name="FDD_91_6" hidden="1">"A32873"</definedName>
    <definedName name="FDD_91_7" hidden="1">"A33238"</definedName>
    <definedName name="FDD_91_8" hidden="1">"A33603"</definedName>
    <definedName name="FDD_91_9" hidden="1">"A33969"</definedName>
    <definedName name="FDD_92_0" hidden="1">"A30681"</definedName>
    <definedName name="FDD_92_1" hidden="1">"A31047"</definedName>
    <definedName name="FDD_92_10" hidden="1">"A34334"</definedName>
    <definedName name="FDD_92_11" hidden="1">"A34699"</definedName>
    <definedName name="FDD_92_12" hidden="1">"A35064"</definedName>
    <definedName name="FDD_92_13" hidden="1">"A35430"</definedName>
    <definedName name="FDD_92_14" hidden="1">"A35795"</definedName>
    <definedName name="FDD_92_2" hidden="1">"A31412"</definedName>
    <definedName name="FDD_92_3" hidden="1">"A31777"</definedName>
    <definedName name="FDD_92_4" hidden="1">"A32142"</definedName>
    <definedName name="FDD_92_5" hidden="1">"A32508"</definedName>
    <definedName name="FDD_92_6" hidden="1">"A32873"</definedName>
    <definedName name="FDD_92_7" hidden="1">"A33238"</definedName>
    <definedName name="FDD_92_8" hidden="1">"A33603"</definedName>
    <definedName name="FDD_92_9" hidden="1">"A33969"</definedName>
    <definedName name="FDD_93_0" hidden="1">"A30681"</definedName>
    <definedName name="FDD_93_1" hidden="1">"A31047"</definedName>
    <definedName name="FDD_93_10" hidden="1">"A34334"</definedName>
    <definedName name="FDD_93_11" hidden="1">"A34699"</definedName>
    <definedName name="FDD_93_12" hidden="1">"A35064"</definedName>
    <definedName name="FDD_93_13" hidden="1">"A35430"</definedName>
    <definedName name="FDD_93_14" hidden="1">"A35795"</definedName>
    <definedName name="FDD_93_2" hidden="1">"A31412"</definedName>
    <definedName name="FDD_93_3" hidden="1">"A31777"</definedName>
    <definedName name="FDD_93_4" hidden="1">"A32142"</definedName>
    <definedName name="FDD_93_5" hidden="1">"A32508"</definedName>
    <definedName name="FDD_93_6" hidden="1">"A32873"</definedName>
    <definedName name="FDD_93_7" hidden="1">"A33238"</definedName>
    <definedName name="FDD_93_8" hidden="1">"A33603"</definedName>
    <definedName name="FDD_93_9" hidden="1">"A33969"</definedName>
    <definedName name="FDD_94_0" hidden="1">"A30681"</definedName>
    <definedName name="FDD_94_1" hidden="1">"A31047"</definedName>
    <definedName name="FDD_94_10" hidden="1">"A34334"</definedName>
    <definedName name="FDD_94_11" hidden="1">"A34699"</definedName>
    <definedName name="FDD_94_12" hidden="1">"A35064"</definedName>
    <definedName name="FDD_94_13" hidden="1">"A35430"</definedName>
    <definedName name="FDD_94_14" hidden="1">"A35795"</definedName>
    <definedName name="FDD_94_2" hidden="1">"A31412"</definedName>
    <definedName name="FDD_94_3" hidden="1">"A31777"</definedName>
    <definedName name="FDD_94_4" hidden="1">"A32142"</definedName>
    <definedName name="FDD_94_5" hidden="1">"A32508"</definedName>
    <definedName name="FDD_94_6" hidden="1">"A32873"</definedName>
    <definedName name="FDD_94_7" hidden="1">"A33238"</definedName>
    <definedName name="FDD_94_8" hidden="1">"A33603"</definedName>
    <definedName name="FDD_94_9" hidden="1">"A33969"</definedName>
    <definedName name="FDD_95_0" hidden="1">"A30681"</definedName>
    <definedName name="FDD_95_1" hidden="1">"A31047"</definedName>
    <definedName name="FDD_95_10" hidden="1">"A34334"</definedName>
    <definedName name="FDD_95_11" hidden="1">"A34699"</definedName>
    <definedName name="FDD_95_12" hidden="1">"A35064"</definedName>
    <definedName name="FDD_95_13" hidden="1">"A35430"</definedName>
    <definedName name="FDD_95_14" hidden="1">"A35795"</definedName>
    <definedName name="FDD_95_2" hidden="1">"A31412"</definedName>
    <definedName name="FDD_95_3" hidden="1">"A31777"</definedName>
    <definedName name="FDD_95_4" hidden="1">"A32142"</definedName>
    <definedName name="FDD_95_5" hidden="1">"A32508"</definedName>
    <definedName name="FDD_95_6" hidden="1">"A32873"</definedName>
    <definedName name="FDD_95_7" hidden="1">"A33238"</definedName>
    <definedName name="FDD_95_8" hidden="1">"A33603"</definedName>
    <definedName name="FDD_95_9" hidden="1">"A33969"</definedName>
    <definedName name="FDD_96_0" hidden="1">"U30681"</definedName>
    <definedName name="FDD_96_1" hidden="1">"A31047"</definedName>
    <definedName name="FDD_96_10" hidden="1">"A34334"</definedName>
    <definedName name="FDD_96_11" hidden="1">"A34699"</definedName>
    <definedName name="FDD_96_12" hidden="1">"A35064"</definedName>
    <definedName name="FDD_96_13" hidden="1">"A35430"</definedName>
    <definedName name="FDD_96_14" hidden="1">"A35795"</definedName>
    <definedName name="FDD_96_2" hidden="1">"A31412"</definedName>
    <definedName name="FDD_96_3" hidden="1">"A31777"</definedName>
    <definedName name="FDD_96_4" hidden="1">"A32142"</definedName>
    <definedName name="FDD_96_5" hidden="1">"A32508"</definedName>
    <definedName name="FDD_96_6" hidden="1">"A32873"</definedName>
    <definedName name="FDD_96_7" hidden="1">"A33238"</definedName>
    <definedName name="FDD_96_8" hidden="1">"A33603"</definedName>
    <definedName name="FDD_96_9" hidden="1">"A33969"</definedName>
    <definedName name="FDD_97_0" hidden="1">"U30681"</definedName>
    <definedName name="FDD_97_1" hidden="1">"A31047"</definedName>
    <definedName name="FDD_97_10" hidden="1">"A34334"</definedName>
    <definedName name="FDD_97_11" hidden="1">"A34699"</definedName>
    <definedName name="FDD_97_12" hidden="1">"A35064"</definedName>
    <definedName name="FDD_97_13" hidden="1">"A35430"</definedName>
    <definedName name="FDD_97_14" hidden="1">"A35795"</definedName>
    <definedName name="FDD_97_2" hidden="1">"A31412"</definedName>
    <definedName name="FDD_97_3" hidden="1">"A31777"</definedName>
    <definedName name="FDD_97_4" hidden="1">"A32142"</definedName>
    <definedName name="FDD_97_5" hidden="1">"A32508"</definedName>
    <definedName name="FDD_97_6" hidden="1">"A32873"</definedName>
    <definedName name="FDD_97_7" hidden="1">"A33238"</definedName>
    <definedName name="FDD_97_8" hidden="1">"A33603"</definedName>
    <definedName name="FDD_97_9" hidden="1">"A33969"</definedName>
    <definedName name="FDD_98_0" hidden="1">"U30681"</definedName>
    <definedName name="FDD_98_1" hidden="1">"A31047"</definedName>
    <definedName name="FDD_98_10" hidden="1">"A34334"</definedName>
    <definedName name="FDD_98_11" hidden="1">"A34699"</definedName>
    <definedName name="FDD_98_12" hidden="1">"A35064"</definedName>
    <definedName name="FDD_98_13" hidden="1">"A35430"</definedName>
    <definedName name="FDD_98_14" hidden="1">"A35795"</definedName>
    <definedName name="FDD_98_2" hidden="1">"A31412"</definedName>
    <definedName name="FDD_98_3" hidden="1">"A31777"</definedName>
    <definedName name="FDD_98_4" hidden="1">"A32142"</definedName>
    <definedName name="FDD_98_5" hidden="1">"A32508"</definedName>
    <definedName name="FDD_98_6" hidden="1">"A32873"</definedName>
    <definedName name="FDD_98_7" hidden="1">"A33238"</definedName>
    <definedName name="FDD_98_8" hidden="1">"A33603"</definedName>
    <definedName name="FDD_98_9" hidden="1">"A33969"</definedName>
    <definedName name="FDD_99_0" hidden="1">"U30681"</definedName>
    <definedName name="FDD_99_1" hidden="1">"A31047"</definedName>
    <definedName name="FDD_99_10" hidden="1">"A34334"</definedName>
    <definedName name="FDD_99_11" hidden="1">"A34699"</definedName>
    <definedName name="FDD_99_12" hidden="1">"A35064"</definedName>
    <definedName name="FDD_99_13" hidden="1">"A35430"</definedName>
    <definedName name="FDD_99_14" hidden="1">"A35795"</definedName>
    <definedName name="FDD_99_2" hidden="1">"A31412"</definedName>
    <definedName name="FDD_99_3" hidden="1">"A31777"</definedName>
    <definedName name="FDD_99_4" hidden="1">"A32142"</definedName>
    <definedName name="FDD_99_5" hidden="1">"A32508"</definedName>
    <definedName name="FDD_99_6" hidden="1">"A32873"</definedName>
    <definedName name="FDD_99_7" hidden="1">"A33238"</definedName>
    <definedName name="FDD_99_8" hidden="1">"A33603"</definedName>
    <definedName name="FDD_99_9" hidden="1">"A33969"</definedName>
    <definedName name="fdfdgdgd" localSheetId="3">#REF!</definedName>
    <definedName name="fdfdgdgd" localSheetId="4">#REF!</definedName>
    <definedName name="fdfdgdgd" localSheetId="6">#REF!</definedName>
    <definedName name="fdfdgdgd">#REF!</definedName>
    <definedName name="fdsfdsf" localSheetId="3">#REF!</definedName>
    <definedName name="fdsfdsf" localSheetId="4">#REF!</definedName>
    <definedName name="fdsfdsf" localSheetId="6">#REF!</definedName>
    <definedName name="fdsfdsf">#REF!</definedName>
    <definedName name="fdxfds" localSheetId="3">#REF!</definedName>
    <definedName name="fdxfds" localSheetId="4">#REF!</definedName>
    <definedName name="fdxfds" localSheetId="6">#REF!</definedName>
    <definedName name="fdxfds">#REF!</definedName>
    <definedName name="FERMENTATION_LOSS">#REF!</definedName>
    <definedName name="FF">#REF!</definedName>
    <definedName name="fff">'[33]ANNX -II'!$AI$2:$AS$55</definedName>
    <definedName name="fffff">'[33]ANNX -II'!$B$80:$K$97</definedName>
    <definedName name="ffffffffff">'[33]ANNX -II'!$A$6:$V$37</definedName>
    <definedName name="FFFYYJ" hidden="1">#REF!</definedName>
    <definedName name="fgdgchjgd" localSheetId="3">#REF!</definedName>
    <definedName name="fgdgchjgd" localSheetId="4">#REF!</definedName>
    <definedName name="fgdgchjgd">#REF!</definedName>
    <definedName name="fgvdata">#REF!</definedName>
    <definedName name="Fhandling">[11]Assumptions!$D$61</definedName>
    <definedName name="FHandling_Base" localSheetId="3">#REF!</definedName>
    <definedName name="FHandling_Base" localSheetId="4">#REF!</definedName>
    <definedName name="FHandling_Base" localSheetId="6">#REF!</definedName>
    <definedName name="FHandling_Base">#REF!</definedName>
    <definedName name="FHandling_SEN" localSheetId="3">#REF!</definedName>
    <definedName name="FHandling_SEN" localSheetId="4">#REF!</definedName>
    <definedName name="FHandling_SEN" localSheetId="6">#REF!</definedName>
    <definedName name="FHandling_SEN">#REF!</definedName>
    <definedName name="Figure_1_Comment">""</definedName>
    <definedName name="Figure_1_Head">"Virus Entry Point Analysis ( Server )"</definedName>
    <definedName name="Figure_2_Head">"Overall Score"</definedName>
    <definedName name="Figure_3_Comment">""</definedName>
    <definedName name="Figure_3_Head">"Virus Entry Point Analysis ( Client )"</definedName>
    <definedName name="Figure_4_Comment">" 
"</definedName>
    <definedName name="Figure_4_Head">"Daily Virus Count"</definedName>
    <definedName name="Figure_5_Comment">" 
"</definedName>
    <definedName name="Figure_5_Head">"Virus Type Analysis"</definedName>
    <definedName name="Figure_6_Comment">" 
"</definedName>
    <definedName name="Figure_6_Head">"Common Viruses"</definedName>
    <definedName name="Figure_7_Comment">" 
"</definedName>
    <definedName name="Figure_7_Head">"Virus Source Analysis"</definedName>
    <definedName name="Figure_8_Comment">" 
"</definedName>
    <definedName name="Figure_8_Head">"Virus Destination Analysis"</definedName>
    <definedName name="FileServer">"File Server"</definedName>
    <definedName name="FileServer_Grade">"C"</definedName>
    <definedName name="FIN">#REF!</definedName>
    <definedName name="FINALPBT">[6]BP!$P$6</definedName>
    <definedName name="FinCharge">[41]Assumptions!$B$25</definedName>
    <definedName name="FIRE">#N/A</definedName>
    <definedName name="FLAG7A7B7C">[6]BP!$P$4</definedName>
    <definedName name="FORECAST">#REF!</definedName>
    <definedName name="FOREX">[11]Assumptions!$C$241</definedName>
    <definedName name="Forex_Base" localSheetId="3">#REF!</definedName>
    <definedName name="Forex_Base" localSheetId="4">#REF!</definedName>
    <definedName name="Forex_Base" localSheetId="6">#REF!</definedName>
    <definedName name="Forex_Base">#REF!</definedName>
    <definedName name="Forex_SEN" localSheetId="3">#REF!</definedName>
    <definedName name="Forex_SEN" localSheetId="4">#REF!</definedName>
    <definedName name="Forex_SEN" localSheetId="6">#REF!</definedName>
    <definedName name="Forex_SEN">#REF!</definedName>
    <definedName name="FormatStringTable">[29]ReportsParameters!$A$50:$E$55</definedName>
    <definedName name="FORMIV_">#REF!</definedName>
    <definedName name="FormulaOfQ">[6]IT_DDTP!$T$4:$T$9</definedName>
    <definedName name="FormulaOfQF">[6]IT_DDTP!$T$30:$T$35</definedName>
    <definedName name="FormulaOfSat">[6]IT_DDTP!$U$4:$U$9</definedName>
    <definedName name="FormulaOfSATF">[6]IT_DDTP!$U$30:$U$35</definedName>
    <definedName name="FormulaofSI">[6]SI!$L$12:$L$21</definedName>
    <definedName name="FORMV">#REF!</definedName>
    <definedName name="FOUR">'[53]CAPITAL (2)'!#REF!</definedName>
    <definedName name="FRGHT">[31]TB9899!#REF!</definedName>
    <definedName name="fsa_coal_esc">[54]Assumptions!$D$46</definedName>
    <definedName name="FSI.BusinessIncome">[6]FSI!$F$8:$F$12</definedName>
    <definedName name="FSI.CapGainIncome">[6]FSI!$G$8:$G$12</definedName>
    <definedName name="FSI.IncomeFromHP">[6]FSI!$E$8:$E$12</definedName>
    <definedName name="FSI.OtherSourceIncome">[6]FSI!$H$8:$H$12</definedName>
    <definedName name="FSI.TotalIncome">[6]FSI!$I$8:$I$12</definedName>
    <definedName name="FSI.TotalIncomeGTotal">[6]FSI!$I$13</definedName>
    <definedName name="FSI.TotalIncomeOutIndia">[6]FSI!$I$16</definedName>
    <definedName name="FSI.TotalIncomeOutIndiaDTAAAppli">[6]FSI!$I$17</definedName>
    <definedName name="fssdzfzsdffzsdf" localSheetId="3">#REF!</definedName>
    <definedName name="fssdzfzsdffzsdf" localSheetId="4">#REF!</definedName>
    <definedName name="fssdzfzsdffzsdf" localSheetId="6">#REF!</definedName>
    <definedName name="fssdzfzsdffzsdf">#REF!</definedName>
    <definedName name="FTZA10.DedFromUndertaking">'[6]10A'!$F$11:$F$11</definedName>
    <definedName name="FTZA10.TotalDedUs10Sub">'[6]10A'!$H$12</definedName>
    <definedName name="FUEL">[11]Assumptions!$D$59</definedName>
    <definedName name="Fuel_Base" localSheetId="3">#REF!</definedName>
    <definedName name="Fuel_Base" localSheetId="4">#REF!</definedName>
    <definedName name="Fuel_Base" localSheetId="6">#REF!</definedName>
    <definedName name="Fuel_Base">#REF!</definedName>
    <definedName name="Fuel_Exp_CY" localSheetId="3">#REF!</definedName>
    <definedName name="Fuel_Exp_CY" localSheetId="4">#REF!</definedName>
    <definedName name="Fuel_Exp_CY" localSheetId="6">#REF!</definedName>
    <definedName name="Fuel_Exp_CY">#REF!</definedName>
    <definedName name="Fuel_Exp_EY" localSheetId="3">#REF!</definedName>
    <definedName name="Fuel_Exp_EY" localSheetId="4">#REF!</definedName>
    <definedName name="Fuel_Exp_EY" localSheetId="6">#REF!</definedName>
    <definedName name="Fuel_Exp_EY">#REF!</definedName>
    <definedName name="Fuel_Exp_PY" localSheetId="4">#REF!</definedName>
    <definedName name="Fuel_Exp_PY">#REF!</definedName>
    <definedName name="FUEL_SEN" localSheetId="4">#REF!</definedName>
    <definedName name="FUEL_SEN">#REF!</definedName>
    <definedName name="Full_Print">#REF!</definedName>
    <definedName name="FUNDFLOW">#REF!</definedName>
    <definedName name="FURNITURE___FIXTURE">#REF!</definedName>
    <definedName name="Fx">[11]Input!$D$38</definedName>
    <definedName name="Fx_Base" localSheetId="3">#REF!</definedName>
    <definedName name="Fx_Base" localSheetId="4">#REF!</definedName>
    <definedName name="Fx_Base" localSheetId="6">#REF!</definedName>
    <definedName name="Fx_Base">#REF!</definedName>
    <definedName name="Fx_SEN" localSheetId="3">#REF!</definedName>
    <definedName name="Fx_SEN" localSheetId="4">#REF!</definedName>
    <definedName name="Fx_SEN" localSheetId="6">#REF!</definedName>
    <definedName name="Fx_SEN">#REF!</definedName>
    <definedName name="fy" localSheetId="3">#REF!</definedName>
    <definedName name="fy" localSheetId="4">#REF!</definedName>
    <definedName name="fy" localSheetId="6">#REF!</definedName>
    <definedName name="fy">#REF!</definedName>
    <definedName name="FYMonths">[29]ReportsParameters!$B$42</definedName>
    <definedName name="g" localSheetId="3">#REF!</definedName>
    <definedName name="g" localSheetId="4">#REF!</definedName>
    <definedName name="g" localSheetId="6">#REF!</definedName>
    <definedName name="g">#REF!</definedName>
    <definedName name="g_1">[6]Calculator!$Q$9</definedName>
    <definedName name="g_1F">[6]Calculator!$Q$15</definedName>
    <definedName name="g_2">[6]Calculator!$Q$10</definedName>
    <definedName name="g_2F">[6]Calculator!$Q$16</definedName>
    <definedName name="g_3">[6]Calculator!$Q$11</definedName>
    <definedName name="g_3F">[6]Calculator!$Q$17</definedName>
    <definedName name="g_4">[6]Calculator!$Q$12</definedName>
    <definedName name="g_4F">[6]Calculator!$Q$18</definedName>
    <definedName name="g_5">[6]Calculator!$Q$13</definedName>
    <definedName name="g_5F">[6]Calculator!$Q$19</definedName>
    <definedName name="gaga" localSheetId="3">#REF!</definedName>
    <definedName name="gaga" localSheetId="4">#REF!</definedName>
    <definedName name="gaga" localSheetId="6">#REF!</definedName>
    <definedName name="gaga">#REF!</definedName>
    <definedName name="gahZh" localSheetId="4">#REF!</definedName>
    <definedName name="gahZh">#REF!</definedName>
    <definedName name="gajkahuah" localSheetId="4">#REF!</definedName>
    <definedName name="gajkahuah">#REF!</definedName>
    <definedName name="gasgdskhdu" localSheetId="3">#REF!,#REF!</definedName>
    <definedName name="gasgdskhdu" localSheetId="4">#REF!,#REF!</definedName>
    <definedName name="gasgdskhdu" localSheetId="6">#REF!,#REF!</definedName>
    <definedName name="gasgdskhdu">#REF!,#REF!</definedName>
    <definedName name="gdgfg" localSheetId="3">#REF!,#REF!</definedName>
    <definedName name="gdgfg" localSheetId="4">#REF!,#REF!</definedName>
    <definedName name="gdgfg" localSheetId="6">#REF!,#REF!</definedName>
    <definedName name="gdgfg">#REF!,#REF!</definedName>
    <definedName name="gf" localSheetId="3">#REF!</definedName>
    <definedName name="gf" localSheetId="4">#REF!</definedName>
    <definedName name="gf" localSheetId="6">#REF!</definedName>
    <definedName name="gf">#REF!</definedName>
    <definedName name="gfg" localSheetId="3">#REF!</definedName>
    <definedName name="gfg" localSheetId="4">#REF!</definedName>
    <definedName name="gfg" localSheetId="6">#REF!</definedName>
    <definedName name="gfg">#REF!</definedName>
    <definedName name="gggggg">'[33]ANNX -II'!$X$20:$AG$41</definedName>
    <definedName name="ghhfh" localSheetId="3">#REF!</definedName>
    <definedName name="ghhfh" localSheetId="4">#REF!</definedName>
    <definedName name="ghhfh" localSheetId="6">#REF!</definedName>
    <definedName name="ghhfh">#REF!</definedName>
    <definedName name="GHHHHHH">#REF!</definedName>
    <definedName name="Glycerine__Price__Rs___Unit">'[13]EVA Calculations'!#REF!</definedName>
    <definedName name="Glycerine__Volume__Units">'[13]EVA Calculations'!#REF!</definedName>
    <definedName name="GR" localSheetId="3">#REF!</definedName>
    <definedName name="GR" localSheetId="4">#REF!</definedName>
    <definedName name="GR" localSheetId="6">#REF!</definedName>
    <definedName name="GR">#REF!</definedName>
    <definedName name="Grade">"C"</definedName>
    <definedName name="Grade_Level">"Grade "</definedName>
    <definedName name="GrossFA">[16]List_ratios!#REF!</definedName>
    <definedName name="gshjgshgs" localSheetId="3">#REF!</definedName>
    <definedName name="gshjgshgs" localSheetId="4">#REF!</definedName>
    <definedName name="gshjgshgs" localSheetId="6">#REF!</definedName>
    <definedName name="gshjgshgs">#REF!</definedName>
    <definedName name="GTAX1">[6]Calculator!$AK$48</definedName>
    <definedName name="GTAX3">[6]Calculator!$AK$50</definedName>
    <definedName name="GTAX4">[6]Calculator!$AK$51</definedName>
    <definedName name="GTAX5">[6]Calculator!$AK$52</definedName>
    <definedName name="GTLS">[6]Calculator!$D$26</definedName>
    <definedName name="gydgdg" localSheetId="3">#REF!,#REF!</definedName>
    <definedName name="gydgdg" localSheetId="4">#REF!,#REF!</definedName>
    <definedName name="gydgdg" localSheetId="6">#REF!,#REF!</definedName>
    <definedName name="gydgdg">#REF!,#REF!</definedName>
    <definedName name="h" localSheetId="3">'[55]04REL'!#REF!</definedName>
    <definedName name="h" localSheetId="4">'[55]04REL'!#REF!</definedName>
    <definedName name="h" localSheetId="6">'[55]04REL'!#REF!</definedName>
    <definedName name="h">'[55]04REL'!#REF!</definedName>
    <definedName name="h_1">[6]Calculator!$R$9</definedName>
    <definedName name="h_1F">[6]Calculator!$R$15</definedName>
    <definedName name="h_2">[6]Calculator!$R$10</definedName>
    <definedName name="h_2F">[6]Calculator!$R$16</definedName>
    <definedName name="h_3">[6]Calculator!$R$11</definedName>
    <definedName name="h_3F">[6]Calculator!$R$17</definedName>
    <definedName name="h_4">[6]Calculator!$R$12</definedName>
    <definedName name="h_4F">[6]Calculator!$R$18</definedName>
    <definedName name="h_5">[6]Calculator!$R$13</definedName>
    <definedName name="h_5F">[6]Calculator!$R$19</definedName>
    <definedName name="hahshuis" localSheetId="3">#REF!</definedName>
    <definedName name="hahshuis" localSheetId="4">#REF!</definedName>
    <definedName name="hahshuis" localSheetId="6">#REF!</definedName>
    <definedName name="hahshuis">#REF!</definedName>
    <definedName name="halol">[56]HALOL!$A$10:$D$182</definedName>
    <definedName name="hasnain" localSheetId="3">#REF!</definedName>
    <definedName name="hasnain" localSheetId="4">#REF!</definedName>
    <definedName name="hasnain" localSheetId="6">#REF!</definedName>
    <definedName name="hasnain">#REF!</definedName>
    <definedName name="hdhdjh" localSheetId="3">#REF!</definedName>
    <definedName name="hdhdjh" localSheetId="4">#REF!</definedName>
    <definedName name="hdhdjh" localSheetId="6">#REF!</definedName>
    <definedName name="hdhdjh">#REF!</definedName>
    <definedName name="Header_Row">ROW(#REF!)</definedName>
    <definedName name="headquarters">#REF!</definedName>
    <definedName name="HEATING_LOSS_CONF.BISC.">#REF!</definedName>
    <definedName name="hgtfhdh" localSheetId="3">'[39]04REL'!#REF!</definedName>
    <definedName name="hgtfhdh" localSheetId="4">'[39]04REL'!#REF!</definedName>
    <definedName name="hgtfhdh" localSheetId="6">'[39]04REL'!#REF!</definedName>
    <definedName name="hgtfhdh">'[39]04REL'!#REF!</definedName>
    <definedName name="hhhuh" localSheetId="3">#REF!</definedName>
    <definedName name="hhhuh" localSheetId="4">#REF!</definedName>
    <definedName name="hhhuh" localSheetId="6">#REF!</definedName>
    <definedName name="hhhuh">#REF!</definedName>
    <definedName name="hHzhzh" localSheetId="3">#REF!</definedName>
    <definedName name="hHzhzh" localSheetId="4">#REF!</definedName>
    <definedName name="hHzhzh" localSheetId="6">#REF!</definedName>
    <definedName name="hHzhzh">#REF!</definedName>
    <definedName name="HistForc">#REF!</definedName>
    <definedName name="hn.ExtDb" hidden="1">FALSE</definedName>
    <definedName name="hn.ModelType" hidden="1">"DEAL"</definedName>
    <definedName name="hn.ModelVersion" hidden="1">1</definedName>
    <definedName name="hn.NoUpload" hidden="1">0</definedName>
    <definedName name="HNG">#REF!</definedName>
    <definedName name="HP.AddrDetail1">#REF!</definedName>
    <definedName name="HP.AddrDetail2">#REF!</definedName>
    <definedName name="HP.AddrDetail3">#REF!</definedName>
    <definedName name="HP.AddrDetail4">#REF!</definedName>
    <definedName name="HP.AddrDetail5">#REF!</definedName>
    <definedName name="HP.AddrDetail6">#REF!</definedName>
    <definedName name="HP.AddrDetail7">#REF!</definedName>
    <definedName name="HP.AddrDetail8">#REF!</definedName>
    <definedName name="HP.AddrDetail9">#REF!</definedName>
    <definedName name="HP.AnnualLetableValue1">#REF!</definedName>
    <definedName name="HP.AnnualLetableValue2">#REF!</definedName>
    <definedName name="HP.AnnualLetableValue3">#REF!</definedName>
    <definedName name="HP.AnnualLetableValue4">#REF!</definedName>
    <definedName name="HP.AnnualLetableValue5">#REF!</definedName>
    <definedName name="HP.AnnualLetableValue6">#REF!</definedName>
    <definedName name="HP.AnnualLetableValue7">#REF!</definedName>
    <definedName name="HP.AnnualLetableValue8">#REF!</definedName>
    <definedName name="HP.AnnualLetableValue9">#REF!</definedName>
    <definedName name="HP.BalanceALV1">#REF!</definedName>
    <definedName name="HP.BalanceALV2">#REF!</definedName>
    <definedName name="HP.BalanceALV3">#REF!</definedName>
    <definedName name="HP.BalanceALV4">#REF!</definedName>
    <definedName name="HP.BalanceALV5">#REF!</definedName>
    <definedName name="HP.BalanceALV6">#REF!</definedName>
    <definedName name="HP.BalanceALV7">#REF!</definedName>
    <definedName name="HP.BalanceALV8">#REF!</definedName>
    <definedName name="HP.BalanceALV9">#REF!</definedName>
    <definedName name="hp.BFUnabsorbedDeprSetoff1">'[6]CYLA BFLA'!$F$20</definedName>
    <definedName name="HP.CityOrTownOrDistrict1">#REF!</definedName>
    <definedName name="HP.CityOrTownOrDistrict2">#REF!</definedName>
    <definedName name="HP.CityOrTownOrDistrict3">#REF!</definedName>
    <definedName name="HP.CityOrTownOrDistrict4">#REF!</definedName>
    <definedName name="HP.CityOrTownOrDistrict5">#REF!</definedName>
    <definedName name="HP.CityOrTownOrDistrict6">#REF!</definedName>
    <definedName name="HP.CityOrTownOrDistrict7">#REF!</definedName>
    <definedName name="HP.CityOrTownOrDistrict8">#REF!</definedName>
    <definedName name="HP.CityOrTownOrDistrict9">#REF!</definedName>
    <definedName name="HP.Co.NameA1">#REF!</definedName>
    <definedName name="HP.Co.NameA2">#REF!</definedName>
    <definedName name="HP.Co.NameA3">#REF!</definedName>
    <definedName name="HP.Co.NameA4">#REF!</definedName>
    <definedName name="HP.Co.NameA5">#REF!</definedName>
    <definedName name="HP.Co.NameA6">#REF!</definedName>
    <definedName name="HP.Co.NameA7">#REF!</definedName>
    <definedName name="HP.Co.NameA8">#REF!</definedName>
    <definedName name="HP.Co.NameA9">#REF!</definedName>
    <definedName name="HP.Co.NameB1">#REF!</definedName>
    <definedName name="HP.Co.NameB2">#REF!</definedName>
    <definedName name="HP.Co.NameB3">#REF!</definedName>
    <definedName name="HP.Co.NameB4">#REF!</definedName>
    <definedName name="HP.Co.NameB5">#REF!</definedName>
    <definedName name="HP.Co.NameB6">#REF!</definedName>
    <definedName name="HP.Co.NameB7">#REF!</definedName>
    <definedName name="HP.Co.NameB8">#REF!</definedName>
    <definedName name="HP.Co.NameB9">#REF!</definedName>
    <definedName name="HP.Co.NameC1">#REF!</definedName>
    <definedName name="HP.Co.NameC2">#REF!</definedName>
    <definedName name="HP.Co.NameC3">#REF!</definedName>
    <definedName name="HP.Co.NameC4">#REF!</definedName>
    <definedName name="HP.Co.NameC5">#REF!</definedName>
    <definedName name="HP.Co.NameC6">#REF!</definedName>
    <definedName name="HP.Co.NameC7">#REF!</definedName>
    <definedName name="HP.Co.NameC8">#REF!</definedName>
    <definedName name="HP.Co.NameC9">#REF!</definedName>
    <definedName name="HP.Co.NameD1">#REF!</definedName>
    <definedName name="HP.Co.NameD2">#REF!</definedName>
    <definedName name="HP.Co.NameD3">#REF!</definedName>
    <definedName name="HP.Co.NameD4">#REF!</definedName>
    <definedName name="HP.Co.NameD5">#REF!</definedName>
    <definedName name="HP.Co.NameD6">#REF!</definedName>
    <definedName name="HP.Co.NameD7">#REF!</definedName>
    <definedName name="HP.Co.NameD8">#REF!</definedName>
    <definedName name="HP.Co.NameD9">#REF!</definedName>
    <definedName name="HP.Co.NameE1">#REF!</definedName>
    <definedName name="HP.Co.NameE2">#REF!</definedName>
    <definedName name="HP.Co.NameE3">#REF!</definedName>
    <definedName name="HP.Co.NameE4">#REF!</definedName>
    <definedName name="HP.Co.NameE5">#REF!</definedName>
    <definedName name="HP.Co.NameE6">#REF!</definedName>
    <definedName name="HP.Co.NameE7">#REF!</definedName>
    <definedName name="HP.Co.NameE8">#REF!</definedName>
    <definedName name="HP.Co.NameE9">#REF!</definedName>
    <definedName name="HP.Co.PanA1">#REF!</definedName>
    <definedName name="HP.Co.PanA2">#REF!</definedName>
    <definedName name="HP.Co.PanA3">#REF!</definedName>
    <definedName name="HP.Co.PanA4">#REF!</definedName>
    <definedName name="HP.Co.PanA5">#REF!</definedName>
    <definedName name="HP.Co.PanA6">#REF!</definedName>
    <definedName name="HP.Co.PanA7">#REF!</definedName>
    <definedName name="HP.Co.PanA8">#REF!</definedName>
    <definedName name="HP.Co.PanA9">#REF!</definedName>
    <definedName name="HP.Co.PanB1">#REF!</definedName>
    <definedName name="HP.Co.PanB2">#REF!</definedName>
    <definedName name="HP.Co.PanB3">#REF!</definedName>
    <definedName name="HP.Co.PanB4">#REF!</definedName>
    <definedName name="HP.Co.PanB5">#REF!</definedName>
    <definedName name="HP.Co.PanB6">#REF!</definedName>
    <definedName name="HP.Co.PanB7">#REF!</definedName>
    <definedName name="HP.Co.PanB8">#REF!</definedName>
    <definedName name="HP.Co.PanB9">#REF!</definedName>
    <definedName name="HP.Co.PanC1">#REF!</definedName>
    <definedName name="HP.Co.PanC2">#REF!</definedName>
    <definedName name="HP.Co.PanC3">#REF!</definedName>
    <definedName name="HP.Co.PanC4">#REF!</definedName>
    <definedName name="HP.Co.PanC5">#REF!</definedName>
    <definedName name="HP.Co.PanC6">#REF!</definedName>
    <definedName name="HP.Co.PanC7">#REF!</definedName>
    <definedName name="HP.Co.PanC8">#REF!</definedName>
    <definedName name="HP.Co.PanC9">#REF!</definedName>
    <definedName name="HP.Co.PanD1">#REF!</definedName>
    <definedName name="HP.Co.PanD2">#REF!</definedName>
    <definedName name="HP.Co.PanD3">#REF!</definedName>
    <definedName name="HP.Co.PanD4">#REF!</definedName>
    <definedName name="HP.Co.PanD5">#REF!</definedName>
    <definedName name="HP.Co.PanD6">#REF!</definedName>
    <definedName name="HP.Co.PanD7">#REF!</definedName>
    <definedName name="HP.Co.PanD8">#REF!</definedName>
    <definedName name="HP.Co.PanD9">#REF!</definedName>
    <definedName name="HP.Co.PanE1">#REF!</definedName>
    <definedName name="HP.Co.PanE2">#REF!</definedName>
    <definedName name="HP.Co.PanE3">#REF!</definedName>
    <definedName name="HP.Co.PanE4">#REF!</definedName>
    <definedName name="HP.Co.PanE5">#REF!</definedName>
    <definedName name="HP.Co.PanE6">#REF!</definedName>
    <definedName name="HP.Co.PanE7">#REF!</definedName>
    <definedName name="HP.Co.PanE8">#REF!</definedName>
    <definedName name="HP.Co.PanE9">#REF!</definedName>
    <definedName name="HP.Co.ShareA1">#REF!</definedName>
    <definedName name="HP.Co.ShareA2">#REF!</definedName>
    <definedName name="HP.Co.ShareA3">#REF!</definedName>
    <definedName name="HP.Co.ShareA4">#REF!</definedName>
    <definedName name="HP.Co.ShareA5">#REF!</definedName>
    <definedName name="HP.Co.ShareA6">#REF!</definedName>
    <definedName name="HP.Co.ShareA7">#REF!</definedName>
    <definedName name="HP.Co.ShareA8">#REF!</definedName>
    <definedName name="HP.Co.ShareA9">#REF!</definedName>
    <definedName name="HP.Co.ShareB1">#REF!</definedName>
    <definedName name="HP.Co.ShareB2">#REF!</definedName>
    <definedName name="HP.Co.ShareB3">#REF!</definedName>
    <definedName name="HP.Co.ShareB4">#REF!</definedName>
    <definedName name="HP.Co.ShareB5">#REF!</definedName>
    <definedName name="HP.Co.ShareB6">#REF!</definedName>
    <definedName name="HP.Co.ShareB7">#REF!</definedName>
    <definedName name="HP.Co.ShareB8">#REF!</definedName>
    <definedName name="HP.Co.ShareB9">#REF!</definedName>
    <definedName name="HP.Co.ShareC1">#REF!</definedName>
    <definedName name="HP.Co.ShareC2">#REF!</definedName>
    <definedName name="HP.Co.ShareC3">#REF!</definedName>
    <definedName name="HP.Co.ShareC4">#REF!</definedName>
    <definedName name="HP.Co.ShareC5">#REF!</definedName>
    <definedName name="HP.Co.ShareC6">#REF!</definedName>
    <definedName name="HP.Co.ShareC7">#REF!</definedName>
    <definedName name="HP.Co.ShareC8">#REF!</definedName>
    <definedName name="HP.Co.ShareC9">#REF!</definedName>
    <definedName name="HP.Co.ShareD1">#REF!</definedName>
    <definedName name="HP.Co.ShareD2">#REF!</definedName>
    <definedName name="HP.Co.ShareD3">#REF!</definedName>
    <definedName name="HP.Co.ShareD4">#REF!</definedName>
    <definedName name="HP.Co.ShareD5">#REF!</definedName>
    <definedName name="HP.Co.ShareD6">#REF!</definedName>
    <definedName name="HP.Co.ShareD7">#REF!</definedName>
    <definedName name="HP.Co.ShareD8">#REF!</definedName>
    <definedName name="HP.Co.ShareD9">#REF!</definedName>
    <definedName name="HP.Co.ShareE1">#REF!</definedName>
    <definedName name="HP.Co.ShareE2">#REF!</definedName>
    <definedName name="HP.Co.ShareE3">#REF!</definedName>
    <definedName name="HP.Co.ShareE4">#REF!</definedName>
    <definedName name="HP.Co.ShareE5">#REF!</definedName>
    <definedName name="HP.Co.ShareE6">#REF!</definedName>
    <definedName name="HP.Co.ShareE7">#REF!</definedName>
    <definedName name="HP.Co.ShareE8">#REF!</definedName>
    <definedName name="HP.Co.ShareE9">#REF!</definedName>
    <definedName name="HP.CoOwnedYN1">#REF!</definedName>
    <definedName name="HP.CoOwnedYN2">#REF!</definedName>
    <definedName name="HP.CoOwnedYN3">#REF!</definedName>
    <definedName name="HP.CoOwnedYN4">#REF!</definedName>
    <definedName name="HP.CoOwnedYN5">#REF!</definedName>
    <definedName name="HP.CoOwnedYN6">#REF!</definedName>
    <definedName name="HP.CoOwnedYN7">#REF!</definedName>
    <definedName name="HP.CoOwnedYN8">#REF!</definedName>
    <definedName name="HP.CoOwnedYN9">#REF!</definedName>
    <definedName name="HP.ifLetOut1">#REF!</definedName>
    <definedName name="HP.ifLetOut2">#REF!</definedName>
    <definedName name="HP.ifLetOut3">#REF!</definedName>
    <definedName name="HP.ifLetOut4">#REF!</definedName>
    <definedName name="HP.ifLetOut5">#REF!</definedName>
    <definedName name="HP.ifLetOut6">#REF!</definedName>
    <definedName name="HP.ifLetOut7">#REF!</definedName>
    <definedName name="HP.ifLetOut8">#REF!</definedName>
    <definedName name="HP.ifLetOut9">#REF!</definedName>
    <definedName name="hp.IncOfCurYrAfterSetOff2">'[6]CYLA BFLA'!$H$6</definedName>
    <definedName name="hp.IncOfCurYrUnderThatHead2">'[6]CYLA BFLA'!$D$6</definedName>
    <definedName name="HP.IncomeOfHP1">#REF!</definedName>
    <definedName name="HP.IncomeOfHP2">#REF!</definedName>
    <definedName name="HP.IncomeOfHP3">#REF!</definedName>
    <definedName name="HP.IncomeOfHP4">#REF!</definedName>
    <definedName name="HP.IncomeOfHP5">#REF!</definedName>
    <definedName name="HP.IncomeOfHP6">#REF!</definedName>
    <definedName name="HP.IncomeOfHP7">#REF!</definedName>
    <definedName name="HP.IncomeOfHP8">#REF!</definedName>
    <definedName name="HP.IncomeOfHP9">#REF!</definedName>
    <definedName name="HP.IntOnBorwCap1">#REF!</definedName>
    <definedName name="HP.IntOnBorwCap2">#REF!</definedName>
    <definedName name="HP.IntOnBorwCap3">#REF!</definedName>
    <definedName name="HP.IntOnBorwCap4">#REF!</definedName>
    <definedName name="HP.IntOnBorwCap5">#REF!</definedName>
    <definedName name="HP.IntOnBorwCap6">#REF!</definedName>
    <definedName name="HP.IntOnBorwCap7">#REF!</definedName>
    <definedName name="HP.IntOnBorwCap8">#REF!</definedName>
    <definedName name="HP.IntOnBorwCap9">#REF!</definedName>
    <definedName name="HP.LocalTaxes1">#REF!</definedName>
    <definedName name="HP.LocalTaxes2">#REF!</definedName>
    <definedName name="HP.LocalTaxes3">#REF!</definedName>
    <definedName name="HP.LocalTaxes4">#REF!</definedName>
    <definedName name="HP.LocalTaxes5">#REF!</definedName>
    <definedName name="HP.LocalTaxes6">#REF!</definedName>
    <definedName name="HP.LocalTaxes7">#REF!</definedName>
    <definedName name="HP.LocalTaxes8">#REF!</definedName>
    <definedName name="HP.LocalTaxes9">#REF!</definedName>
    <definedName name="HP.NameofTenant1">#REF!</definedName>
    <definedName name="HP.NameofTenant2">#REF!</definedName>
    <definedName name="HP.NameofTenant3">#REF!</definedName>
    <definedName name="HP.NameofTenant4">#REF!</definedName>
    <definedName name="HP.NameofTenant5">#REF!</definedName>
    <definedName name="HP.NameofTenant6">#REF!</definedName>
    <definedName name="HP.NameofTenant7">#REF!</definedName>
    <definedName name="HP.NameofTenant8">#REF!</definedName>
    <definedName name="HP.NameofTenant9">#REF!</definedName>
    <definedName name="HP.PANofTenant1">#REF!</definedName>
    <definedName name="HP.PANofTenant2">#REF!</definedName>
    <definedName name="HP.PANofTenant3">#REF!</definedName>
    <definedName name="HP.PANofTenant4">#REF!</definedName>
    <definedName name="HP.PANofTenant5">#REF!</definedName>
    <definedName name="HP.PANofTenant6">#REF!</definedName>
    <definedName name="HP.PANofTenant7">#REF!</definedName>
    <definedName name="HP.PANofTenant8">#REF!</definedName>
    <definedName name="HP.PANofTenant9">#REF!</definedName>
    <definedName name="HP.PinCode1">#REF!</definedName>
    <definedName name="HP.PinCode2">#REF!</definedName>
    <definedName name="HP.PinCode3">#REF!</definedName>
    <definedName name="HP.PinCode4">#REF!</definedName>
    <definedName name="HP.PinCode5">#REF!</definedName>
    <definedName name="HP.PinCode6">#REF!</definedName>
    <definedName name="HP.PinCode7">#REF!</definedName>
    <definedName name="HP.PinCode8">#REF!</definedName>
    <definedName name="HP.PinCode9">#REF!</definedName>
    <definedName name="HP.RentArearsSec25BAfter30pcDeduct">#REF!</definedName>
    <definedName name="HP.RentNotRealized1">#REF!</definedName>
    <definedName name="HP.RentNotRealized2">#REF!</definedName>
    <definedName name="HP.RentNotRealized3">#REF!</definedName>
    <definedName name="HP.RentNotRealized4">#REF!</definedName>
    <definedName name="HP.RentNotRealized5">#REF!</definedName>
    <definedName name="HP.RentNotRealized6">#REF!</definedName>
    <definedName name="HP.RentNotRealized7">#REF!</definedName>
    <definedName name="HP.RentNotRealized8">#REF!</definedName>
    <definedName name="HP.RentNotRealized9">#REF!</definedName>
    <definedName name="HP.RentOfEarlierYrSec25AandAA">#REF!</definedName>
    <definedName name="HP.SharePercent1">#REF!</definedName>
    <definedName name="HP.SharePercent2">#REF!</definedName>
    <definedName name="HP.SharePercent3">#REF!</definedName>
    <definedName name="HP.SharePercent4">#REF!</definedName>
    <definedName name="HP.SharePercent5">#REF!</definedName>
    <definedName name="HP.SharePercent6">#REF!</definedName>
    <definedName name="HP.SharePercent7">#REF!</definedName>
    <definedName name="HP.SharePercent8">#REF!</definedName>
    <definedName name="HP.SharePercent9">#REF!</definedName>
    <definedName name="HP.StateCode1">#REF!</definedName>
    <definedName name="HP.StateCode2">#REF!</definedName>
    <definedName name="HP.StateCode3">#REF!</definedName>
    <definedName name="HP.StateCode4">#REF!</definedName>
    <definedName name="HP.StateCode5">#REF!</definedName>
    <definedName name="HP.StateCode6">#REF!</definedName>
    <definedName name="HP.StateCode7">#REF!</definedName>
    <definedName name="HP.StateCode8">#REF!</definedName>
    <definedName name="HP.StateCode9">#REF!</definedName>
    <definedName name="HP.ThirtyPercentOfBalance1">#REF!</definedName>
    <definedName name="HP.ThirtyPercentOfBalance2">#REF!</definedName>
    <definedName name="HP.ThirtyPercentOfBalance3">#REF!</definedName>
    <definedName name="HP.ThirtyPercentOfBalance4">#REF!</definedName>
    <definedName name="HP.ThirtyPercentOfBalance5">#REF!</definedName>
    <definedName name="HP.ThirtyPercentOfBalance6">#REF!</definedName>
    <definedName name="HP.ThirtyPercentOfBalance7">#REF!</definedName>
    <definedName name="HP.ThirtyPercentOfBalance8">#REF!</definedName>
    <definedName name="HP.ThirtyPercentOfBalance9">#REF!</definedName>
    <definedName name="HP.TotalDeduct1">#REF!</definedName>
    <definedName name="HP.TotalDeduct2">#REF!</definedName>
    <definedName name="HP.TotalDeduct3">#REF!</definedName>
    <definedName name="HP.TotalDeduct4">#REF!</definedName>
    <definedName name="HP.TotalDeduct5">#REF!</definedName>
    <definedName name="HP.TotalDeduct6">#REF!</definedName>
    <definedName name="HP.TotalDeduct7">#REF!</definedName>
    <definedName name="HP.TotalDeduct8">#REF!</definedName>
    <definedName name="HP.TotalDeduct9">#REF!</definedName>
    <definedName name="HP.TotalIncomeChargeableUnHP">#REF!</definedName>
    <definedName name="HP.TotalUnrealizedAndTax1">#REF!</definedName>
    <definedName name="HP.TotalUnrealizedAndTax2">#REF!</definedName>
    <definedName name="HP.TotalUnrealizedAndTax3">#REF!</definedName>
    <definedName name="HP.TotalUnrealizedAndTax4">#REF!</definedName>
    <definedName name="HP.TotalUnrealizedAndTax5">#REF!</definedName>
    <definedName name="HP.TotalUnrealizedAndTax6">#REF!</definedName>
    <definedName name="HP.TotalUnrealizedAndTax7">#REF!</definedName>
    <definedName name="HP.TotalUnrealizedAndTax8">#REF!</definedName>
    <definedName name="HP.TotalUnrealizedAndTax9">#REF!</definedName>
    <definedName name="hpincome.bf">'[6]CYLA BFLA'!$AF$11</definedName>
    <definedName name="hpincome.bp">'[6]CYLA BFLA'!$AB$11</definedName>
    <definedName name="hpincome.hp">'[6]CYLA BFLA'!$X$11</definedName>
    <definedName name="hpincome.ih">'[6]CYLA BFLA'!$Q$11</definedName>
    <definedName name="hpincome.os">'[6]CYLA BFLA'!$T$11</definedName>
    <definedName name="hpincome.rem">'[6]CYLA BFLA'!$AO$15</definedName>
    <definedName name="hploss.aftbfl">'[6]CYLA BFLA'!$AH$11</definedName>
    <definedName name="hploss.bf">'[6]CYLA BFLA'!$AE$11</definedName>
    <definedName name="hploss.bfadj">'[6]CYLA BFLA'!$AG$11</definedName>
    <definedName name="hploss.bp">'[6]CYLA BFLA'!$AD$11</definedName>
    <definedName name="hploss.hp">'[6]CYLA BFLA'!$Z$11</definedName>
    <definedName name="hploss.ih">'[6]CYLA BFLA'!$R$11</definedName>
    <definedName name="hploss.os">'[6]CYLA BFLA'!$V$11</definedName>
    <definedName name="hploss.unabs">'[6]CYLA BFLA'!$AN$15</definedName>
    <definedName name="hploss1.unabs">'[6]CYLA BFLA'!$F$53</definedName>
    <definedName name="hprptfrm.size">#REF!</definedName>
    <definedName name="hprptfrm1">#REF!</definedName>
    <definedName name="hprptfrm2">#REF!</definedName>
    <definedName name="hprptfrm3">#REF!</definedName>
    <definedName name="hprptfrm4">#REF!</definedName>
    <definedName name="hprptfrm5">#REF!</definedName>
    <definedName name="hprptfrm6">#REF!</definedName>
    <definedName name="hprptfrm7">#REF!</definedName>
    <definedName name="hprptfrm8">#REF!</definedName>
    <definedName name="hprptfrm9">#REF!</definedName>
    <definedName name="HR">[11]Indices!$B$173</definedName>
    <definedName name="hshhxuhxu" localSheetId="3">#REF!</definedName>
    <definedName name="hshhxuhxu" localSheetId="4">#REF!</definedName>
    <definedName name="hshhxuhxu" localSheetId="6">#REF!</definedName>
    <definedName name="hshhxuhxu">#REF!</definedName>
    <definedName name="hvdc.avlblty">'[15]PPT Inputs'!$C$27</definedName>
    <definedName name="HWSheet">1</definedName>
    <definedName name="i" localSheetId="3">#REF!</definedName>
    <definedName name="i" localSheetId="4">#REF!</definedName>
    <definedName name="i" localSheetId="6">#REF!</definedName>
    <definedName name="i">#REF!</definedName>
    <definedName name="IA80.TotSchedule80_IA">'[6]80_'!$I$8</definedName>
    <definedName name="iarea1">[57]Input!$B$10:$V$21,[57]Input!$B$28:$V$28,[57]Input!$B$32:$V$43,[57]Input!$B$57:$V$57,[57]Input!$B$66:$B$67,[57]Input!$B$75:$B$76,[57]Input!$C$66:$V$66,[57]Input!$B$69:$V$71,[57]Input!$C$75:$V$75,[57]Input!$B$78:$V$80,[57]Input!$B$111:$V$111,[57]Input!$C$113:$V$118,[57]Input!$B$113:$B$117,[57]Input!$B$44:$V$51,[57]Input!$B$84:$B$85,[57]Input!$C$84:$V$84,[57]Input!$C$87:$V$89,[57]Input!$B$93:$B$94,[57]Input!$C$93:$V$93</definedName>
    <definedName name="iarea2">[57]Input!$B$159:$D$159,[57]Input!$B$162:$D$162,[57]Input!$E$159:$K$159,[57]Input!$E$162:$K$162</definedName>
    <definedName name="iarea3">[57]Input!$C$96:$V$98,[57]Input!$B$102:$B$103,[57]Input!$C$102:$V$102,[57]Input!$C$105:$V$107,[57]Input!$B$123:$B$124,[57]Input!$C$123:$V$123,[57]Input!$B$132:$V$135,[57]Input!$B$139:$V$142</definedName>
    <definedName name="IB80.TotSchedule80_IB">'[6]80_'!$I$24</definedName>
    <definedName name="IC80.TotDeductInNorthEast">'[6]80_'!$I$38</definedName>
    <definedName name="IC80.TotSchedule80_IC">'[6]80_'!$I$39</definedName>
    <definedName name="idc">'[58]Debt Scheduling'!$E$49:$Q$49</definedName>
    <definedName name="idc_copy_3" localSheetId="3">#REF!</definedName>
    <definedName name="idc_copy_3" localSheetId="4">#REF!</definedName>
    <definedName name="idc_copy_3" localSheetId="6">#REF!</definedName>
    <definedName name="idc_copy_3">#REF!</definedName>
    <definedName name="idc_diff" localSheetId="3">#REF!</definedName>
    <definedName name="idc_diff" localSheetId="4">#REF!</definedName>
    <definedName name="idc_diff" localSheetId="6">#REF!</definedName>
    <definedName name="idc_diff">#REF!</definedName>
    <definedName name="IDC_DIFF_1" localSheetId="3">'[23]Capex Scheduling'!#REF!</definedName>
    <definedName name="IDC_DIFF_1" localSheetId="4">'[23]Capex Scheduling'!#REF!</definedName>
    <definedName name="IDC_DIFF_1" localSheetId="6">'[23]Capex Scheduling'!#REF!</definedName>
    <definedName name="IDC_DIFF_1">'[23]Capex Scheduling'!#REF!</definedName>
    <definedName name="idc_p">'[58]Debt Scheduling'!$E$50:$Q$50</definedName>
    <definedName name="idc_paste" localSheetId="3">#REF!</definedName>
    <definedName name="idc_paste" localSheetId="4">#REF!</definedName>
    <definedName name="idc_paste" localSheetId="6">#REF!</definedName>
    <definedName name="idc_paste">#REF!</definedName>
    <definedName name="idc_paste_3" localSheetId="3">#REF!</definedName>
    <definedName name="idc_paste_3" localSheetId="4">#REF!</definedName>
    <definedName name="idc_paste_3" localSheetId="6">#REF!</definedName>
    <definedName name="idc_paste_3">#REF!</definedName>
    <definedName name="IdcDiff" localSheetId="3">'[23]Capex Scheduling'!#REF!</definedName>
    <definedName name="IdcDiff" localSheetId="4">'[23]Capex Scheduling'!#REF!</definedName>
    <definedName name="IdcDiff" localSheetId="6">'[23]Capex Scheduling'!#REF!</definedName>
    <definedName name="IdcDiff">'[23]Capex Scheduling'!#REF!</definedName>
    <definedName name="IDCDifference" localSheetId="3">'[23]Capex Scheduling'!#REF!</definedName>
    <definedName name="IDCDifference" localSheetId="4">'[23]Capex Scheduling'!#REF!</definedName>
    <definedName name="IDCDifference" localSheetId="6">'[23]Capex Scheduling'!#REF!</definedName>
    <definedName name="IDCDifference">'[23]Capex Scheduling'!#REF!</definedName>
    <definedName name="idcPaste1">'[23]Capex Scheduling'!$F$35:$W$35</definedName>
    <definedName name="Inc_Proj_Cost" localSheetId="3">#REF!</definedName>
    <definedName name="Inc_Proj_Cost" localSheetId="4">#REF!</definedName>
    <definedName name="Inc_Proj_Cost" localSheetId="6">#REF!</definedName>
    <definedName name="Inc_Proj_Cost">#REF!</definedName>
    <definedName name="income97">#REF!</definedName>
    <definedName name="India">[16]List_ratios!#REF!</definedName>
    <definedName name="INI_CurMth">[59]Sheet1!$B$4</definedName>
    <definedName name="Ini_CurUnit">[59]Sheet1!$A$10</definedName>
    <definedName name="INPUT_AREA">#REF!</definedName>
    <definedName name="INS">#REF!</definedName>
    <definedName name="Insulation_Volume" localSheetId="3">'[60]LTC-Insulation_Volume'!#REF!</definedName>
    <definedName name="Insulation_Volume" localSheetId="4">'[60]LTC-Insulation_Volume'!#REF!</definedName>
    <definedName name="Insulation_Volume" localSheetId="6">'[60]LTC-Insulation_Volume'!#REF!</definedName>
    <definedName name="Insulation_Volume">'[60]LTC-Insulation_Volume'!#REF!</definedName>
    <definedName name="Int">#REF!</definedName>
    <definedName name="Int_Diff">[61]CF!$D$43</definedName>
    <definedName name="Int_DSRA_Diff">[61]CF!$D$46</definedName>
    <definedName name="Int_on_cash_calc">[61]CF!$I$37:$AG$37</definedName>
    <definedName name="Int_on_cash_paste">'[61]P&amp;L'!$J$11:$AH$11</definedName>
    <definedName name="Int_on_DSRA_paste">'[61]P&amp;L'!$J$12:$AH$12</definedName>
    <definedName name="Interest_Rate">#REF!</definedName>
    <definedName name="InterestOnTermLoanBorrowingJuly">#REF!</definedName>
    <definedName name="InternetProtection">"Internet Protection"</definedName>
    <definedName name="InternetProtection_Grade">"C"</definedName>
    <definedName name="IntRate_100" localSheetId="3">#REF!</definedName>
    <definedName name="IntRate_100" localSheetId="4">#REF!</definedName>
    <definedName name="IntRate_100" localSheetId="6">#REF!</definedName>
    <definedName name="IntRate_100">#REF!</definedName>
    <definedName name="IntRate_11">[41]Assumptions!$B$11</definedName>
    <definedName name="IntRate_12">[41]Assumptions!$B$12</definedName>
    <definedName name="IntRate_25" localSheetId="3">#REF!</definedName>
    <definedName name="IntRate_25" localSheetId="4">#REF!</definedName>
    <definedName name="IntRate_25" localSheetId="6">#REF!</definedName>
    <definedName name="IntRate_25">#REF!</definedName>
    <definedName name="IntRate_50" localSheetId="3">#REF!</definedName>
    <definedName name="IntRate_50" localSheetId="4">#REF!</definedName>
    <definedName name="IntRate_50" localSheetId="6">#REF!</definedName>
    <definedName name="IntRate_50">#REF!</definedName>
    <definedName name="IntRate_75" localSheetId="3">#REF!</definedName>
    <definedName name="IntRate_75" localSheetId="4">#REF!</definedName>
    <definedName name="IntRate_75" localSheetId="6">#REF!</definedName>
    <definedName name="IntRate_75">#REF!</definedName>
    <definedName name="IntRate_WC">[22]Assumptions!$B$16</definedName>
    <definedName name="IntRate_WC10">[41]Assumptions!$B$16</definedName>
    <definedName name="IntRate_WC11">[41]Assumptions!$B$17</definedName>
    <definedName name="IntRate_WC12">[41]Assumptions!$B$18</definedName>
    <definedName name="IntRate12" localSheetId="3">#REF!</definedName>
    <definedName name="IntRate12" localSheetId="4">#REF!</definedName>
    <definedName name="IntRate12" localSheetId="6">#REF!</definedName>
    <definedName name="IntRate12">#REF!</definedName>
    <definedName name="IntRate13" localSheetId="3">#REF!</definedName>
    <definedName name="IntRate13" localSheetId="4">#REF!</definedName>
    <definedName name="IntRate13" localSheetId="6">#REF!</definedName>
    <definedName name="IntRate13">#REF!</definedName>
    <definedName name="IntRateWC11" localSheetId="3">#REF!</definedName>
    <definedName name="IntRateWC11" localSheetId="4">#REF!</definedName>
    <definedName name="IntRateWC11" localSheetId="6">#REF!</definedName>
    <definedName name="IntRateWC11">#REF!</definedName>
    <definedName name="IntRateWC12" localSheetId="4">#REF!</definedName>
    <definedName name="IntRateWC12">#REF!</definedName>
    <definedName name="IntRateWC13" localSheetId="4">#REF!</definedName>
    <definedName name="IntRateWC13">#REF!</definedName>
    <definedName name="Intt_Charge_cY" localSheetId="3">#REF!,#REF!</definedName>
    <definedName name="Intt_Charge_cY" localSheetId="4">#REF!,#REF!</definedName>
    <definedName name="Intt_Charge_cY" localSheetId="6">#REF!,#REF!</definedName>
    <definedName name="Intt_Charge_cY">#REF!,#REF!</definedName>
    <definedName name="Intt_Charge_cy_1">'[62]A 3.7'!$H$35,'[62]A 3.7'!$H$44</definedName>
    <definedName name="Intt_Charge_eY" localSheetId="3">#REF!,#REF!</definedName>
    <definedName name="Intt_Charge_eY" localSheetId="4">#REF!,#REF!</definedName>
    <definedName name="Intt_Charge_eY" localSheetId="6">#REF!,#REF!</definedName>
    <definedName name="Intt_Charge_eY">#REF!,#REF!</definedName>
    <definedName name="Intt_Charge_ey_1">'[62]A 3.7'!$I$35,'[62]A 3.7'!$I$44</definedName>
    <definedName name="Intt_Charge_PY" localSheetId="3">#REF!,#REF!</definedName>
    <definedName name="Intt_Charge_PY" localSheetId="4">#REF!,#REF!</definedName>
    <definedName name="Intt_Charge_PY" localSheetId="6">#REF!,#REF!</definedName>
    <definedName name="Intt_Charge_PY">#REF!,#REF!</definedName>
    <definedName name="Intt_Charge_py_1">'[62]A 3.7'!$G$35,'[62]A 3.7'!$G$44</definedName>
    <definedName name="INTT_MTH.">#REF!</definedName>
    <definedName name="INV">#REF!</definedName>
    <definedName name="IQ_ADDIN" hidden="1">"AUTO"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42873.2601388889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ISblnHideRow">#N/A</definedName>
    <definedName name="IsCircular" localSheetId="3">#REF!</definedName>
    <definedName name="IsCircular" localSheetId="4">#REF!</definedName>
    <definedName name="IsCircular" localSheetId="6">#REF!</definedName>
    <definedName name="IsCircular">#REF!</definedName>
    <definedName name="IsColHidden" hidden="1">FALSE</definedName>
    <definedName name="ISHistForc">#REF!</definedName>
    <definedName name="IsLTMColHidden" hidden="1">FALSE</definedName>
    <definedName name="IT">#REF!</definedName>
    <definedName name="IT.Amt">[6]IT_DDTP!$F$4:$F$9</definedName>
    <definedName name="IT.FormulaOFS">[6]IT_DDTP!$S$4:$S$9</definedName>
    <definedName name="Italia">[16]List_ratios!#REF!</definedName>
    <definedName name="ITEM_C">#REF!</definedName>
    <definedName name="ITEM_V">#REF!</definedName>
    <definedName name="ITSection">[63]Lists!$A$56:$A$58</definedName>
    <definedName name="j" localSheetId="3">#REF!</definedName>
    <definedName name="j" localSheetId="4">#REF!</definedName>
    <definedName name="j" localSheetId="6">#REF!</definedName>
    <definedName name="j">#REF!</definedName>
    <definedName name="JDCL_MISC">#REF!</definedName>
    <definedName name="jjjj">#REF!</definedName>
    <definedName name="jjkjklj" localSheetId="3">#REF!,#REF!</definedName>
    <definedName name="jjkjklj" localSheetId="4">#REF!,#REF!</definedName>
    <definedName name="jjkjklj" localSheetId="6">#REF!,#REF!</definedName>
    <definedName name="jjkjklj">#REF!,#REF!</definedName>
    <definedName name="jjskjsklj" localSheetId="3">#REF!</definedName>
    <definedName name="jjskjsklj" localSheetId="4">#REF!</definedName>
    <definedName name="jjskjsklj" localSheetId="6">#REF!</definedName>
    <definedName name="jjskjsklj">#REF!</definedName>
    <definedName name="jsdkf3" localSheetId="3">#REF!</definedName>
    <definedName name="jsdkf3" localSheetId="4">#REF!</definedName>
    <definedName name="jsdkf3" localSheetId="6">#REF!</definedName>
    <definedName name="jsdkf3">#REF!</definedName>
    <definedName name="jsjssij" localSheetId="3">#REF!</definedName>
    <definedName name="jsjssij" localSheetId="4">#REF!</definedName>
    <definedName name="jsjssij" localSheetId="6">#REF!</definedName>
    <definedName name="jsjssij">#REF!</definedName>
    <definedName name="k" localSheetId="4">#REF!</definedName>
    <definedName name="k">#REF!</definedName>
    <definedName name="K2000_">#N/A</definedName>
    <definedName name="Kettex">#REF!</definedName>
    <definedName name="kettex98">#REF!</definedName>
    <definedName name="kishor" localSheetId="3">#REF!</definedName>
    <definedName name="kishor" localSheetId="4">#REF!</definedName>
    <definedName name="kishor" localSheetId="6">#REF!</definedName>
    <definedName name="kishor">#REF!</definedName>
    <definedName name="kk">#REF!</definedName>
    <definedName name="kkJJ" localSheetId="3">#REF!</definedName>
    <definedName name="kkJJ" localSheetId="4">#REF!</definedName>
    <definedName name="kkJJ" localSheetId="6">#REF!</definedName>
    <definedName name="kkJJ">#REF!</definedName>
    <definedName name="kkk">#REF!</definedName>
    <definedName name="Korea_Telecom">[16]List_ratios!#REF!</definedName>
    <definedName name="ksokskosk" localSheetId="3">#REF!</definedName>
    <definedName name="ksokskosk" localSheetId="4">#REF!</definedName>
    <definedName name="ksokskosk" localSheetId="6">#REF!</definedName>
    <definedName name="ksokskosk">#REF!</definedName>
    <definedName name="kv.avlblty">'[15]PPT Inputs'!$C$28</definedName>
    <definedName name="l" localSheetId="3">#REF!</definedName>
    <definedName name="l" localSheetId="4">#REF!</definedName>
    <definedName name="l" localSheetId="6">#REF!</definedName>
    <definedName name="l">#REF!</definedName>
    <definedName name="L_A">#REF!</definedName>
    <definedName name="L_Adjust">[64]Links!$H$1:$H$65536</definedName>
    <definedName name="L_AJE_Tot">[64]Links!$G$1:$G$65536</definedName>
    <definedName name="L_CY_Beg">[64]Links!$F$1:$F$65536</definedName>
    <definedName name="L_CY_End">[64]Links!$J$1:$J$65536</definedName>
    <definedName name="L_PY_End">[64]Links!$K$1:$K$65536</definedName>
    <definedName name="L_RJE_Tot">[64]Links!$I$1:$I$65536</definedName>
    <definedName name="LACS">#REF!</definedName>
    <definedName name="LACS_E">#REF!</definedName>
    <definedName name="Last_Row">IF(Values_Entered,Header_Row+Number_of_Payments,Header_Row)</definedName>
    <definedName name="Last_Year">#REF!</definedName>
    <definedName name="LDFHDFHJ">#REF!</definedName>
    <definedName name="LinesYee">[16]List_ratios!#REF!</definedName>
    <definedName name="lkjuh">#REF!</definedName>
    <definedName name="ll">#REF!</definedName>
    <definedName name="llJkljl" localSheetId="3">#REF!</definedName>
    <definedName name="llJkljl" localSheetId="4">#REF!</definedName>
    <definedName name="llJkljl" localSheetId="6">#REF!</definedName>
    <definedName name="llJkljl">#REF!</definedName>
    <definedName name="Loan_Amount">#REF!</definedName>
    <definedName name="loan_cntr">'[65]Capital Cost'!$A$111:$IV$111</definedName>
    <definedName name="Loan_CoalSPV" localSheetId="3">#REF!</definedName>
    <definedName name="Loan_CoalSPV" localSheetId="4">#REF!</definedName>
    <definedName name="Loan_CoalSPV" localSheetId="6">#REF!</definedName>
    <definedName name="Loan_CoalSPV">#REF!</definedName>
    <definedName name="Loan_Start">#REF!</definedName>
    <definedName name="Loan_Years">#REF!</definedName>
    <definedName name="loans">'[42]Final Accounts'!#REF!</definedName>
    <definedName name="lottery.ecq1">[6]Calculator!$AD$13</definedName>
    <definedName name="lottery.ecq2">[6]Calculator!$AE$13</definedName>
    <definedName name="lottery.ecq3">[6]Calculator!$AF$13</definedName>
    <definedName name="lottery.ecq4">[6]Calculator!$AG$13</definedName>
    <definedName name="lottery.ecq5">[6]Calculator!$AH$13</definedName>
    <definedName name="lottery.scq1">[6]Calculator!$Y$13</definedName>
    <definedName name="lottery.scq2">[6]Calculator!$Z$13</definedName>
    <definedName name="lottery.scq3">[6]Calculator!$AA$13</definedName>
    <definedName name="lottery.scq4">[6]Calculator!$AB$13</definedName>
    <definedName name="lottery.scq5">[6]Calculator!$AC$13</definedName>
    <definedName name="lotteryec.usratio">[6]Calculator!$X$13</definedName>
    <definedName name="lotteryincome">[6]Calculator!$R$3</definedName>
    <definedName name="lotteryincome.usratio">[6]Calculator!$V$13</definedName>
    <definedName name="lotterysur.usratio">[6]Calculator!$W$13</definedName>
    <definedName name="lp">#REF!</definedName>
    <definedName name="ltcg.BFlossPrevYrUndSameHeadSetoff4">'[6]CYLA BFLA'!$E$25</definedName>
    <definedName name="ltcg.BFUnabsorbedDeprSetoff4">'[6]CYLA BFLA'!$F$25</definedName>
    <definedName name="ltcg.IncOfCurYrAfterSetOff2">'[6]CYLA BFLA'!$H$11</definedName>
    <definedName name="ltcg.IncOfCurYrUnderThatHead2">'[6]CYLA BFLA'!$D$11</definedName>
    <definedName name="ltcgloss.aftbfl">'[6]CYLA BFLA'!$AH$18</definedName>
    <definedName name="ltcgloss.bf">'[6]CYLA BFLA'!$AE$18</definedName>
    <definedName name="ltcgloss.bfftnp">'[6]CYLA BFLA'!$E$43</definedName>
    <definedName name="ltcgloss.bfftp">'[6]CYLA BFLA'!$E$46</definedName>
    <definedName name="ltcgloss1.unabs">'[6]CYLA BFLA'!$F$59</definedName>
    <definedName name="ltcgnonproviso.ecq1">[6]Calculator!$AD$10</definedName>
    <definedName name="ltcgnonproviso.ecq2">[6]Calculator!$AE$10</definedName>
    <definedName name="ltcgnonproviso.ecq3">[6]Calculator!$AF$10</definedName>
    <definedName name="ltcgnonproviso.ecq4">[6]Calculator!$AG$10</definedName>
    <definedName name="ltcgnonproviso.ecq5">[6]Calculator!$AH$10</definedName>
    <definedName name="ltcgnonproviso.savings">[6]Calculator!$AI$10</definedName>
    <definedName name="ltcgnonproviso.scq1">[6]Calculator!$Y$10</definedName>
    <definedName name="ltcgnonproviso.scq2">[6]Calculator!$Z$10</definedName>
    <definedName name="ltcgnonproviso.scq3">[6]Calculator!$AA$10</definedName>
    <definedName name="ltcgnonproviso.scq4">[6]Calculator!$AB$10</definedName>
    <definedName name="ltcgnonproviso.scq5">[6]Calculator!$AC$10</definedName>
    <definedName name="ltcgnonprovisoec.usratio">[6]Calculator!$X$10</definedName>
    <definedName name="ltcgnonprovisoincome">'[6]CYLA BFLA'!$O$19</definedName>
    <definedName name="ltcgnonprovisoincome.bf">'[6]CYLA BFLA'!$AF$19</definedName>
    <definedName name="ltcgnonprovisoincome.bp">'[6]CYLA BFLA'!$AB$19</definedName>
    <definedName name="ltcgnonprovisoincome.hp">'[6]CYLA BFLA'!$X$19</definedName>
    <definedName name="ltcgnonprovisoincome.ih">'[6]CYLA BFLA'!$Q$19</definedName>
    <definedName name="ltcgnonprovisoincome.ltcladj">'[6]CYLA BFLA'!$E$42</definedName>
    <definedName name="ltcgnonprovisoincome.os">'[6]CYLA BFLA'!$T$19</definedName>
    <definedName name="ltcgnonprovisoincome.rem">'[6]CYLA BFLA'!$AO$17</definedName>
    <definedName name="ltcgnonprovisoincome.stcl">'[6]CYLA BFLA'!$F$44</definedName>
    <definedName name="ltcgnonprovisoincome.usratio">[6]Calculator!$V$10</definedName>
    <definedName name="ltcgnonprovisoloss">'[6]CYLA BFLA'!$P$19</definedName>
    <definedName name="ltcgnonprovisoloss.bfadj">'[6]CYLA BFLA'!$AG$19</definedName>
    <definedName name="ltcgnonprovisoloss.bp">'[6]CYLA BFLA'!$AD$19</definedName>
    <definedName name="ltcgnonprovisoloss.hp">'[6]CYLA BFLA'!$Z$19</definedName>
    <definedName name="ltcgnonprovisoloss.ih">'[6]CYLA BFLA'!$R$19</definedName>
    <definedName name="ltcgnonprovisoloss.os">'[6]CYLA BFLA'!$V$19</definedName>
    <definedName name="ltcgnonprovisoloss.stcladj">'[6]CYLA BFLA'!$F$43</definedName>
    <definedName name="ltcgnonprovisoloss.unabs">'[6]CYLA BFLA'!$AN$17</definedName>
    <definedName name="ltcgnonprovisosur.usratio">[6]Calculator!$W$10</definedName>
    <definedName name="ltcgproviso.ecq1">[6]Calculator!$AD$12</definedName>
    <definedName name="ltcgproviso.ecq2">[6]Calculator!$AE$12</definedName>
    <definedName name="ltcgproviso.ecq3">[6]Calculator!$AF$12</definedName>
    <definedName name="ltcgproviso.ecq4">[6]Calculator!$AG$12</definedName>
    <definedName name="ltcgproviso.ecq5">[6]Calculator!$AH$12</definedName>
    <definedName name="ltcgproviso.savings">[6]Calculator!$AI$12</definedName>
    <definedName name="ltcgproviso.scq1">[6]Calculator!$Y$12</definedName>
    <definedName name="ltcgproviso.scq2">[6]Calculator!$Z$12</definedName>
    <definedName name="ltcgproviso.scq3">[6]Calculator!$AA$12</definedName>
    <definedName name="ltcgproviso.scq4">[6]Calculator!$AB$12</definedName>
    <definedName name="ltcgproviso.scq5">[6]Calculator!$AC$12</definedName>
    <definedName name="ltcgprovisoec.usratio">[6]Calculator!$X$12</definedName>
    <definedName name="ltcgprovisoincome">'[6]CYLA BFLA'!$O$18</definedName>
    <definedName name="ltcgprovisoincome.bf">'[6]CYLA BFLA'!$AF$18</definedName>
    <definedName name="ltcgprovisoincome.bp">'[6]CYLA BFLA'!$AB$18</definedName>
    <definedName name="ltcgprovisoincome.hp">'[6]CYLA BFLA'!$X$18</definedName>
    <definedName name="ltcgprovisoincome.ih">'[6]CYLA BFLA'!$Q$18</definedName>
    <definedName name="ltcgprovisoincome.ltcladj">'[6]CYLA BFLA'!$E$45</definedName>
    <definedName name="ltcgprovisoincome.os">'[6]CYLA BFLA'!$T$18</definedName>
    <definedName name="ltcgprovisoincome.rem">'[6]CYLA BFLA'!$AO$18</definedName>
    <definedName name="ltcgprovisoincome.stcl">'[6]CYLA BFLA'!$F$49</definedName>
    <definedName name="ltcgprovisoincome.usratio">[6]Calculator!$V$12</definedName>
    <definedName name="ltcgprovisoloss">'[6]CYLA BFLA'!$P$18</definedName>
    <definedName name="ltcgprovisoloss.bfadj">'[6]CYLA BFLA'!$AG$18</definedName>
    <definedName name="ltcgprovisoloss.bp">'[6]CYLA BFLA'!$AD$18</definedName>
    <definedName name="ltcgprovisoloss.hp">'[6]CYLA BFLA'!$Z$18</definedName>
    <definedName name="ltcgprovisoloss.ih">'[6]CYLA BFLA'!$R$18</definedName>
    <definedName name="ltcgprovisoloss.os">'[6]CYLA BFLA'!$V$18</definedName>
    <definedName name="ltcgprovisoloss.stcladj">'[6]CYLA BFLA'!$F$47</definedName>
    <definedName name="ltcgprovisoloss.unabs">'[6]CYLA BFLA'!$AN$18</definedName>
    <definedName name="ltcgprovisosur.usratio">[6]Calculator!$W$12</definedName>
    <definedName name="ltcla1">'[6]CYLA BFLA'!$E$41</definedName>
    <definedName name="ltcla2">'[6]CYLA BFLA'!$E$44</definedName>
    <definedName name="LTR_M_NEW" localSheetId="3">#REF!</definedName>
    <definedName name="LTR_M_NEW" localSheetId="4">#REF!</definedName>
    <definedName name="LTR_M_NEW" localSheetId="6">#REF!</definedName>
    <definedName name="LTR_M_NEW">#REF!</definedName>
    <definedName name="LTR_MOR" localSheetId="3">#REF!</definedName>
    <definedName name="LTR_MOR" localSheetId="4">#REF!</definedName>
    <definedName name="LTR_MOR" localSheetId="6">#REF!</definedName>
    <definedName name="LTR_MOR">#REF!</definedName>
    <definedName name="lvkfeqvlkqe" localSheetId="4">#REF!</definedName>
    <definedName name="lvkfeqvlkqe">#REF!</definedName>
    <definedName name="M_CapitalAvg">[29]ReportsParameters!$B$32</definedName>
    <definedName name="M_CoName">[29]ReportsParameters!$B$29</definedName>
    <definedName name="M_Denomination">[29]ReportsParameters!$B$38</definedName>
    <definedName name="M_FinanseerTitle">[29]ReportsParameters!$B$33</definedName>
    <definedName name="M_Lf">[29]ReportsParameters!$C$19</definedName>
    <definedName name="M_Pf">[29]ReportsParameters!$C$20</definedName>
    <definedName name="M_PrintFrom">[29]ReportsParameters!$B$11</definedName>
    <definedName name="M_PrintTo">[29]ReportsParameters!$B$12</definedName>
    <definedName name="M_Pt">[29]ReportsParameters!$C$21</definedName>
    <definedName name="M_SSAdjustments">[29]ReportsParameters!$B$26</definedName>
    <definedName name="m105." localSheetId="3">#REF!</definedName>
    <definedName name="m105." localSheetId="4">#REF!</definedName>
    <definedName name="m105." localSheetId="6">#REF!</definedName>
    <definedName name="m105.">#REF!</definedName>
    <definedName name="MailSystem">"Mail System"</definedName>
    <definedName name="MailSystem_Grade">"C"</definedName>
    <definedName name="MAIN">#REF!</definedName>
    <definedName name="MAIN_E">#REF!</definedName>
    <definedName name="mal">#REF!</definedName>
    <definedName name="MARINE">#N/A</definedName>
    <definedName name="MaruHold">'[15]Core Assumptions'!$C$358</definedName>
    <definedName name="MaruOGI">'[15]Core Assumptions'!$G$358</definedName>
    <definedName name="master_ref">[61]Input!$J$8</definedName>
    <definedName name="masterdata">#REF!</definedName>
    <definedName name="MAT">#REF!</definedName>
    <definedName name="MATAV__Hungary">[16]List_ratios!#REF!</definedName>
    <definedName name="MATC.AmtTaxCredUs115JAA">[6]EI_MAT!$H$53</definedName>
    <definedName name="MATC.TaxOthProvCurrAssYr">[6]EI_MAT!$H$41</definedName>
    <definedName name="MATC.TaxUs115JBCurrAssYr">[6]EI_MAT!$H$40</definedName>
    <definedName name="Maximum_DER">'[40]SBI - PFSBU - P90'!$A$52</definedName>
    <definedName name="mdno">'[15]Core Assumptions'!$D$218</definedName>
    <definedName name="Melawan_Transport_Base" localSheetId="3">#REF!</definedName>
    <definedName name="Melawan_Transport_Base" localSheetId="4">#REF!</definedName>
    <definedName name="Melawan_Transport_Base" localSheetId="6">#REF!</definedName>
    <definedName name="Melawan_Transport_Base">#REF!</definedName>
    <definedName name="Melawan_Transport_SEN" localSheetId="3">#REF!</definedName>
    <definedName name="Melawan_Transport_SEN" localSheetId="4">#REF!</definedName>
    <definedName name="Melawan_Transport_SEN" localSheetId="6">#REF!</definedName>
    <definedName name="Melawan_Transport_SEN">#REF!</definedName>
    <definedName name="MelawanEsc_Base" localSheetId="3">#REF!</definedName>
    <definedName name="MelawanEsc_Base" localSheetId="4">#REF!</definedName>
    <definedName name="MelawanEsc_Base" localSheetId="6">#REF!</definedName>
    <definedName name="MelawanEsc_Base">#REF!</definedName>
    <definedName name="MelawanEsc_SEN" localSheetId="4">#REF!</definedName>
    <definedName name="MelawanEsc_SEN">#REF!</definedName>
    <definedName name="Melawanprice_Base" localSheetId="4">#REF!</definedName>
    <definedName name="Melawanprice_Base">#REF!</definedName>
    <definedName name="MelawanPrice_SEN" localSheetId="4">#REF!</definedName>
    <definedName name="MelawanPrice_SEN">#REF!</definedName>
    <definedName name="MERCOps">'[15]Core Assumptions'!$H$161:$AS$171</definedName>
    <definedName name="MERCType">'[15]Core Assumptions'!$C$163:$E$171</definedName>
    <definedName name="Methods">#REF!</definedName>
    <definedName name="millions">1000000</definedName>
    <definedName name="Min_SPV" localSheetId="3">#REF!</definedName>
    <definedName name="Min_SPV" localSheetId="4">#REF!</definedName>
    <definedName name="Min_SPV" localSheetId="6">#REF!</definedName>
    <definedName name="Min_SPV">#REF!</definedName>
    <definedName name="Minimum_DSCR">[23]Assumptions!$I$32</definedName>
    <definedName name="Minimum_FACR">'[40]SBI - PFSBU - P90'!$A$47</definedName>
    <definedName name="Minimum_ICR">'[40]SBI - PFSBU - P90'!$A$46</definedName>
    <definedName name="minq1">[6]Calculator!$O$9</definedName>
    <definedName name="minq2">[6]Calculator!$O$10</definedName>
    <definedName name="MISC">#REF!</definedName>
    <definedName name="MIX_ECO">[11]Assumptions!$D$92</definedName>
    <definedName name="Mix_Eco_Base" localSheetId="3">#REF!</definedName>
    <definedName name="Mix_Eco_Base" localSheetId="4">#REF!</definedName>
    <definedName name="Mix_Eco_Base" localSheetId="6">#REF!</definedName>
    <definedName name="Mix_Eco_Base">#REF!</definedName>
    <definedName name="Mix_Eco_Sen" localSheetId="3">#REF!</definedName>
    <definedName name="Mix_Eco_Sen" localSheetId="4">#REF!</definedName>
    <definedName name="Mix_Eco_Sen" localSheetId="6">#REF!</definedName>
    <definedName name="Mix_Eco_Sen">#REF!</definedName>
    <definedName name="MIX_MEL">[11]Assumptions!$C$92</definedName>
    <definedName name="Mix_Melawan_Base" localSheetId="3">#REF!</definedName>
    <definedName name="Mix_Melawan_Base" localSheetId="4">#REF!</definedName>
    <definedName name="Mix_Melawan_Base" localSheetId="6">#REF!</definedName>
    <definedName name="Mix_Melawan_Base">#REF!</definedName>
    <definedName name="Mix_Melawan_SEN" localSheetId="3">#REF!</definedName>
    <definedName name="Mix_Melawan_SEN" localSheetId="4">#REF!</definedName>
    <definedName name="Mix_Melawan_SEN" localSheetId="6">#REF!</definedName>
    <definedName name="Mix_Melawan_SEN">#REF!</definedName>
    <definedName name="mktvalue97">#REF!</definedName>
    <definedName name="mmac">'[15]Core Assumptions'!$E$220</definedName>
    <definedName name="mmno">'[15]Core Assumptions'!$C$218</definedName>
    <definedName name="MN">[11]Indices!$B$172</definedName>
    <definedName name="Monetary_Precision">#REF!</definedName>
    <definedName name="Month">#REF!</definedName>
    <definedName name="MOTORCAR">#REF!</definedName>
    <definedName name="mould">#REF!</definedName>
    <definedName name="mrk">#REF!</definedName>
    <definedName name="mtax">'[15]Core Assumptions'!$D$51</definedName>
    <definedName name="mva">#REF!</definedName>
    <definedName name="myDialog">"dial"</definedName>
    <definedName name="NA_Average">[16]List_ratios!#REF!</definedName>
    <definedName name="name">[66]Company!$C$16</definedName>
    <definedName name="NDC">[6]Calculator!$M$47</definedName>
    <definedName name="new" localSheetId="3" hidden="1">[67]CE!#REF!</definedName>
    <definedName name="new" localSheetId="4" hidden="1">[67]CE!#REF!</definedName>
    <definedName name="new" localSheetId="6" hidden="1">[67]CE!#REF!</definedName>
    <definedName name="new" hidden="1">[67]CE!#REF!</definedName>
    <definedName name="New_Zealand">[16]List_ratios!#REF!</definedName>
    <definedName name="NEWLINE">'[15]Core Assumptions'!$C$251</definedName>
    <definedName name="newmr">[6]Calculator!$P$5</definedName>
    <definedName name="nnkklj" localSheetId="3">#REF!</definedName>
    <definedName name="nnkklj" localSheetId="4">#REF!</definedName>
    <definedName name="nnkklj" localSheetId="6">#REF!</definedName>
    <definedName name="nnkklj">#REF!</definedName>
    <definedName name="NO_G" localSheetId="3">#REF!</definedName>
    <definedName name="NO_G" localSheetId="4">#REF!</definedName>
    <definedName name="NO_G" localSheetId="6">#REF!</definedName>
    <definedName name="NO_G">#REF!</definedName>
    <definedName name="nonop">[8]Capital!$Q$82:$Q$88</definedName>
    <definedName name="NOPAT">#REF!</definedName>
    <definedName name="nopat97">#REF!</definedName>
    <definedName name="nopatadj">#REF!</definedName>
    <definedName name="nopatcapital97">#REF!</definedName>
    <definedName name="NOPATLink">[29]Nopat_by_Years_Valuation!$B$8</definedName>
    <definedName name="nopatsales97">#REF!</definedName>
    <definedName name="norms">#REF!</definedName>
    <definedName name="ntax">'[15]Core Assumptions'!$E$51</definedName>
    <definedName name="Num_Pmt_Per_Year">#REF!</definedName>
    <definedName name="Number_of_Payments">MATCH(0.01,End_Bal,-1)+1</definedName>
    <definedName name="O" localSheetId="3">#REF!</definedName>
    <definedName name="O" localSheetId="4">#REF!</definedName>
    <definedName name="O" localSheetId="6">#REF!</definedName>
    <definedName name="O">#REF!</definedName>
    <definedName name="oandm_var_mod">[23]Assumptions!$L$40</definedName>
    <definedName name="oc">[68]Sensitivity!$J$12</definedName>
    <definedName name="oldsur_usincome">[6]Calculator!$P$4</definedName>
    <definedName name="Olklkk" localSheetId="3">#REF!</definedName>
    <definedName name="Olklkk" localSheetId="4">#REF!</definedName>
    <definedName name="Olklkk" localSheetId="6">#REF!</definedName>
    <definedName name="Olklkk">#REF!</definedName>
    <definedName name="OM.5" localSheetId="3">#REF!</definedName>
    <definedName name="OM.5" localSheetId="4">#REF!</definedName>
    <definedName name="OM.5" localSheetId="6">#REF!</definedName>
    <definedName name="OM.5">#REF!</definedName>
    <definedName name="OM_1" localSheetId="3">#REF!</definedName>
    <definedName name="OM_1" localSheetId="4">#REF!</definedName>
    <definedName name="OM_1" localSheetId="6">#REF!</definedName>
    <definedName name="OM_1">#REF!</definedName>
    <definedName name="OM_1.5" localSheetId="4">#REF!</definedName>
    <definedName name="OM_1.5">#REF!</definedName>
    <definedName name="OM_2" localSheetId="4">#REF!</definedName>
    <definedName name="OM_2">#REF!</definedName>
    <definedName name="OM_2.5" localSheetId="4">#REF!</definedName>
    <definedName name="OM_2.5">#REF!</definedName>
    <definedName name="OM_3" localSheetId="4">#REF!</definedName>
    <definedName name="OM_3">#REF!</definedName>
    <definedName name="ONM_Base" localSheetId="4">#REF!</definedName>
    <definedName name="ONM_Base">#REF!</definedName>
    <definedName name="ONM_SEN" localSheetId="4">#REF!</definedName>
    <definedName name="ONM_SEN">#REF!</definedName>
    <definedName name="order_value" localSheetId="4">#REF!</definedName>
    <definedName name="order_value">#REF!</definedName>
    <definedName name="os.BalanceNoRaceHorse">[6]CG_OS!$J$91</definedName>
    <definedName name="os.BalanceOwnRaceHorse">[6]CG_OS!$J$97</definedName>
    <definedName name="os.DeductSec57">[6]CG_OS!$H$96</definedName>
    <definedName name="os.Receipts">[6]CG_OS!$H$95</definedName>
    <definedName name="os.TotalOSGross">[6]CG_OS!$J$86</definedName>
    <definedName name="os.TotDeductions">[6]CG_OS!$H$90</definedName>
    <definedName name="os.TotOthSrcNoRaceHorse">[6]CG_OS!$J$93</definedName>
    <definedName name="os.WinLottRacePuzz">[6]CG_OS!$J$92</definedName>
    <definedName name="osloss1.unabs">'[6]CYLA BFLA'!$F$61</definedName>
    <definedName name="otherosincome">'[6]CYLA BFLA'!$O$15</definedName>
    <definedName name="otherosincome.bf">'[6]CYLA BFLA'!$AF$15</definedName>
    <definedName name="otherosincome.bp">'[6]CYLA BFLA'!$AB$15</definedName>
    <definedName name="otherosincome.hp">'[6]CYLA BFLA'!$X$15</definedName>
    <definedName name="otherosincome.ih">'[6]CYLA BFLA'!$Q$15</definedName>
    <definedName name="otherosincome.os">'[6]CYLA BFLA'!$T$15</definedName>
    <definedName name="otherosincome.rem">'[6]CYLA BFLA'!$AO$12</definedName>
    <definedName name="otherosloss">'[6]CYLA BFLA'!$P$15</definedName>
    <definedName name="otherosloss.aftbfl">'[6]CYLA BFLA'!$AH$15</definedName>
    <definedName name="otherosloss.bf">'[6]CYLA BFLA'!$AE$15</definedName>
    <definedName name="otherosloss.bfadj">'[6]CYLA BFLA'!$AG$15</definedName>
    <definedName name="otherosloss.bp">'[6]CYLA BFLA'!$AD$15</definedName>
    <definedName name="otherosloss.hp">'[6]CYLA BFLA'!$Z$15</definedName>
    <definedName name="otherosloss.ih">'[6]CYLA BFLA'!$R$15</definedName>
    <definedName name="otherosloss.os">'[6]CYLA BFLA'!$V$15</definedName>
    <definedName name="otherosloss.unabs">'[6]CYLA BFLA'!$AN$12</definedName>
    <definedName name="OTHERS">#REF!</definedName>
    <definedName name="OTHLIAB">#REF!</definedName>
    <definedName name="othSecinclnlhrs.IncOfCurYrAfterSetOff3">'[6]CYLA BFLA'!$H$12</definedName>
    <definedName name="othSecinclnlhrs.IncOfCurYrUnderThatHead3">'[6]CYLA BFLA'!$D$12</definedName>
    <definedName name="othsrcincl.BFlossPrevYrUndSameHeadSetoff5">'[6]CYLA BFLA'!$E$26</definedName>
    <definedName name="othsrcincl.BFUnabsorbedDeprSetoff5">'[6]CYLA BFLA'!$F$26</definedName>
    <definedName name="OUTPUT_AREA">#REF!</definedName>
    <definedName name="Outputs">#REF!</definedName>
    <definedName name="P" localSheetId="4">#REF!</definedName>
    <definedName name="P">#REF!</definedName>
    <definedName name="P_L">#REF!</definedName>
    <definedName name="P_M">#REF!</definedName>
    <definedName name="P90_var_mod">[23]Assumptions!$L$41</definedName>
    <definedName name="PAF">[11]Assumptions!$C$44</definedName>
    <definedName name="PAF_Base" localSheetId="3">#REF!</definedName>
    <definedName name="PAF_Base" localSheetId="4">#REF!</definedName>
    <definedName name="PAF_Base" localSheetId="6">#REF!</definedName>
    <definedName name="PAF_Base">#REF!</definedName>
    <definedName name="PAF_SEN" localSheetId="3">#REF!</definedName>
    <definedName name="PAF_SEN" localSheetId="4">#REF!</definedName>
    <definedName name="PAF_SEN" localSheetId="6">#REF!</definedName>
    <definedName name="PAF_SEN">#REF!</definedName>
    <definedName name="PAGE1" localSheetId="3">#REF!</definedName>
    <definedName name="PAGE1" localSheetId="4">#REF!</definedName>
    <definedName name="PAGE1" localSheetId="6">#REF!</definedName>
    <definedName name="PAGE1">#REF!</definedName>
    <definedName name="page10" localSheetId="4">#REF!</definedName>
    <definedName name="page10">#REF!</definedName>
    <definedName name="PAGE10_6" localSheetId="4">#REF!</definedName>
    <definedName name="PAGE10_6">#REF!</definedName>
    <definedName name="PAGE11_6" localSheetId="4">#REF!</definedName>
    <definedName name="PAGE11_6">#REF!</definedName>
    <definedName name="PAGE12_6" localSheetId="4">#REF!</definedName>
    <definedName name="PAGE12_6">#REF!</definedName>
    <definedName name="PAGE14" localSheetId="4">#REF!</definedName>
    <definedName name="PAGE14">#REF!</definedName>
    <definedName name="PAGE15" localSheetId="4">#REF!</definedName>
    <definedName name="PAGE15">#REF!</definedName>
    <definedName name="PAGE16" localSheetId="4">#REF!</definedName>
    <definedName name="PAGE16">#REF!</definedName>
    <definedName name="PAGE17" localSheetId="4">#REF!</definedName>
    <definedName name="PAGE17">#REF!</definedName>
    <definedName name="PAGE18" localSheetId="4">#REF!</definedName>
    <definedName name="PAGE18">#REF!</definedName>
    <definedName name="PAGE19" localSheetId="4">#REF!</definedName>
    <definedName name="PAGE19">#REF!</definedName>
    <definedName name="PAGE2" localSheetId="4">#REF!</definedName>
    <definedName name="PAGE2">#REF!</definedName>
    <definedName name="PAGE2_6" localSheetId="4">#REF!</definedName>
    <definedName name="PAGE2_6">#REF!</definedName>
    <definedName name="PAGE20" localSheetId="4">#REF!</definedName>
    <definedName name="PAGE20">#REF!</definedName>
    <definedName name="PAGE21" localSheetId="4">#REF!</definedName>
    <definedName name="PAGE21">#REF!</definedName>
    <definedName name="PAGE210" localSheetId="4">#REF!</definedName>
    <definedName name="PAGE210">#REF!</definedName>
    <definedName name="PAGE22" localSheetId="4">#REF!</definedName>
    <definedName name="PAGE22">#REF!</definedName>
    <definedName name="PAGE23" localSheetId="4">#REF!</definedName>
    <definedName name="PAGE23">#REF!</definedName>
    <definedName name="PAGE24" localSheetId="4">#REF!</definedName>
    <definedName name="PAGE24">#REF!</definedName>
    <definedName name="PAGE25" localSheetId="4">#REF!</definedName>
    <definedName name="PAGE25">#REF!</definedName>
    <definedName name="PAGE26" localSheetId="4">#REF!</definedName>
    <definedName name="PAGE26">#REF!</definedName>
    <definedName name="PAGE27" localSheetId="4">#REF!</definedName>
    <definedName name="PAGE27">#REF!</definedName>
    <definedName name="PAGE28" localSheetId="4">#REF!</definedName>
    <definedName name="PAGE28">#REF!</definedName>
    <definedName name="PAGE29" localSheetId="4">#REF!</definedName>
    <definedName name="PAGE29">#REF!</definedName>
    <definedName name="PAGE3_6" localSheetId="4">#REF!</definedName>
    <definedName name="PAGE3_6">#REF!</definedName>
    <definedName name="page34" localSheetId="4">#REF!</definedName>
    <definedName name="page34">#REF!</definedName>
    <definedName name="Page35" localSheetId="4">#REF!</definedName>
    <definedName name="Page35">#REF!</definedName>
    <definedName name="PAGE4_6" localSheetId="4">#REF!</definedName>
    <definedName name="PAGE4_6">#REF!</definedName>
    <definedName name="PAGE5_6" localSheetId="4">#REF!</definedName>
    <definedName name="PAGE5_6">#REF!</definedName>
    <definedName name="page50" localSheetId="4">#REF!</definedName>
    <definedName name="page50">#REF!</definedName>
    <definedName name="page51" localSheetId="4">#REF!</definedName>
    <definedName name="page51">#REF!</definedName>
    <definedName name="page52" localSheetId="4">#REF!</definedName>
    <definedName name="page52">#REF!</definedName>
    <definedName name="PAGE6" localSheetId="4">#REF!</definedName>
    <definedName name="PAGE6">#REF!</definedName>
    <definedName name="PAGE6_6" localSheetId="4">#REF!</definedName>
    <definedName name="PAGE6_6">#REF!</definedName>
    <definedName name="PAGE7" localSheetId="4">#REF!</definedName>
    <definedName name="PAGE7">#REF!</definedName>
    <definedName name="PAGE7_6" localSheetId="4">#REF!</definedName>
    <definedName name="PAGE7_6">#REF!</definedName>
    <definedName name="PAGE8" localSheetId="4">#REF!</definedName>
    <definedName name="PAGE8">#REF!</definedName>
    <definedName name="PAGE8_6U1A" localSheetId="4">#REF!</definedName>
    <definedName name="PAGE8_6U1A">#REF!</definedName>
    <definedName name="PAGE8_6U1B" localSheetId="4">#REF!</definedName>
    <definedName name="PAGE8_6U1B">#REF!</definedName>
    <definedName name="PAGE8_6U2A" localSheetId="4">#REF!</definedName>
    <definedName name="PAGE8_6U2A">#REF!</definedName>
    <definedName name="PAGE8_6U2B" localSheetId="4">#REF!</definedName>
    <definedName name="PAGE8_6U2B">#REF!</definedName>
    <definedName name="PAGE8_6U3A" localSheetId="4">#REF!</definedName>
    <definedName name="PAGE8_6U3A">#REF!</definedName>
    <definedName name="PAGE8_6U3B" localSheetId="4">#REF!</definedName>
    <definedName name="PAGE8_6U3B">#REF!</definedName>
    <definedName name="PAGE9" localSheetId="4">#REF!</definedName>
    <definedName name="PAGE9">#REF!</definedName>
    <definedName name="PAGE9_6" localSheetId="4">#REF!</definedName>
    <definedName name="PAGE9_6">#REF!</definedName>
    <definedName name="PandL">#REF!</definedName>
    <definedName name="PART1">#REF!</definedName>
    <definedName name="partc.AggreFBTLiability">[6]PART_C!$J$17</definedName>
    <definedName name="partc.DefaultFileUs115WK">[6]PART_C!$H$15</definedName>
    <definedName name="partc.DefaultPayUs115WJ3">[6]PART_C!$H$14</definedName>
    <definedName name="partc.EducationCess">[6]PART_C!$J$11</definedName>
    <definedName name="partc.FBTPayable">[6]PART_C!$J$9</definedName>
    <definedName name="partc.SurchargeOnFBT">[6]PART_C!$J$10</definedName>
    <definedName name="partc.TotalTaxesPaid">[6]PART_C!$J$21</definedName>
    <definedName name="partc.TotFBTInterestPayable">[6]PART_C!$J$16</definedName>
    <definedName name="partc.TotFBTLiability">[6]PART_C!$J$12</definedName>
    <definedName name="partc.TotValueOfFBT">[6]PART_C!$J$8</definedName>
    <definedName name="PASTE_LoanCOALSPV" localSheetId="3">#REF!</definedName>
    <definedName name="PASTE_LoanCOALSPV" localSheetId="4">#REF!</definedName>
    <definedName name="PASTE_LoanCOALSPV" localSheetId="6">#REF!</definedName>
    <definedName name="PASTE_LoanCOALSPV">#REF!</definedName>
    <definedName name="Pay_Date">#REF!</definedName>
    <definedName name="Pay_Num">#REF!</definedName>
    <definedName name="Payment_Date">DATE(YEAR(Loan_Start),MONTH(Loan_Start)+Payment_Number,DAY(Loan_Start))</definedName>
    <definedName name="PBTAprActual">#REF!</definedName>
    <definedName name="PBTAugActual">#REF!</definedName>
    <definedName name="PBTDecProj">#REF!</definedName>
    <definedName name="PBTFebProj">#REF!</definedName>
    <definedName name="PBTJanProj">#REF!</definedName>
    <definedName name="PBTJulyActual">#REF!</definedName>
    <definedName name="PBTJuneProj">#REF!</definedName>
    <definedName name="PBTMarProj">#REF!</definedName>
    <definedName name="PBTMayActual">#REF!</definedName>
    <definedName name="PBTNovProj">#REF!</definedName>
    <definedName name="PBTOctProj">#REF!</definedName>
    <definedName name="PBTSepProj">#REF!</definedName>
    <definedName name="pc">[58]Sensitivity!$F$9</definedName>
    <definedName name="PC_1" localSheetId="3">#REF!</definedName>
    <definedName name="PC_1" localSheetId="4">#REF!</definedName>
    <definedName name="PC_1" localSheetId="6">#REF!</definedName>
    <definedName name="PC_1">#REF!</definedName>
    <definedName name="PC_2" localSheetId="4">#REF!</definedName>
    <definedName name="PC_2">#REF!</definedName>
    <definedName name="PC_3" localSheetId="4">#REF!</definedName>
    <definedName name="PC_3">#REF!</definedName>
    <definedName name="PC_4" localSheetId="4">#REF!</definedName>
    <definedName name="PC_4">#REF!</definedName>
    <definedName name="PC_5" localSheetId="4">#REF!</definedName>
    <definedName name="PC_5">#REF!</definedName>
    <definedName name="PC_6" localSheetId="4">#REF!</definedName>
    <definedName name="PC_6">#REF!</definedName>
    <definedName name="PEHigh">[46]Factset!$IU$29</definedName>
    <definedName name="PELow">[46]Factset!$IU$30</definedName>
    <definedName name="Per10080G.DonationAmt">'[6]80G'!$I$4:$I$8</definedName>
    <definedName name="Per10080G.EligibleAmt">'[6]80G'!$J$4:$J$8</definedName>
    <definedName name="Per10080G.TotDon100Percent">'[6]80G'!$I$10</definedName>
    <definedName name="Per10080G.TotElig100Percent">'[6]80G'!$J$10</definedName>
    <definedName name="Per5080G.DonationAmt">'[6]80G'!$I$50:$I$54</definedName>
    <definedName name="Per5080G.EligibleAmt">'[6]80G'!$J$50:$J$54</definedName>
    <definedName name="Per5080G.TotalEligibleDonationsUs80G">'[6]80G'!$J$61</definedName>
    <definedName name="Per5080G.TotDon100Percent">'[6]80G'!$I$56</definedName>
    <definedName name="Per5080G.TotElig100Percent">'[6]80G'!$J$56</definedName>
    <definedName name="Percent_Threshold">#REF!</definedName>
    <definedName name="periodcerc">'[15]Core Assumptions'!$G$220</definedName>
    <definedName name="periodmerc">'[15]Core Assumptions'!$G$219</definedName>
    <definedName name="PerNO5080G.DonationAmt">'[6]80G'!$I$18:$I$22</definedName>
    <definedName name="PerNO5080G.EligibleAmtCalc">'[6]80G'!$O$18:$O$22</definedName>
    <definedName name="PerNO5080G.TotDon100Percent">'[6]80G'!$I$24</definedName>
    <definedName name="PerNO5080G.TotElig100Percent">'[6]80G'!$J$24</definedName>
    <definedName name="PerYES10080G.DonationAmt">'[6]80G'!$I$34:$I$38</definedName>
    <definedName name="PerYES10080G.EligibleAmt">'[6]80G'!$J$34:$J$38</definedName>
    <definedName name="PerYES10080G.TotDon100Percent">'[6]80G'!$I$40</definedName>
    <definedName name="PerYES10080G.TotElig100Percent">'[6]80G'!$J$40</definedName>
    <definedName name="Philippines_PLDT">[16]List_ratios!#REF!</definedName>
    <definedName name="PIC">"Picture 1"</definedName>
    <definedName name="PKG.CHGS.">#REF!</definedName>
    <definedName name="PKTCLHold">'[15]Core Assumptions'!$C$361</definedName>
    <definedName name="PKTCLOGI">'[15]Core Assumptions'!$G$361</definedName>
    <definedName name="PL" localSheetId="3">#REF!</definedName>
    <definedName name="PL" localSheetId="4">#REF!</definedName>
    <definedName name="PL" localSheetId="6">#REF!</definedName>
    <definedName name="PL">#REF!</definedName>
    <definedName name="PL.BalBFPrevYr">[6]PROFIT_LOSS!$J$96</definedName>
    <definedName name="PL.BusinessReceipts">[6]PROFIT_LOSS!$J$2</definedName>
    <definedName name="PL.ClosingStock">[6]PROFIT_LOSS!$J$21</definedName>
    <definedName name="PL.DepreciationAmort">[6]PROFIT_LOSS!$J$90</definedName>
    <definedName name="PL.Expenses">[6]PROFIT_LOSS!$J$108</definedName>
    <definedName name="PL.GrossProfit">[6]PROFIT_LOSS!$J$107</definedName>
    <definedName name="PL.InterestExpdr">[6]PROFIT_LOSS!$J$89</definedName>
    <definedName name="PL.NetProfit">[6]PROFIT_LOSS!$J$109</definedName>
    <definedName name="PL.PBIDTA">[6]PROFIT_LOSS!$J$88</definedName>
    <definedName name="PL.PBT">[6]PROFIT_LOSS!$J$91</definedName>
    <definedName name="PL.ProfitAfterTax">[6]PROFIT_LOSS!$J$95</definedName>
    <definedName name="PL.TotCreditsToPL">[6]PROFIT_LOSS!$J$22</definedName>
    <definedName name="PL.TotOthIncome">[6]PROFIT_LOSS!$J$20</definedName>
    <definedName name="PLAN">[69]PLAN!$A$2:$A$32</definedName>
    <definedName name="PLAN_LIST">[69]PLAN!$A$2:$A$65536</definedName>
    <definedName name="plan1">[57]Input!$B$159</definedName>
    <definedName name="plan10">[57]Input!$K$159</definedName>
    <definedName name="plan2">[57]Input!$C$159</definedName>
    <definedName name="plan3">[57]Input!$D$159</definedName>
    <definedName name="plan4">[57]Input!$E$159</definedName>
    <definedName name="plan5">[57]Input!$F$159</definedName>
    <definedName name="plan6">[57]Input!$G$159</definedName>
    <definedName name="plan7">[57]Input!$H$159</definedName>
    <definedName name="plan8">[57]Input!$I$159</definedName>
    <definedName name="plan9">[57]Input!$J$159</definedName>
    <definedName name="plant">'[70]Freehold Land '!$A$6:$L$10</definedName>
    <definedName name="PLANT_LIST">[71]PLANT!$D$2:$D$65504</definedName>
    <definedName name="PLANT_TYPE_LIST">[71]PLANT_TYPE!$A$2:$A$65536</definedName>
    <definedName name="PLCrEx.TotExciseCustomsVAT">[6]PROFIT_LOSS!$J$8</definedName>
    <definedName name="PLF">[11]Assumptions!$C$45</definedName>
    <definedName name="PLF_Base" localSheetId="3">#REF!</definedName>
    <definedName name="PLF_Base" localSheetId="4">#REF!</definedName>
    <definedName name="PLF_Base" localSheetId="6">#REF!</definedName>
    <definedName name="PLF_Base">#REF!</definedName>
    <definedName name="PLF_SEN" localSheetId="3">#REF!</definedName>
    <definedName name="PLF_SEN" localSheetId="4">#REF!</definedName>
    <definedName name="PLF_SEN" localSheetId="6">#REF!</definedName>
    <definedName name="PLF_SEN">#REF!</definedName>
    <definedName name="Pop_Ratio" localSheetId="3">#REF!</definedName>
    <definedName name="Pop_Ratio" localSheetId="4">#REF!</definedName>
    <definedName name="Pop_Ratio" localSheetId="6">#REF!</definedName>
    <definedName name="Pop_Ratio">#REF!</definedName>
    <definedName name="POST">#REF!</definedName>
    <definedName name="POWER">#REF!</definedName>
    <definedName name="power_existing_furnace">[36]Assum!$C$362:$M$374</definedName>
    <definedName name="power_new_furnace">[36]Assum!$C$377:$M$389</definedName>
    <definedName name="ppp">'[8]Print Menu'!$A$5</definedName>
    <definedName name="pptt">[57]b!$C$11</definedName>
    <definedName name="PR_RTL">[11]Input!$C$34</definedName>
    <definedName name="Premium" localSheetId="3">#REF!</definedName>
    <definedName name="Premium" localSheetId="4">#REF!</definedName>
    <definedName name="Premium" localSheetId="6">#REF!</definedName>
    <definedName name="Premium">#REF!</definedName>
    <definedName name="Pres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PRF_1" localSheetId="3">#REF!</definedName>
    <definedName name="PRF_1" localSheetId="4">#REF!</definedName>
    <definedName name="PRF_1" localSheetId="6">#REF!</definedName>
    <definedName name="PRF_1">#REF!</definedName>
    <definedName name="PRF_2_P1" localSheetId="3">#REF!</definedName>
    <definedName name="PRF_2_P1" localSheetId="4">#REF!</definedName>
    <definedName name="PRF_2_P1" localSheetId="6">#REF!</definedName>
    <definedName name="PRF_2_P1">#REF!</definedName>
    <definedName name="PRF_2_P2" localSheetId="4">#REF!</definedName>
    <definedName name="PRF_2_P2">#REF!</definedName>
    <definedName name="PRF_3_AN1" localSheetId="4">#REF!</definedName>
    <definedName name="PRF_3_AN1">#REF!</definedName>
    <definedName name="PRF_3_AN2" localSheetId="4">#REF!</definedName>
    <definedName name="PRF_3_AN2">#REF!</definedName>
    <definedName name="PRF_3_AN3" localSheetId="4">#REF!</definedName>
    <definedName name="PRF_3_AN3">#REF!</definedName>
    <definedName name="price97">#REF!</definedName>
    <definedName name="Princ">#REF!</definedName>
    <definedName name="Print">'[72]Annex 1 &amp; 2'!$A$1:$H$65</definedName>
    <definedName name="Print_Accounts_lacs">#REF!</definedName>
    <definedName name="_xlnm.Print_Area" localSheetId="3">#REF!</definedName>
    <definedName name="_xlnm.Print_Area" localSheetId="4">'[73]Dep It'!#REF!</definedName>
    <definedName name="_xlnm.Print_Area" localSheetId="6">#REF!</definedName>
    <definedName name="_xlnm.Print_Area">#REF!</definedName>
    <definedName name="Print_Area_2">#REF!</definedName>
    <definedName name="Print_Area_3">#REF!</definedName>
    <definedName name="Print_Area_5">'[72]Opening Balance'!#REF!</definedName>
    <definedName name="PRINT_AREA_MI" localSheetId="3">#REF!</definedName>
    <definedName name="Print_Area_MI" localSheetId="4">#REF!</definedName>
    <definedName name="PRINT_AREA_MI" localSheetId="6">#REF!</definedName>
    <definedName name="PRINT_AREA_MI">#REF!</definedName>
    <definedName name="Print_Area_Reset">OFFSET(Full_Print,0,0,Last_Row)</definedName>
    <definedName name="Print_Details">#REF!</definedName>
    <definedName name="Print_Hotels">#REF!</definedName>
    <definedName name="Print_Range">#REF!</definedName>
    <definedName name="Print_Title">#REF!</definedName>
    <definedName name="_xlnm.Print_Titles">#REF!</definedName>
    <definedName name="Print_Titles_MI">#REF!,#REF!</definedName>
    <definedName name="Printed_Accounts">#REF!</definedName>
    <definedName name="PUB">#REF!</definedName>
    <definedName name="PUB_UserID" hidden="1">"MAYERX"</definedName>
    <definedName name="PY_Accounts_Receivable">#REF!</definedName>
    <definedName name="PY_Cash">#REF!</definedName>
    <definedName name="PY_Common_Equity">#REF!</definedName>
    <definedName name="PY_Cost_of_Sales">#REF!</definedName>
    <definedName name="PY_Current_Liabilities">#REF!</definedName>
    <definedName name="PY_Depreciation">#REF!</definedName>
    <definedName name="PY_Gross_Profit">#REF!</definedName>
    <definedName name="PY_Inc_Bef_Tax">#REF!</definedName>
    <definedName name="PY_Intangible_Assets">#REF!</definedName>
    <definedName name="PY_Interest_Expense">#REF!</definedName>
    <definedName name="PY_Inventory">#REF!</definedName>
    <definedName name="PY_LIABIL_EQUITY">#REF!</definedName>
    <definedName name="PY_LT_Debt">#REF!</definedName>
    <definedName name="PY_Market_Value_of_Equity">#REF!</definedName>
    <definedName name="PY_Marketable_Sec">#REF!</definedName>
    <definedName name="PY_NET_PROFIT">#REF!</definedName>
    <definedName name="PY_Net_Revenue">#REF!</definedName>
    <definedName name="PY_Operating_Inc">#REF!</definedName>
    <definedName name="PY_Operating_Income">#REF!</definedName>
    <definedName name="PY_Other_Curr_Assets">#REF!</definedName>
    <definedName name="PY_Other_LT_Assets">#REF!</definedName>
    <definedName name="PY_Other_LT_Liabilities">#REF!</definedName>
    <definedName name="PY_Preferred_Stock">#REF!</definedName>
    <definedName name="PY_QUICK_ASSETS">#REF!</definedName>
    <definedName name="PY_Retained_Earnings">#REF!</definedName>
    <definedName name="PY_Tangible_Assets">#REF!</definedName>
    <definedName name="PY_Tangible_Net_Worth">#REF!</definedName>
    <definedName name="PY_Taxes">#REF!</definedName>
    <definedName name="PY_TOTAL_ASSETS">#REF!</definedName>
    <definedName name="PY_TOTAL_CURR_ASSETS">#REF!</definedName>
    <definedName name="PY_TOTAL_DEBT">#REF!</definedName>
    <definedName name="PY_TOTAL_EQUITY">#REF!</definedName>
    <definedName name="PY_Working_Capital">#REF!</definedName>
    <definedName name="PY2_Accounts_Receivable">#REF!</definedName>
    <definedName name="PY2_Cash">#REF!</definedName>
    <definedName name="PY2_Common_Equity">#REF!</definedName>
    <definedName name="PY2_Cost_of_Sales">#REF!</definedName>
    <definedName name="PY2_Current_Liabilities">#REF!</definedName>
    <definedName name="PY2_Depreciation">#REF!</definedName>
    <definedName name="PY2_Gross_Profit">#REF!</definedName>
    <definedName name="PY2_Inc_Bef_Tax">#REF!</definedName>
    <definedName name="PY2_Intangible_Assets">#REF!</definedName>
    <definedName name="PY2_Interest_Expense">#REF!</definedName>
    <definedName name="PY2_Inventory">#REF!</definedName>
    <definedName name="PY2_LIABIL_EQUITY">#REF!</definedName>
    <definedName name="PY2_LT_Debt">#REF!</definedName>
    <definedName name="PY2_Marketable_Sec">#REF!</definedName>
    <definedName name="PY2_NET_PROFIT">#REF!</definedName>
    <definedName name="PY2_Net_Revenue">#REF!</definedName>
    <definedName name="PY2_Operating_Inc">#REF!</definedName>
    <definedName name="PY2_Operating_Income">#REF!</definedName>
    <definedName name="PY2_Other_Curr_Assets">#REF!</definedName>
    <definedName name="PY2_Other_LT_Assets">#REF!</definedName>
    <definedName name="PY2_Other_LT_Liabilities">#REF!</definedName>
    <definedName name="PY2_Preferred_Stock">#REF!</definedName>
    <definedName name="PY2_QUICK_ASSETS">#REF!</definedName>
    <definedName name="PY2_Retained_Earnings">#REF!</definedName>
    <definedName name="PY2_Tangible_Assets">#REF!</definedName>
    <definedName name="PY2_Tangible_Net_Worth">#REF!</definedName>
    <definedName name="PY2_Taxes">#REF!</definedName>
    <definedName name="PY2_TOTAL_ASSETS">#REF!</definedName>
    <definedName name="PY2_TOTAL_CURR_ASSETS">#REF!</definedName>
    <definedName name="PY2_TOTAL_DEBT">#REF!</definedName>
    <definedName name="PY2_TOTAL_EQUITY">#REF!</definedName>
    <definedName name="PY2_Working_Capital">#REF!</definedName>
    <definedName name="q">'[74]A 3.7'!$I$35,'[74]A 3.7'!$I$44</definedName>
    <definedName name="Qtr1F">[6]IT_DDTP!$X$29</definedName>
    <definedName name="Qtr2F">[6]IT_DDTP!$Y$29</definedName>
    <definedName name="Qtr3F">[6]IT_DDTP!$Z$29</definedName>
    <definedName name="Qtr4F">[6]IT_DDTP!$AA$29</definedName>
    <definedName name="Qtr5F">[6]IT_DDTP!$AB$29</definedName>
    <definedName name="QualifyingAmount80G">'[6]80G'!$N$1</definedName>
    <definedName name="quickfield">#REF!</definedName>
    <definedName name="R_Factor">#REF!</definedName>
    <definedName name="racehorseincome.bf">'[6]CYLA BFLA'!$AF$14</definedName>
    <definedName name="racehorseincome.bp">'[6]CYLA BFLA'!$AB$14</definedName>
    <definedName name="racehorseincome.hp">'[6]CYLA BFLA'!$X$14</definedName>
    <definedName name="racehorseincome.ih">'[6]CYLA BFLA'!$Q$14</definedName>
    <definedName name="racehorseincome.os">'[6]CYLA BFLA'!$T$14</definedName>
    <definedName name="racehorseincome.rem">'[6]CYLA BFLA'!$AO$14</definedName>
    <definedName name="racehorseloss.aftbfl">'[6]CYLA BFLA'!$AH$14</definedName>
    <definedName name="racehorseloss.bf">'[6]CYLA BFLA'!$AE$14</definedName>
    <definedName name="racehorseloss.bfadj">'[6]CYLA BFLA'!$AG$14</definedName>
    <definedName name="racehorseloss.bp">'[6]CYLA BFLA'!$AD$14</definedName>
    <definedName name="racehorseloss.hp">'[6]CYLA BFLA'!$Z$14</definedName>
    <definedName name="racehorseloss.ih">'[6]CYLA BFLA'!$R$14</definedName>
    <definedName name="racehorseloss.os">'[6]CYLA BFLA'!$V$14</definedName>
    <definedName name="racehorseloss.unabs">'[6]CYLA BFLA'!$AN$14</definedName>
    <definedName name="racehorseosincome">'[6]CYLA BFLA'!$O$14</definedName>
    <definedName name="racehorseosloss">'[6]CYLA BFLA'!$P$14</definedName>
    <definedName name="RATE">#REF!</definedName>
    <definedName name="RAUX" localSheetId="3">#REF!</definedName>
    <definedName name="RAUX" localSheetId="4">#REF!</definedName>
    <definedName name="RAUX" localSheetId="6">#REF!</definedName>
    <definedName name="RAUX">#REF!</definedName>
    <definedName name="RAWMAT">'[47]Data Input'!$B$195:$P$272</definedName>
    <definedName name="RBASE" localSheetId="3">#REF!</definedName>
    <definedName name="RBASE" localSheetId="4">#REF!</definedName>
    <definedName name="RBASE" localSheetId="6">#REF!</definedName>
    <definedName name="RBASE">#REF!</definedName>
    <definedName name="RCAP" localSheetId="3">#REF!</definedName>
    <definedName name="RCAP" localSheetId="4">#REF!</definedName>
    <definedName name="RCAP" localSheetId="6">#REF!</definedName>
    <definedName name="RCAP">#REF!</definedName>
    <definedName name="RCERC" localSheetId="4">#REF!</definedName>
    <definedName name="RCERC">#REF!</definedName>
    <definedName name="RCOALCOST" localSheetId="4">#REF!</definedName>
    <definedName name="RCOALCOST">#REF!</definedName>
    <definedName name="RCoalScenario" localSheetId="4">#REF!</definedName>
    <definedName name="RCoalScenario">#REF!</definedName>
    <definedName name="rdterm">#REF!</definedName>
    <definedName name="Rebate_AgriInc_Calc">[6]Calculator!$D$18</definedName>
    <definedName name="recap_dividend">"Picture 69"</definedName>
    <definedName name="recap_repurchase">"Picture 64"</definedName>
    <definedName name="RECOMMENDATION">" 
"</definedName>
    <definedName name="_xlnm.Recorder">#REF!</definedName>
    <definedName name="Red_Tariff_.25" localSheetId="3">#REF!</definedName>
    <definedName name="Red_Tariff_.25" localSheetId="4">#REF!</definedName>
    <definedName name="Red_Tariff_.25" localSheetId="6">#REF!</definedName>
    <definedName name="Red_Tariff_.25">#REF!</definedName>
    <definedName name="Red_Tariff_.5" localSheetId="3">#REF!</definedName>
    <definedName name="Red_Tariff_.5" localSheetId="4">#REF!</definedName>
    <definedName name="Red_Tariff_.5" localSheetId="6">#REF!</definedName>
    <definedName name="Red_Tariff_.5">#REF!</definedName>
    <definedName name="Ref_1">[75]PyrllDeduc!#REF!</definedName>
    <definedName name="Ref_2">[76]Year_End!#REF!</definedName>
    <definedName name="Ref_3">#REF!</definedName>
    <definedName name="Ref_4">'[77]Price Testing - Used - 1'!#REF!</definedName>
    <definedName name="Ref_5">'[77]Price Testing - Used - 1'!#REF!</definedName>
    <definedName name="Ref_6">'[77]Price Testing - Used - 1'!#REF!</definedName>
    <definedName name="refin" localSheetId="3">#REF!</definedName>
    <definedName name="refin" localSheetId="4">#REF!</definedName>
    <definedName name="refin" localSheetId="6">#REF!</definedName>
    <definedName name="refin">#REF!</definedName>
    <definedName name="Reinvest">#REF!</definedName>
    <definedName name="REmpExp" localSheetId="4">#REF!</definedName>
    <definedName name="REmpExp">#REF!</definedName>
    <definedName name="RENT">#REF!</definedName>
    <definedName name="REPAIRS">#REF!</definedName>
    <definedName name="Report_Title">"Trend eDoctor Virus Diagnostic Report for  Trend_Micro_HK_Limited"</definedName>
    <definedName name="REsc_Melawan" localSheetId="3">#REF!</definedName>
    <definedName name="REsc_Melawan" localSheetId="4">#REF!</definedName>
    <definedName name="REsc_Melawan" localSheetId="6">#REF!</definedName>
    <definedName name="REsc_Melawan">#REF!</definedName>
    <definedName name="reserve_rate">'[45]Core Assumptions'!$F$48</definedName>
    <definedName name="Residual_difference">#REF!</definedName>
    <definedName name="return">NOPAT/capital</definedName>
    <definedName name="return1">nopat1/capital1</definedName>
    <definedName name="RevLine">[16]List_ratios!#REF!</definedName>
    <definedName name="RevMultipleHigh">[46]Factset!$IU$23</definedName>
    <definedName name="RevMultipleLow">[46]Factset!$IU$24</definedName>
    <definedName name="RevYee">[16]List_ratios!#REF!</definedName>
    <definedName name="RFHandling" localSheetId="3">#REF!</definedName>
    <definedName name="RFHandling" localSheetId="4">#REF!</definedName>
    <definedName name="RFHandling" localSheetId="6">#REF!</definedName>
    <definedName name="RFHandling">#REF!</definedName>
    <definedName name="RFOREX" localSheetId="3">#REF!</definedName>
    <definedName name="RFOREX" localSheetId="4">#REF!</definedName>
    <definedName name="RFOREX" localSheetId="6">#REF!</definedName>
    <definedName name="RFOREX">#REF!</definedName>
    <definedName name="RFUEL" localSheetId="3">#REF!</definedName>
    <definedName name="RFUEL" localSheetId="4">#REF!</definedName>
    <definedName name="RFUEL" localSheetId="6">#REF!</definedName>
    <definedName name="RFUEL">#REF!</definedName>
    <definedName name="RFx" localSheetId="4">#REF!</definedName>
    <definedName name="RFx">#REF!</definedName>
    <definedName name="rh.IncOfCurYrAfterSetOff4">'[6]CYLA BFLA'!$H$13</definedName>
    <definedName name="rh.IncOfCurYrUnderThatHead4">'[6]CYLA BFLA'!$D$13</definedName>
    <definedName name="rh.IncOfCurYrUndHeadFromCYLA6">'[6]CYLA BFLA'!$D$27</definedName>
    <definedName name="RISHRA">#REF!</definedName>
    <definedName name="RISHRA_E">#REF!</definedName>
    <definedName name="Risk_Free">#REF!</definedName>
    <definedName name="Risk_Premium">#REF!</definedName>
    <definedName name="RMelawan_Price" localSheetId="4">#REF!</definedName>
    <definedName name="RMelawan_Price">#REF!</definedName>
    <definedName name="RMIX" localSheetId="4">#REF!</definedName>
    <definedName name="RMIX">#REF!</definedName>
    <definedName name="ROA">[16]List_ratios!#REF!</definedName>
    <definedName name="ROE">[16]List_ratios!#REF!</definedName>
    <definedName name="RONM" localSheetId="3">#REF!</definedName>
    <definedName name="RONM" localSheetId="4">#REF!</definedName>
    <definedName name="RONM" localSheetId="6">#REF!</definedName>
    <definedName name="RONM">#REF!</definedName>
    <definedName name="RPAF" localSheetId="4">#REF!</definedName>
    <definedName name="RPAF">#REF!</definedName>
    <definedName name="RPLF" localSheetId="4">#REF!</definedName>
    <definedName name="RPLF">#REF!</definedName>
    <definedName name="rr">[78]STATE!$A$2:$A$65536</definedName>
    <definedName name="rradj">nopatadj/capitaladj</definedName>
    <definedName name="RRTL_Int" localSheetId="3">#REF!</definedName>
    <definedName name="RRTL_Int" localSheetId="4">#REF!</definedName>
    <definedName name="RRTL_Int" localSheetId="6">#REF!</definedName>
    <definedName name="RRTL_Int">#REF!</definedName>
    <definedName name="Rsin">[79]Main!$B$2</definedName>
    <definedName name="RSL" localSheetId="3">#REF!</definedName>
    <definedName name="RSL" localSheetId="4">#REF!</definedName>
    <definedName name="RSL" localSheetId="6">#REF!</definedName>
    <definedName name="RSL">#REF!</definedName>
    <definedName name="RTariff" localSheetId="3">#REF!</definedName>
    <definedName name="RTariff" localSheetId="4">#REF!</definedName>
    <definedName name="RTariff" localSheetId="6">#REF!</definedName>
    <definedName name="RTariff">#REF!</definedName>
    <definedName name="RTL_BASE" localSheetId="3">[11]Input!#REF!</definedName>
    <definedName name="RTL_BASE" localSheetId="4">[11]Input!#REF!</definedName>
    <definedName name="RTL_BASE" localSheetId="6">[11]Input!#REF!</definedName>
    <definedName name="RTL_BASE">[11]Input!#REF!</definedName>
    <definedName name="RTL_INT_Base" localSheetId="3">#REF!</definedName>
    <definedName name="RTL_INT_Base" localSheetId="4">#REF!</definedName>
    <definedName name="RTL_INT_Base" localSheetId="6">#REF!</definedName>
    <definedName name="RTL_INT_Base">#REF!</definedName>
    <definedName name="RTL_INT_SEN" localSheetId="3">#REF!</definedName>
    <definedName name="RTL_INT_SEN" localSheetId="4">#REF!</definedName>
    <definedName name="RTL_INT_SEN" localSheetId="6">#REF!</definedName>
    <definedName name="RTL_INT_SEN">#REF!</definedName>
    <definedName name="RTransporation" localSheetId="3">#REF!</definedName>
    <definedName name="RTransporation" localSheetId="4">#REF!</definedName>
    <definedName name="RTransporation" localSheetId="6">#REF!</definedName>
    <definedName name="RTransporation">#REF!</definedName>
    <definedName name="RTransport" localSheetId="4">#REF!</definedName>
    <definedName name="RTransport">#REF!</definedName>
    <definedName name="RTransportation" localSheetId="4">#REF!</definedName>
    <definedName name="RTransportation">#REF!</definedName>
    <definedName name="S" localSheetId="4">#REF!</definedName>
    <definedName name="S">#REF!</definedName>
    <definedName name="S_0" localSheetId="4">#REF!</definedName>
    <definedName name="S_0">#REF!</definedName>
    <definedName name="S_0.5" localSheetId="4">#REF!</definedName>
    <definedName name="S_0.5">#REF!</definedName>
    <definedName name="S_1" localSheetId="4">#REF!</definedName>
    <definedName name="S_1">#REF!</definedName>
    <definedName name="S_10" localSheetId="4">#REF!</definedName>
    <definedName name="S_10">#REF!</definedName>
    <definedName name="S_11" localSheetId="4">#REF!</definedName>
    <definedName name="S_11">#REF!</definedName>
    <definedName name="S_12" localSheetId="4">#REF!</definedName>
    <definedName name="S_12">#REF!</definedName>
    <definedName name="S_13" localSheetId="4">#REF!</definedName>
    <definedName name="S_13">#REF!</definedName>
    <definedName name="S_14" localSheetId="4">#REF!</definedName>
    <definedName name="S_14">#REF!</definedName>
    <definedName name="S_15" localSheetId="4">#REF!</definedName>
    <definedName name="S_15">#REF!</definedName>
    <definedName name="S_16" localSheetId="4">#REF!</definedName>
    <definedName name="S_16">#REF!</definedName>
    <definedName name="S_17" localSheetId="4">#REF!</definedName>
    <definedName name="S_17">#REF!</definedName>
    <definedName name="S_18" localSheetId="4">#REF!</definedName>
    <definedName name="S_18">#REF!</definedName>
    <definedName name="S_19" localSheetId="4">#REF!</definedName>
    <definedName name="S_19">#REF!</definedName>
    <definedName name="S_2" localSheetId="4">#REF!</definedName>
    <definedName name="S_2">#REF!</definedName>
    <definedName name="S_20" localSheetId="4">#REF!</definedName>
    <definedName name="S_20">#REF!</definedName>
    <definedName name="S_21" localSheetId="4">#REF!</definedName>
    <definedName name="S_21">#REF!</definedName>
    <definedName name="S_22" localSheetId="4">#REF!</definedName>
    <definedName name="S_22">#REF!</definedName>
    <definedName name="S_23" localSheetId="4">#REF!</definedName>
    <definedName name="S_23">#REF!</definedName>
    <definedName name="S_24" localSheetId="4">#REF!</definedName>
    <definedName name="S_24">#REF!</definedName>
    <definedName name="S_25" localSheetId="4">#REF!</definedName>
    <definedName name="S_25">#REF!</definedName>
    <definedName name="S_26" localSheetId="4">#REF!</definedName>
    <definedName name="S_26">#REF!</definedName>
    <definedName name="S_27" localSheetId="4">#REF!</definedName>
    <definedName name="S_27">#REF!</definedName>
    <definedName name="S_28" localSheetId="4">#REF!</definedName>
    <definedName name="S_28">#REF!</definedName>
    <definedName name="S_29" localSheetId="4">#REF!</definedName>
    <definedName name="S_29">#REF!</definedName>
    <definedName name="S_3" localSheetId="4">#REF!</definedName>
    <definedName name="S_3">#REF!</definedName>
    <definedName name="S_30" localSheetId="4">#REF!</definedName>
    <definedName name="S_30">#REF!</definedName>
    <definedName name="S_4" localSheetId="4">#REF!</definedName>
    <definedName name="S_4">#REF!</definedName>
    <definedName name="S_5" localSheetId="4">#REF!</definedName>
    <definedName name="S_5">#REF!</definedName>
    <definedName name="S_6" localSheetId="4">#REF!</definedName>
    <definedName name="S_6">#REF!</definedName>
    <definedName name="S_7" localSheetId="4">#REF!</definedName>
    <definedName name="S_7">#REF!</definedName>
    <definedName name="S_8" localSheetId="4">#REF!</definedName>
    <definedName name="S_8">#REF!</definedName>
    <definedName name="S_9" localSheetId="4">#REF!</definedName>
    <definedName name="S_9">#REF!</definedName>
    <definedName name="S_AcctDes">#REF!</definedName>
    <definedName name="S_AcctNum">#REF!</definedName>
    <definedName name="S_Adjust">#REF!</definedName>
    <definedName name="S_Adjust_Data">[64]Lead!$I$1:$I$402</definedName>
    <definedName name="S_Adjust_GT">#REF!</definedName>
    <definedName name="S_AJE_Tot">#REF!</definedName>
    <definedName name="S_AJE_Tot_Data">[64]Lead!$H$1:$H$402</definedName>
    <definedName name="S_AJE_Tot_GT">#REF!</definedName>
    <definedName name="S_CompNum">#REF!</definedName>
    <definedName name="S_CY_Beg">#REF!</definedName>
    <definedName name="S_CY_Beg_Data">[64]Lead!$F$1:$F$402</definedName>
    <definedName name="S_CY_Beg_GT">#REF!</definedName>
    <definedName name="S_CY_End">#REF!</definedName>
    <definedName name="S_CY_End_Data">[64]Lead!$K$1:$K$402</definedName>
    <definedName name="S_CY_End_GT">#REF!</definedName>
    <definedName name="S_Diff_Amt">#REF!</definedName>
    <definedName name="S_Diff_Pct">#REF!</definedName>
    <definedName name="S_GrpNum">#REF!</definedName>
    <definedName name="S_Headings">#REF!</definedName>
    <definedName name="s_hp">#REF!</definedName>
    <definedName name="S_KeyValue">#REF!</definedName>
    <definedName name="S_LSRange1">#REF!</definedName>
    <definedName name="S_LSRange1Balance">#REF!</definedName>
    <definedName name="S_LSRange1Balance1">#REF!</definedName>
    <definedName name="S_LSRange1Balance2">#REF!</definedName>
    <definedName name="S_LSRange1Balance3">#REF!</definedName>
    <definedName name="S_LSRange2">#REF!</definedName>
    <definedName name="S_LSRange2Balance">#REF!</definedName>
    <definedName name="S_LSRange2Balance1">#REF!</definedName>
    <definedName name="S_LSRange2Balance2">#REF!</definedName>
    <definedName name="S_LSRange2Balance3">#REF!</definedName>
    <definedName name="S_LSRange3">#REF!</definedName>
    <definedName name="S_LSRange3Balance">#REF!</definedName>
    <definedName name="S_LSRange3Balance1">#REF!</definedName>
    <definedName name="S_LSRange3Balance2">#REF!</definedName>
    <definedName name="S_LSRange3Balance3">#REF!</definedName>
    <definedName name="S_LSRange4">#REF!</definedName>
    <definedName name="S_LSRange4Balance">#REF!</definedName>
    <definedName name="S_LSRange4Balance1">#REF!</definedName>
    <definedName name="S_LSRange4Balance2">#REF!</definedName>
    <definedName name="S_LSRange4Balance3">#REF!</definedName>
    <definedName name="S_LSRange5">#REF!</definedName>
    <definedName name="S_LSRange5Balance">#REF!</definedName>
    <definedName name="S_LSRange5Balance1">#REF!</definedName>
    <definedName name="S_LSRange5Balance2">#REF!</definedName>
    <definedName name="S_LSRange5Balance3">#REF!</definedName>
    <definedName name="S_LSRange6">#REF!</definedName>
    <definedName name="S_LSRange6Balance">#REF!</definedName>
    <definedName name="S_LSRange6Balance1">#REF!</definedName>
    <definedName name="S_LSRange6Balance2">#REF!</definedName>
    <definedName name="S_LSRange6Balance3">#REF!</definedName>
    <definedName name="S_LSRange7">#REF!</definedName>
    <definedName name="S_LSRange7Balance">#REF!</definedName>
    <definedName name="S_LSRange7Balance1">#REF!</definedName>
    <definedName name="S_LSRange7Balance2">#REF!</definedName>
    <definedName name="S_LSRange7Balance3">#REF!</definedName>
    <definedName name="S_LSRange8">#REF!</definedName>
    <definedName name="S_LSRange8Balance">#REF!</definedName>
    <definedName name="S_LSRange8Balance1">#REF!</definedName>
    <definedName name="S_LSRange8Balance2">#REF!</definedName>
    <definedName name="S_LSRange8Balance3">#REF!</definedName>
    <definedName name="S_PY_End">#REF!</definedName>
    <definedName name="S_PY_End_Data">[64]Lead!$M$1:$M$402</definedName>
    <definedName name="S_PY_End_GT">#REF!</definedName>
    <definedName name="S_RJE_Tot">#REF!</definedName>
    <definedName name="S_RJE_Tot_Data">[64]Lead!$J$1:$J$402</definedName>
    <definedName name="S_RJE_Tot_GT">#REF!</definedName>
    <definedName name="S_RowNum">#REF!</definedName>
    <definedName name="S_Total">#REF!</definedName>
    <definedName name="S_Total1">#REF!</definedName>
    <definedName name="S_Total2">#REF!</definedName>
    <definedName name="S_Total3">#REF!</definedName>
    <definedName name="sahshs" localSheetId="4">'[39]04REL'!#REF!</definedName>
    <definedName name="sahshs">'[39]04REL'!#REF!</definedName>
    <definedName name="SAL">#REF!</definedName>
    <definedName name="salaryincome.bf">'[6]CYLA BFLA'!$AF$10</definedName>
    <definedName name="salaryincome.bp">'[6]CYLA BFLA'!$AB$10</definedName>
    <definedName name="salaryincome.hp">'[6]CYLA BFLA'!$X$10</definedName>
    <definedName name="salaryincome.ih">'[6]CYLA BFLA'!$Q$10</definedName>
    <definedName name="salaryincome.os">'[6]CYLA BFLA'!$T$10</definedName>
    <definedName name="salaryincome.rem">'[6]CYLA BFLA'!$AO$20</definedName>
    <definedName name="salaryloss.aftbfl">'[6]CYLA BFLA'!$AH$10</definedName>
    <definedName name="salaryloss.bf">'[6]CYLA BFLA'!$AE$10</definedName>
    <definedName name="salaryloss.bfadj">'[6]CYLA BFLA'!$AG$10</definedName>
    <definedName name="salaryloss.unabs">'[6]CYLA BFLA'!$AN$20</definedName>
    <definedName name="SALE">#REF!</definedName>
    <definedName name="SALE_MODE">[71]SALE_MODE!$A$2:$A$28</definedName>
    <definedName name="SALES">#REF!</definedName>
    <definedName name="Sales1">#REF!</definedName>
    <definedName name="sales97">#REF!</definedName>
    <definedName name="SAN">[80]Net!#REF!</definedName>
    <definedName name="SAPBEXdnldView" hidden="1">"3SB8LZCV0XHZU35V9QQ6GS6J7"</definedName>
    <definedName name="SAPBEXsysID" hidden="1">"BP1"</definedName>
    <definedName name="savingsq1">[6]Calculator!$AJ$13</definedName>
    <definedName name="savingsq2">[6]Calculator!$AK$13</definedName>
    <definedName name="savingsq3">[6]Calculator!$AL$13</definedName>
    <definedName name="savingsq4">[6]Calculator!$AM$13</definedName>
    <definedName name="savingsq5">[6]Calculator!$AN$13</definedName>
    <definedName name="sbi.bs.rt">'[15]PPT Inputs'!$C$35</definedName>
    <definedName name="SCALE">#REF!</definedName>
    <definedName name="SCH">[4]BSPL!$A$113:$D$160</definedName>
    <definedName name="Sched_Pay">#REF!</definedName>
    <definedName name="Scheduled_Extra_Payments">#REF!</definedName>
    <definedName name="Scheduled_Interest_Rate">#REF!</definedName>
    <definedName name="Scheduled_Monthly_Payment">#REF!</definedName>
    <definedName name="SDP">#N/A</definedName>
    <definedName name="sdsdsdsd" localSheetId="3">#REF!</definedName>
    <definedName name="sdsdsdsd" localSheetId="4">#REF!</definedName>
    <definedName name="sdsdsdsd" localSheetId="6">#REF!</definedName>
    <definedName name="sdsdsdsd">#REF!</definedName>
    <definedName name="sdsfszsfzs" localSheetId="3">#REF!,#REF!</definedName>
    <definedName name="sdsfszsfzs" localSheetId="4">#REF!,#REF!</definedName>
    <definedName name="sdsfszsfzs" localSheetId="6">#REF!,#REF!</definedName>
    <definedName name="sdsfszsfzs">#REF!,#REF!</definedName>
    <definedName name="SE_NAME">""</definedName>
    <definedName name="SECOAL" localSheetId="3">#REF!</definedName>
    <definedName name="SECOAL" localSheetId="4">#REF!</definedName>
    <definedName name="SECOAL" localSheetId="6">#REF!</definedName>
    <definedName name="SECOAL">#REF!</definedName>
    <definedName name="SECTOR_LIST">[71]SECTOR!$A$2:$A$65536</definedName>
    <definedName name="SELECT" localSheetId="3">#REF!</definedName>
    <definedName name="SELECT" localSheetId="4">#REF!</definedName>
    <definedName name="SELECT" localSheetId="6">#REF!</definedName>
    <definedName name="SELECT">#REF!</definedName>
    <definedName name="Selection">#REF!</definedName>
    <definedName name="SEMI">#REF!</definedName>
    <definedName name="sencount" hidden="1">1</definedName>
    <definedName name="SEOREP" localSheetId="3">#REF!</definedName>
    <definedName name="SEOREP" localSheetId="4">#REF!</definedName>
    <definedName name="SEOREP" localSheetId="6">#REF!</definedName>
    <definedName name="SEOREP">#REF!</definedName>
    <definedName name="SEREPORT" localSheetId="3">#REF!</definedName>
    <definedName name="SEREPORT" localSheetId="4">#REF!</definedName>
    <definedName name="SEREPORT" localSheetId="6">#REF!</definedName>
    <definedName name="SEREPORT">#REF!</definedName>
    <definedName name="series_assum_ex_rate_USD">[21]Assum!$F$299:$Y$299</definedName>
    <definedName name="Service_Type">"Service Type"</definedName>
    <definedName name="SEZA10.DedFromUndertaking">'[6]10A'!$F$19</definedName>
    <definedName name="SEZA10.TotalDedUs10Sub">'[6]10A'!$H$20</definedName>
    <definedName name="sheet10.NetPLFromSpecBus">[6]BP!$H$4</definedName>
    <definedName name="sheet10.NetPLFromSpecifiedBus">[6]BP!$H$5</definedName>
    <definedName name="sheet11.AdjustedPLOthThanSpecBus">[6]BP!$J$17</definedName>
    <definedName name="sheet11.AdjustPLAfterDeprOthSpecInc">[6]BP!$J$23</definedName>
    <definedName name="sheet11.AmtAllowUs35ACt">[6]BP!$H$41</definedName>
    <definedName name="sheet11.BalancePLOthThanSpecBus">[6]BP!$J$13</definedName>
    <definedName name="sheet11.DebPL35ACAmt">[6]BP!$H$40</definedName>
    <definedName name="sheet11.DepreciationAllowUs32_1_i">[6]BP!$H$21</definedName>
    <definedName name="sheet11.DepreciationDebPLCosAct">[6]BP!$J$18</definedName>
    <definedName name="sheet11.ExpDebToPLExemptInc">[6]BP!$H$15</definedName>
    <definedName name="sheet11.ExpDebToPLOthHeads">[6]BP!$H$14</definedName>
    <definedName name="sheet11.PLAftAdjDedBusOthThanSpec">[6]BP!$J$45</definedName>
    <definedName name="sheet11.TotAfterAddToPLDeprOthSpecInc">[6]BP!$J$34</definedName>
    <definedName name="sheet11.TotDeductionAmts">[6]BP!$J$44</definedName>
    <definedName name="sheet11.TotDeprAllowITAct">[6]BP!$J$22</definedName>
    <definedName name="sheet11.TotExpDebPL">[6]BP!$H$16</definedName>
    <definedName name="sheet12.AdditionUs28to44DA">[6]BP!$J$70</definedName>
    <definedName name="sheet12.AddSec2844DA">[6]BP!$J$75</definedName>
    <definedName name="sheet12.AdjustedPLFrmSpecifiedBus">[6]BP!$J$79</definedName>
    <definedName name="sheet12.AdjustedPLFrmSpecuBus">[6]BP!$J$72</definedName>
    <definedName name="sheet12.DedSec2844DA">[6]BP!$J$76</definedName>
    <definedName name="sheet12.DeductUs28to44DA">[6]BP!$J$71</definedName>
    <definedName name="sheet12.DeductUs35AD">[6]BP!$J$78</definedName>
    <definedName name="sheet12.DENetPLBusOthThanSpec7A7B7C">[6]BP!$H$67</definedName>
    <definedName name="sheet12.NetPLAftAdjBusOthThanSpec">[6]BP!$J$66</definedName>
    <definedName name="sheet12.NetPLBusOthThanSpec7A7B7C">[6]BP!$J$67</definedName>
    <definedName name="sheet12.NetPLFrmSpecBus">[6]BP!$J$69</definedName>
    <definedName name="sheet12.NetPLFrmSpecifiedBus">[6]BP!$J$74</definedName>
    <definedName name="sheet12.ProfitLossBfrDeductUs10s">[6]BP!$J$59</definedName>
    <definedName name="sheet12.ProfLossFromSpecifiedBus">[6]BP!$J$77</definedName>
    <definedName name="sheet12.TotDeductionUs10s">[6]BP!$J$65</definedName>
    <definedName name="sheet12.TotDeemedProfitBusUs">[6]BP!$J$58</definedName>
    <definedName name="sheet16.BalBusLossAftSetoff">'[6]CYLA BFLA'!$F$15</definedName>
    <definedName name="sheet16.BalHPlossCurYrAftSetoff">'[6]CYLA BFLA'!$E$15</definedName>
    <definedName name="sheet16.TotAllUs35cl4Setoff">'[6]CYLA BFLA'!$G$28</definedName>
    <definedName name="sheet16.TotBusLossSetoff">'[6]CYLA BFLA'!$F$14</definedName>
    <definedName name="sheet16.TotHPlossCurYrSetoff">'[6]CYLA BFLA'!$E$14</definedName>
    <definedName name="sheet16.TotOthSrcLossNoRaceHorseSetoff">'[6]CYLA BFLA'!$G$14</definedName>
    <definedName name="sheet16.TotUnabsorbedDeprSetoff">'[6]CYLA BFLA'!$F$28</definedName>
    <definedName name="sheet22.YesNo">[6]PART_C!$IV$9:$IV$10</definedName>
    <definedName name="sheet8b.CurrentYearLoss">[6]PART_B!$J$22</definedName>
    <definedName name="sheet8b.DeductionsUnderScheduleVIA">[6]PART_B!$J$26</definedName>
    <definedName name="sheet8b.GrossTotalIncome">[6]PART_B!$J$25</definedName>
    <definedName name="sheet8b.IncomeFromHP">[6]PART_B!$J$2</definedName>
    <definedName name="sheet8b.LongTerm">[6]PART_B!$H$15</definedName>
    <definedName name="sheet8b.NetAgricultureIncomeOrOtherIncomeForRate">[6]PART_B!$J$28</definedName>
    <definedName name="sheet8b.TotalCapGains">[6]PART_B!$J$16</definedName>
    <definedName name="sheet8b.TotalShortTerm">[6]PART_B!$H$12</definedName>
    <definedName name="sheet8b.TotalTI">[6]PART_B!$J$21</definedName>
    <definedName name="sheet8b.TotIncFromOS">[6]PART_B!$J$20</definedName>
    <definedName name="sheet8b.TotProfBusGain">[6]PART_B!$J$7</definedName>
    <definedName name="sheet9.AdvanceTax">[6]PART_B!$H$63</definedName>
    <definedName name="sheet9.AggregateTaxInterestLiability">[6]PART_B!$J$61</definedName>
    <definedName name="sheet9.AssesseeVerName">[6]PART_B!$F$72</definedName>
    <definedName name="sheet9.Capacity">[6]PART_B!$F$77</definedName>
    <definedName name="sheet9.CreditUnd115JAA">[6]PART_B!$J$46</definedName>
    <definedName name="sheet9.Date">[6]PART_B!$F$79</definedName>
    <definedName name="sheet9.EducationCess">[6]PART_B!$J$43</definedName>
    <definedName name="sheet9.EduCessOnDemandUnd155JB">[6]PART_B!$J$36</definedName>
    <definedName name="sheet9.FatherName">[6]PART_B!$F$73</definedName>
    <definedName name="sheet9.GrossTaxLiability">[6]PART_B!$J$44</definedName>
    <definedName name="sheet9.GrossTaxPayable">[6]PART_B!$J$45</definedName>
    <definedName name="sheet9.IntrstPayUs234A">[6]PART_B!$H$57</definedName>
    <definedName name="sheet9.IntrstPayUs234B">[6]PART_B!$H$58</definedName>
    <definedName name="sheet9.IntrstPayUs234C">[6]PART_B!$H$59</definedName>
    <definedName name="sheet9.NetTaxLiability">[6]PART_B!$J$55</definedName>
    <definedName name="sheet9.Place">[6]PART_B!$F$78</definedName>
    <definedName name="sheet9.RebateUs88E">[6]PART_B!$J$48</definedName>
    <definedName name="sheet9.Section90">[6]PART_B!$H$52</definedName>
    <definedName name="sheet9.Section91">[6]PART_B!$H$53</definedName>
    <definedName name="sheet9.SelfAssessmentTax">[6]PART_B!$H$66</definedName>
    <definedName name="sheet9.SurchargeOnDemandUnd155JB">[6]PART_B!$J$35</definedName>
    <definedName name="sheet9.SurchargeOnTaxPayable">[6]PART_B!$J$42</definedName>
    <definedName name="sheet9.TaxAtNormalRatesOnAggrInc">[6]PART_B!$H$39</definedName>
    <definedName name="sheet9.TaxPayableOnDemandUnd155JB">[6]PART_B!$J$34</definedName>
    <definedName name="sheet9.TaxPayableOnTotInc">[6]PART_B!$J$41</definedName>
    <definedName name="sheet9.TaxpayAfterCreditUnd115JAA">[6]PART_B!$J$50</definedName>
    <definedName name="sheet9.TCS">[6]PART_B!$H$65</definedName>
    <definedName name="sheet9.TDS">[6]PART_B!$H$64</definedName>
    <definedName name="sheet9.TotalIntrstPay">[6]PART_B!$J$60</definedName>
    <definedName name="sheet9.TotalTaxesPaid">[6]PART_B!$J$67</definedName>
    <definedName name="sheet9.TotTaxPayableOnDemandUnd155JB">[6]PART_B!$J$37</definedName>
    <definedName name="sheet9.TotTaxRelief">[6]PART_B!$J$54</definedName>
    <definedName name="sheet9.VerPAN">[6]PART_B!$J$72</definedName>
    <definedName name="shft1">[44]SUMMERY!$P$1</definedName>
    <definedName name="shftI">[81]SUMMERY!$P$1</definedName>
    <definedName name="shshshsh" localSheetId="3">#REF!,#REF!</definedName>
    <definedName name="shshshsh" localSheetId="4">#REF!,#REF!</definedName>
    <definedName name="shshshsh" localSheetId="6">#REF!,#REF!</definedName>
    <definedName name="shshshsh">#REF!,#REF!</definedName>
    <definedName name="SI.SecCode">[6]SI!$C$12:$C$21</definedName>
    <definedName name="SI.SplRateInc">[6]SI!$E$12:$E$21</definedName>
    <definedName name="SI.SplRateIncTax">[6]SI!$G$12:$G$21</definedName>
    <definedName name="SI.TotSplRateIncTax">[6]SI!$G$22</definedName>
    <definedName name="SI_NAME">"Trend Micro HK eDoctor"</definedName>
    <definedName name="SL" localSheetId="3">[11]Input!#REF!</definedName>
    <definedName name="SL" localSheetId="4">[11]Input!#REF!</definedName>
    <definedName name="SL" localSheetId="6">[11]Input!#REF!</definedName>
    <definedName name="SL">[11]Input!#REF!</definedName>
    <definedName name="SL_Base" localSheetId="3">#REF!</definedName>
    <definedName name="SL_Base" localSheetId="4">#REF!</definedName>
    <definedName name="SL_Base" localSheetId="6">#REF!</definedName>
    <definedName name="SL_Base">#REF!</definedName>
    <definedName name="SL_SEN" localSheetId="3">#REF!</definedName>
    <definedName name="SL_SEN" localSheetId="4">#REF!</definedName>
    <definedName name="SL_SEN" localSheetId="6">#REF!</definedName>
    <definedName name="SL_SEN">#REF!</definedName>
    <definedName name="sort_area">#REF!</definedName>
    <definedName name="sort_range">#REF!</definedName>
    <definedName name="spread">#N/A</definedName>
    <definedName name="spread1">return1-CC</definedName>
    <definedName name="spreadadj">#N/A</definedName>
    <definedName name="SPT__Czech">[16]List_ratios!#REF!</definedName>
    <definedName name="SPV_DSCR" localSheetId="3">#REF!</definedName>
    <definedName name="SPV_DSCR" localSheetId="4">#REF!</definedName>
    <definedName name="SPV_DSCR" localSheetId="6">#REF!</definedName>
    <definedName name="SPV_DSCR">#REF!</definedName>
    <definedName name="SPV_Loan" localSheetId="4">#REF!</definedName>
    <definedName name="SPV_Loan">#REF!</definedName>
    <definedName name="Sri_Manoj_Maheshwari">#REF!</definedName>
    <definedName name="SS_MaxPattern">"Max Pattern Number "</definedName>
    <definedName name="SS_MaxPattern_1">""</definedName>
    <definedName name="SS_MaxPattern_2">""</definedName>
    <definedName name="SS_MaxPattern_3">""</definedName>
    <definedName name="SS_MaxPattern_4">""</definedName>
    <definedName name="SS_MaxPattern_5">""</definedName>
    <definedName name="SS_MaxPattern_6">""</definedName>
    <definedName name="SS_MinPattern">"Min Pattern Number "</definedName>
    <definedName name="SS_MinPattern_1">""</definedName>
    <definedName name="SS_MinPattern_2">""</definedName>
    <definedName name="SS_MinPattern_3">""</definedName>
    <definedName name="SS_MinPattern_4">""</definedName>
    <definedName name="SS_MinPattern_5">""</definedName>
    <definedName name="SS_MinPattern_6">""</definedName>
    <definedName name="SS_ServerNo">"Number of Serveres "</definedName>
    <definedName name="SS_ServerNo_1">""</definedName>
    <definedName name="SS_ServerNo_2">""</definedName>
    <definedName name="SS_ServerNo_3">""</definedName>
    <definedName name="SS_ServerNo_4">""</definedName>
    <definedName name="SS_ServerNo_5">""</definedName>
    <definedName name="SS_ServerNo_6">""</definedName>
    <definedName name="SS_SiteName">"Site Name"</definedName>
    <definedName name="SS_SiteName_1">""</definedName>
    <definedName name="SS_SiteName_2">""</definedName>
    <definedName name="SS_SiteName_3">""</definedName>
    <definedName name="SS_SiteName_4">""</definedName>
    <definedName name="SS_SiteName_5">""</definedName>
    <definedName name="SS_SiteName_6">""</definedName>
    <definedName name="SS_VirusNo">"Number of Viruses "</definedName>
    <definedName name="SS_VirusNo_1">""</definedName>
    <definedName name="SS_VirusNo_2">""</definedName>
    <definedName name="SS_VirusNo_3">""</definedName>
    <definedName name="SS_VirusNo_4">""</definedName>
    <definedName name="SS_VirusNo_5">""</definedName>
    <definedName name="SS_VirusNo_6">""</definedName>
    <definedName name="SSSSS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STAFF">#REF!</definedName>
    <definedName name="staffexpline">[16]List_ratios!#REF!</definedName>
    <definedName name="StartSummaryCol">#REF!</definedName>
    <definedName name="STATE_LIST">[71]STATE!$A$2:$A$65536</definedName>
    <definedName name="States">[63]Lists!$A$16:$A$50</definedName>
    <definedName name="STATUS_LIST">[71]STATUS!$A$2:$A$65536</definedName>
    <definedName name="stax">[11]Assumptions!$D$333</definedName>
    <definedName name="stcg.BFlossPrevYrUndSameHeadSetoff3">'[6]CYLA BFLA'!$E$24</definedName>
    <definedName name="stcg.BFUnabsorbedDeprSetoff3">'[6]CYLA BFLA'!$F$24</definedName>
    <definedName name="stcg.IncOfCurYrAfterSetOff1">'[6]CYLA BFLA'!$H$10</definedName>
    <definedName name="stcg.IncOfCurYrUnderThatHead1">'[6]CYLA BFLA'!$D$10</definedName>
    <definedName name="stcg111a.ecq1">[6]Calculator!$AD$11</definedName>
    <definedName name="stcg111a.ecq2">[6]Calculator!$AE$11</definedName>
    <definedName name="stcg111a.ecq3">[6]Calculator!$AF$11</definedName>
    <definedName name="stcg111a.ecq4">[6]Calculator!$AG$11</definedName>
    <definedName name="stcg111a.ecq5">[6]Calculator!$AH$11</definedName>
    <definedName name="stcg111a.savings">[6]Calculator!$AI$11</definedName>
    <definedName name="stcg111a.scq1">[6]Calculator!$Y$11</definedName>
    <definedName name="stcg111a.scq2">[6]Calculator!$Z$11</definedName>
    <definedName name="stcg111a.scq3">[6]Calculator!$AA$11</definedName>
    <definedName name="stcg111a.scq4">[6]Calculator!$AB$11</definedName>
    <definedName name="stcg111a.scq5">[6]Calculator!$AC$11</definedName>
    <definedName name="stcg111aec.usratio">[6]Calculator!$X$11</definedName>
    <definedName name="stcg111aincome">'[6]CYLA BFLA'!$O$16</definedName>
    <definedName name="stcg111aincome.bf">'[6]CYLA BFLA'!$AF$16</definedName>
    <definedName name="stcg111aincome.bp">'[6]CYLA BFLA'!$AB$16</definedName>
    <definedName name="stcg111aincome.hp">'[6]CYLA BFLA'!$X$16</definedName>
    <definedName name="stcg111aincome.ih">'[6]CYLA BFLA'!$Q$16</definedName>
    <definedName name="stcg111aincome.os">'[6]CYLA BFLA'!$T$16</definedName>
    <definedName name="stcg111aincome.rem">'[6]CYLA BFLA'!$AO$19</definedName>
    <definedName name="stcg111aincome.stcl">'[6]CYLA BFLA'!$F$46</definedName>
    <definedName name="stcg111aincome.usratio">[6]Calculator!$V$11</definedName>
    <definedName name="stcg111aloss">'[6]CYLA BFLA'!$P$16</definedName>
    <definedName name="stcg111aloss.bfadj">'[6]CYLA BFLA'!$AG$16</definedName>
    <definedName name="stcg111aloss.bp">'[6]CYLA BFLA'!$AD$16</definedName>
    <definedName name="stcg111aloss.hp">'[6]CYLA BFLA'!$Z$16</definedName>
    <definedName name="stcg111aloss.ih">'[6]CYLA BFLA'!$R$16</definedName>
    <definedName name="stcg111aloss.os">'[6]CYLA BFLA'!$V$16</definedName>
    <definedName name="stcg111aloss.unabs">'[6]CYLA BFLA'!$AN$19</definedName>
    <definedName name="stcg111asur.usratio">[6]Calculator!$W$11</definedName>
    <definedName name="stcgloss.aftbfl">'[6]CYLA BFLA'!$AH$16</definedName>
    <definedName name="stcgloss.bf">'[6]CYLA BFLA'!$AE$16</definedName>
    <definedName name="stcgloss1.unabs">'[6]CYLA BFLA'!$F$57</definedName>
    <definedName name="stcgoththan111a.ecq1">[6]Calculator!$AD$14</definedName>
    <definedName name="stcgoththan111a.scq1">[6]Calculator!$Y$14</definedName>
    <definedName name="stcgoththan111aec.usratio">[6]Calculator!$X$14</definedName>
    <definedName name="stcgoththan111aincome">'[6]CYLA BFLA'!$O$17</definedName>
    <definedName name="stcgoththan111aincome.bf">'[6]CYLA BFLA'!$AF$17</definedName>
    <definedName name="stcgoththan111aincome.bp">'[6]CYLA BFLA'!$AB$17</definedName>
    <definedName name="stcgoththan111aincome.hp">'[6]CYLA BFLA'!$X$17</definedName>
    <definedName name="stcgoththan111aincome.ih">'[6]CYLA BFLA'!$Q$17</definedName>
    <definedName name="stcgoththan111aincome.os">'[6]CYLA BFLA'!$T$17</definedName>
    <definedName name="stcgoththan111aincome.q1diff">[6]Calculator!$AJ$47</definedName>
    <definedName name="stcgoththan111aincome.q2diff">[6]Calculator!$AJ$48</definedName>
    <definedName name="stcgoththan111aincome.q3diff">[6]Calculator!$AJ$49</definedName>
    <definedName name="stcgoththan111aincome.q4diff">[6]Calculator!$AJ$50</definedName>
    <definedName name="stcgoththan111aincome.q5diff">[6]Calculator!$AJ$51</definedName>
    <definedName name="stcgoththan111aincome.rem">'[6]CYLA BFLA'!$AO$16</definedName>
    <definedName name="stcgoththan111aincome.stcl">'[6]CYLA BFLA'!$F$42</definedName>
    <definedName name="stcgoththan111Aincome.usratio">[6]Calculator!$V$14</definedName>
    <definedName name="stcgoththan111aloss">'[6]CYLA BFLA'!$P$17</definedName>
    <definedName name="stcgoththan111aloss.bfadj">'[6]CYLA BFLA'!$AG$17</definedName>
    <definedName name="stcgoththan111aloss.bp">'[6]CYLA BFLA'!$AD$17</definedName>
    <definedName name="stcgoththan111aloss.hp">'[6]CYLA BFLA'!$Z$17</definedName>
    <definedName name="stcgoththan111Aloss.ih">'[6]CYLA BFLA'!$R$17</definedName>
    <definedName name="stcgoththan111aloss.os">'[6]CYLA BFLA'!$V$17</definedName>
    <definedName name="stcgoththan111Aloss.unabs">'[6]CYLA BFLA'!$AN$16</definedName>
    <definedName name="stcgoththan111asur.usratio">[6]Calculator!$W$14</definedName>
    <definedName name="stcla1">'[6]CYLA BFLA'!$F$41</definedName>
    <definedName name="stcla2">'[6]CYLA BFLA'!$F$45</definedName>
    <definedName name="stclremaining">'[6]CYLA BFLA'!$F$48</definedName>
    <definedName name="stef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step">[8]wwww!$P$77</definedName>
    <definedName name="Stock" localSheetId="3">#REF!</definedName>
    <definedName name="Stock" localSheetId="4">#REF!</definedName>
    <definedName name="Stock" localSheetId="6">#REF!</definedName>
    <definedName name="Stock">#REF!</definedName>
    <definedName name="STOCK_WORKING">#REF!</definedName>
    <definedName name="STPA10.DedFromUndertaking">'[6]10A'!$F$3</definedName>
    <definedName name="STPA10.TotalDedUs10Sub">'[6]10A'!$H$4</definedName>
    <definedName name="strat">[82]Assumptions!#REF!</definedName>
    <definedName name="STTC.STTPaid">'[6]80_'!$G$63</definedName>
    <definedName name="STTC.TaxPaySTTAvgRate">'[6]80_'!$G$62</definedName>
    <definedName name="sub_total" localSheetId="3">#REF!</definedName>
    <definedName name="sub_total" localSheetId="4">#REF!</definedName>
    <definedName name="sub_total" localSheetId="6">#REF!</definedName>
    <definedName name="sub_total">#REF!</definedName>
    <definedName name="Sum_RSq">#REF!</definedName>
    <definedName name="suma">#REF!</definedName>
    <definedName name="SUMM">#REF!</definedName>
    <definedName name="Summary">[16]List_ratios!#REF!</definedName>
    <definedName name="SumRSQu">#REF!</definedName>
    <definedName name="Sur_Calc">[6]Calculator!$D$22</definedName>
    <definedName name="Sur_limit">[6]Calculator!$Q$30</definedName>
    <definedName name="Sur_Rate">[6]Calculator!$R$30</definedName>
    <definedName name="sur_stcgoththan111aincome">[6]Calculator!$R$5</definedName>
    <definedName name="sur_usincome">[6]Calculator!$Q$5</definedName>
    <definedName name="svc0">[83]BSPL!$A$655:$D$692</definedName>
    <definedName name="t" localSheetId="3">#REF!</definedName>
    <definedName name="t" localSheetId="4">#REF!</definedName>
    <definedName name="t" localSheetId="6">#REF!</definedName>
    <definedName name="t">#REF!</definedName>
    <definedName name="taac">'[15]Core Assumptions'!$F$219</definedName>
    <definedName name="table">#REF!</definedName>
    <definedName name="table_annual_draw">[19]Production!$C$77:$O$91</definedName>
    <definedName name="table_annual_production">[36]Assum!$C$125:$M$138</definedName>
    <definedName name="table_avg_realisation">[19]Assum!$C$123:$O$131</definedName>
    <definedName name="table_capex_HO">[19]Assum!$C$692:$O$698</definedName>
    <definedName name="table_capex_nashik_cosmetic">[19]Assum!#REF!</definedName>
    <definedName name="table_closing_stock">[34]Assum!#REF!</definedName>
    <definedName name="table_commence_date">[19]Assum!$C$62:$O$75</definedName>
    <definedName name="table_dep_rate">[19]Assum!$C$776:$F$781</definedName>
    <definedName name="table_depreciation_allocated">#REF!</definedName>
    <definedName name="table_draw_capacity">[19]Assum!$C$10:$O$23</definedName>
    <definedName name="table_draw_per">[19]Assum!#REF!</definedName>
    <definedName name="table_fixed_overheads_growth">[36]Assum!$C$426:$M$433</definedName>
    <definedName name="table_HNGFL_capex_less_180">[20]Assumption!#REF!</definedName>
    <definedName name="table_HNGFL_capex_tax_calc">[20]Assumption!#REF!</definedName>
    <definedName name="table_HNGFL_capex_tax_calx">[20]Assumption!#REF!</definedName>
    <definedName name="table_HNGFL_common_staff_employees">[20]Assumption!#REF!</definedName>
    <definedName name="table_HNGFL_dep_rate">[20]Assumption!#REF!</definedName>
    <definedName name="table_HNGFL_efficiency">[20]Assumption!#REF!</definedName>
    <definedName name="table_HNGFL_float_employees">[20]Assumption!#REF!</definedName>
    <definedName name="table_HNGFL_float_salary">[20]Assumption!#REF!</definedName>
    <definedName name="table_HNGFL_IGU_employees">[20]Assumption!#REF!</definedName>
    <definedName name="table_HNGFL_intt_rates">[20]Assumption!#REF!</definedName>
    <definedName name="table_HNGFL_manufacturing_cost_growth">[19]Sens!$C$87:$O$87</definedName>
    <definedName name="table_HNGFL_P_M_breakdown">[20]Assumption!#REF!</definedName>
    <definedName name="table_HNGFL_packing_cost_growth">[19]Sens!$C$86:$P$86</definedName>
    <definedName name="table_HNGFL_power_cost_growth">[19]Sens!$C$84:$P$84</definedName>
    <definedName name="table_HNGFL_realization_growth">[19]Sens!$C$62:$P$70</definedName>
    <definedName name="table_HNGFL_repairs_cost_growth">[19]Sens!$C$93:$O$93</definedName>
    <definedName name="table_HNGFL_RM_cost_growth">[19]Sens!$C$73:$O$81</definedName>
    <definedName name="table_HNGFL_salary_growth">[19]Sens!$B$89:$O$89</definedName>
    <definedName name="table_HNGFL_stores_spares_growth">[19]Sens!$C$92:$O$92</definedName>
    <definedName name="table_HNGFL_tax_dep_rate">[20]Assumption!#REF!</definedName>
    <definedName name="table_HNGFL_Tempered_employees">[20]Assumption!#REF!</definedName>
    <definedName name="table_HNGFL_water_cost_growth">[19]Sens!$C$85:$P$85</definedName>
    <definedName name="table_investment_schedule">[19]Assum!$C$927:$O$927</definedName>
    <definedName name="table_loans_advances_days">[19]Assum!$C$893:$O$902</definedName>
    <definedName name="table_nashik_cosmetic_power_cons">[19]Assum!#REF!</definedName>
    <definedName name="table_nashik_cosmetic_power_price">[19]Assum!#REF!</definedName>
    <definedName name="table_nashik_cosmetic_realisation">[19]Assum!#REF!</definedName>
    <definedName name="table_nashik_cosmetic_volume">[19]Assum!#REF!</definedName>
    <definedName name="table_op_days">[19]Assum!$C$78:$O$78</definedName>
    <definedName name="table_opening_stock">[34]Assum!#REF!</definedName>
    <definedName name="table_other_variable_overheads">[36]Assum!$C$268:$M$275</definedName>
    <definedName name="table_overheads_growth">[19]Sens!$C$29:$O$29</definedName>
    <definedName name="table_pack_eff">[19]Assum!$C$27:$O$40</definedName>
    <definedName name="table_packing_cost">[36]Assum!$C$225:$M$232</definedName>
    <definedName name="table_packing_cost_growth">[19]Sens!$C$27:$O$27</definedName>
    <definedName name="table_packing_inventory_days">[19]Assum!$C$841:$O$850</definedName>
    <definedName name="table_packing_material_days">[34]Assum!#REF!</definedName>
    <definedName name="table_plant_capacity">[19]Assum!#REF!</definedName>
    <definedName name="table_power_cost_growth">[19]Sens!$C$33:$O$39</definedName>
    <definedName name="table_prod_overheads">[19]Assum!$C$386:$O$394</definedName>
    <definedName name="table_prod_overheads_growth">[19]Sens!$C$29:$O$29</definedName>
    <definedName name="table_product_volume">[19]Assum!$C$112:$O$120</definedName>
    <definedName name="table_raw_material_cost">[36]Assum!$C$203:$M$210</definedName>
    <definedName name="table_raw_material_days">[34]Assum!#REF!</definedName>
    <definedName name="table_realisation_growth">[19]Sens!$C$10:$O$18</definedName>
    <definedName name="table_rebuild_sch">[19]Assum!$C$46:$O$59</definedName>
    <definedName name="table_return_investments">[19]Assum!$C$928:$O$928</definedName>
    <definedName name="table_RM_cons">[19]Assum!$C$354:$O$356</definedName>
    <definedName name="table_RM_cost">[19]Assum!$C$359:$O$361</definedName>
    <definedName name="table_RM_cost_growth">[19]Sens!$C$21:$O$24</definedName>
    <definedName name="table_RM_inventory_days">[19]Assum!$C$829:$O$838</definedName>
    <definedName name="table_salary_growth">[36]Assum!$C$393:$M$401</definedName>
    <definedName name="table_sale_volume">[36]Assum!$C$155:$M$163</definedName>
    <definedName name="table_sales_realisation">[36]Assum!$C$179:$M$186</definedName>
    <definedName name="table_savings_shift_gas">[19]Assum!$C$587:$O$595</definedName>
    <definedName name="table_secured_additions">[19]Assum!$C$936:$O$950</definedName>
    <definedName name="table_secured_int_rates">[19]Assum!$C$969:$F$983</definedName>
    <definedName name="table_secured_repayments">[19]Assum!$C$953:$O$966</definedName>
    <definedName name="table_selling_expenses">[36]Assum!$C$289:$M$296</definedName>
    <definedName name="table_selling_expenses_growth">[19]Sens!$C$30:$O$30</definedName>
    <definedName name="table_stores_inventory_days">[19]Assum!$C$854:$O$863</definedName>
    <definedName name="table_stores_spares_cost">[36]Assum!$C$247:$M$254</definedName>
    <definedName name="table_stores_spares_cost_growth">[19]Sens!$C$28:$O$28</definedName>
    <definedName name="table_stores_spares_days">[34]Assum!#REF!</definedName>
    <definedName name="table_sundry_creditor_days">[19]Assum!$C$906:$O$915</definedName>
    <definedName name="table_sundry_debtor_days">[19]Assum!$C$880:$O$889</definedName>
    <definedName name="table_tax_dep_rate">[19]Assum!$C$787:$F$796</definedName>
    <definedName name="table_tax_rate">[19]Assum!$C$803:$O$803</definedName>
    <definedName name="table_total_depreciation">[36]Assum!$C$588:$M$597</definedName>
    <definedName name="table_unsecured_additions">[19]Assum!$C$988:$O$992</definedName>
    <definedName name="table_unsecured_int_rates">[19]Assum!$C$1002:$F$1006</definedName>
    <definedName name="table_unsecured_repayments">[19]Assum!$C$995:$O$999</definedName>
    <definedName name="table_wages_cost">[36]Assum!$C$415:$M$422</definedName>
    <definedName name="table_WIP_days">[34]Assum!#REF!</definedName>
    <definedName name="table_WIP_inventory">[34]WCAP!#REF!</definedName>
    <definedName name="table_WIP_inventory_days">[19]Assum!$C$867:$O$876</definedName>
    <definedName name="TAno">'[15]Core Assumptions'!$F$218</definedName>
    <definedName name="Target" localSheetId="3">#REF!</definedName>
    <definedName name="Target" localSheetId="4">#REF!</definedName>
    <definedName name="Target" localSheetId="6">#REF!</definedName>
    <definedName name="Target">#REF!</definedName>
    <definedName name="Tariff">[23]Assumptions!$H$8</definedName>
    <definedName name="tariff_var_mod">[23]Assumptions!$L$37</definedName>
    <definedName name="TAX_DIFF" localSheetId="3">#REF!</definedName>
    <definedName name="TAX_DIFF" localSheetId="4">#REF!</definedName>
    <definedName name="TAX_DIFF" localSheetId="6">#REF!</definedName>
    <definedName name="TAX_DIFF">#REF!</definedName>
    <definedName name="TAX_PAS" localSheetId="3">#REF!</definedName>
    <definedName name="TAX_PAS" localSheetId="4">#REF!</definedName>
    <definedName name="TAX_PAS" localSheetId="6">#REF!</definedName>
    <definedName name="TAX_PAS">#REF!</definedName>
    <definedName name="Tax_Rate">'[84]TJC - Total'!$N$172</definedName>
    <definedName name="taxes">[85]wwww!$C$59:$C$62</definedName>
    <definedName name="taxestable">[8]wwww!$E$67:$P$70</definedName>
    <definedName name="TaxPaid10">[41]Assumptions!$B$22</definedName>
    <definedName name="TaxRate11">[41]Assumptions!$B$20</definedName>
    <definedName name="Taxrate12" localSheetId="3">#REF!</definedName>
    <definedName name="Taxrate12" localSheetId="4">#REF!</definedName>
    <definedName name="Taxrate12" localSheetId="6">#REF!</definedName>
    <definedName name="Taxrate12">#REF!</definedName>
    <definedName name="TCS.AmtTCSClaimedThisYear">[6]DDT_TDS_TCS!$F$1540:$F$1542</definedName>
    <definedName name="TDS">'[85]Consolidated-31-03-00'!#REF!</definedName>
    <definedName name="TDS2.ClaimOutOfTotTDSOnAmtPaid">[6]DDT_TDS_TCS!$H$21:$H$1533</definedName>
    <definedName name="TDSCR_FCSPV" localSheetId="3">#REF!</definedName>
    <definedName name="TDSCR_FCSPV" localSheetId="4">#REF!</definedName>
    <definedName name="TDSCR_FCSPV" localSheetId="6">#REF!</definedName>
    <definedName name="TDSCR_FCSPV">#REF!</definedName>
    <definedName name="Telefonica__Spain">[16]List_ratios!#REF!</definedName>
    <definedName name="Telekom_Malaysia">[16]List_ratios!#REF!</definedName>
    <definedName name="Telephone">"eDoctor"</definedName>
    <definedName name="Telkom">[16]List_ratios!#REF!</definedName>
    <definedName name="Telstra">[16]List_ratios!#REF!</definedName>
    <definedName name="TERMDEBTS">#REF!</definedName>
    <definedName name="TEST0">#REF!</definedName>
    <definedName name="TEST1">#REF!</definedName>
    <definedName name="TestAdd">"Test RefersTo1"</definedName>
    <definedName name="TESTHKEY">#REF!</definedName>
    <definedName name="TESTKEYS">#REF!</definedName>
    <definedName name="TESTVKEY">#REF!</definedName>
    <definedName name="TextRefCopy1">#REF!</definedName>
    <definedName name="TextRefCopy2">#REF!</definedName>
    <definedName name="TextRefCopy6">#REF!</definedName>
    <definedName name="TextRefCopy7">#REF!</definedName>
    <definedName name="TextRefCopyRangeCount" hidden="1">5</definedName>
    <definedName name="Tgt" localSheetId="3">#REF!</definedName>
    <definedName name="Tgt" localSheetId="4">#REF!</definedName>
    <definedName name="Tgt" localSheetId="6">#REF!</definedName>
    <definedName name="Tgt">#REF!</definedName>
    <definedName name="THREE">'[53]CAPITAL (2)'!#REF!</definedName>
    <definedName name="Threshold">#REF!</definedName>
    <definedName name="THRESOLD">[6]SI!$M$11</definedName>
    <definedName name="TI">[6]Calculator!$M$5</definedName>
    <definedName name="ticker">#REF!</definedName>
    <definedName name="title" localSheetId="3">#REF!</definedName>
    <definedName name="title" localSheetId="4">#REF!</definedName>
    <definedName name="title" localSheetId="6">#REF!</definedName>
    <definedName name="title">#REF!</definedName>
    <definedName name="Tolerance">0.0025</definedName>
    <definedName name="total_A" localSheetId="3">#REF!</definedName>
    <definedName name="total_A" localSheetId="4">#REF!</definedName>
    <definedName name="total_A" localSheetId="6">#REF!</definedName>
    <definedName name="total_A">#REF!</definedName>
    <definedName name="total_B" localSheetId="3">#REF!</definedName>
    <definedName name="total_B" localSheetId="4">#REF!</definedName>
    <definedName name="total_B" localSheetId="6">#REF!</definedName>
    <definedName name="total_B">#REF!</definedName>
    <definedName name="total_budget" localSheetId="3">#REF!</definedName>
    <definedName name="total_budget" localSheetId="4">#REF!</definedName>
    <definedName name="total_budget" localSheetId="6">#REF!</definedName>
    <definedName name="total_budget">#REF!</definedName>
    <definedName name="total_C" localSheetId="4">#REF!</definedName>
    <definedName name="total_C">#REF!</definedName>
    <definedName name="Total_Interest">#REF!</definedName>
    <definedName name="Total_Pay">#REF!</definedName>
    <definedName name="totalmv97">#REF!</definedName>
    <definedName name="TotalRoE10">[41]Assumptions!$B$23</definedName>
    <definedName name="Totdebt">[16]List_ratios!#REF!</definedName>
    <definedName name="tothpincome">'[6]CYLA BFLA'!$O$11</definedName>
    <definedName name="tothploss">'[6]CYLA BFLA'!$P$11</definedName>
    <definedName name="totofbfloss.BusLossOthThanSpecLossCF8">[6]CFL!$F$11</definedName>
    <definedName name="totofbfloss.HPLossCF8">[6]CFL!$E$11</definedName>
    <definedName name="totofbfloss.LossFrmSpecBusCF8">[6]CFL!$G$11</definedName>
    <definedName name="totofbfloss.LossFrmSpecifiedBusCF8">[6]CFL!$H$11</definedName>
    <definedName name="totofbfloss.LTCGLossCF8">[6]CFL!$J$11</definedName>
    <definedName name="totofbfloss.OthSrcLossNotRaceHorseCF8">[6]CFL!$K$11</definedName>
    <definedName name="totofbfloss.OthSrcLossRaceHorseCF8">[6]CFL!$L$11</definedName>
    <definedName name="totofbfloss.STCGLossCF8">[6]CFL!$I$11</definedName>
    <definedName name="totusincome">[6]Calculator!$V$15</definedName>
    <definedName name="totusratio">[6]Calculator!$W$15</definedName>
    <definedName name="TPS" localSheetId="3">[11]Assumptions!#REF!</definedName>
    <definedName name="TPS" localSheetId="4">[11]Assumptions!#REF!</definedName>
    <definedName name="TPS" localSheetId="6">[11]Assumptions!#REF!</definedName>
    <definedName name="TPS">[11]Assumptions!#REF!</definedName>
    <definedName name="TPSA__Poland">[16]List_ratios!#REF!</definedName>
    <definedName name="TR.RelfClaimed90">[6]TR_FA!$F$8:$F$12</definedName>
    <definedName name="TR.RelfClaimed90GTotal">[6]TR_FA!$F$13</definedName>
    <definedName name="TR.RelfClaimed91">[6]TR_FA!$G$8:$G$12</definedName>
    <definedName name="TR.RelfClaimed91GTotal">[6]TR_FA!$G$13</definedName>
    <definedName name="TR.TaxesPaidGTotal">[6]TR_FA!$E$13</definedName>
    <definedName name="TR.TotalTaxesPaid">[6]TR_FA!$E$8:$E$12</definedName>
    <definedName name="TR.TotalTaxesPaidOutIndia">[6]TR_FA!$G$16</definedName>
    <definedName name="TR.TotalTaxesPaidOutIndiaDTAAAppli">[6]TR_FA!$G$17</definedName>
    <definedName name="TRAD">#REF!</definedName>
    <definedName name="Transportation">[11]Assumptions!$D$60</definedName>
    <definedName name="Transportation_Base" localSheetId="3">#REF!</definedName>
    <definedName name="Transportation_Base" localSheetId="4">#REF!</definedName>
    <definedName name="Transportation_Base" localSheetId="6">#REF!</definedName>
    <definedName name="Transportation_Base">#REF!</definedName>
    <definedName name="Transportation_SEN" localSheetId="3">#REF!</definedName>
    <definedName name="Transportation_SEN" localSheetId="4">#REF!</definedName>
    <definedName name="Transportation_SEN" localSheetId="6">#REF!</definedName>
    <definedName name="Transportation_SEN">#REF!</definedName>
    <definedName name="TRAVEL">#REF!</definedName>
    <definedName name="tripping" localSheetId="3">#REF!</definedName>
    <definedName name="tripping" localSheetId="4">#REF!</definedName>
    <definedName name="tripping" localSheetId="6">#REF!</definedName>
    <definedName name="tripping">#REF!</definedName>
    <definedName name="twac">'[15]Core Assumptions'!$E$219</definedName>
    <definedName name="TWNo">'[15]Core Assumptions'!$E$218</definedName>
    <definedName name="TXN_Calc">[6]Calculator!$D$17</definedName>
    <definedName name="UD.AmtDepCurYr">[6]UD!$D$4:$D$12</definedName>
    <definedName name="UD.Balance">[6]UD!$F$4:$F$12</definedName>
    <definedName name="UD.BF">[6]UD!$C$4:$C$12</definedName>
    <definedName name="UD.Setoff">[6]UD!$E$4:$E$12</definedName>
    <definedName name="ukdata">#REF!</definedName>
    <definedName name="unit">[86]Input!$D$385</definedName>
    <definedName name="uNIT1" localSheetId="3">#REF!</definedName>
    <definedName name="uNIT1" localSheetId="4">#REF!</definedName>
    <definedName name="uNIT1" localSheetId="6">#REF!</definedName>
    <definedName name="uNIT1">#REF!</definedName>
    <definedName name="uNIT2" localSheetId="3">#REF!</definedName>
    <definedName name="uNIT2" localSheetId="4">#REF!</definedName>
    <definedName name="uNIT2" localSheetId="6">#REF!</definedName>
    <definedName name="uNIT2">#REF!</definedName>
    <definedName name="uNIT3" localSheetId="3">#REF!</definedName>
    <definedName name="uNIT3" localSheetId="4">#REF!</definedName>
    <definedName name="uNIT3" localSheetId="6">#REF!</definedName>
    <definedName name="uNIT3">#REF!</definedName>
    <definedName name="units">[66]Company!$J$16</definedName>
    <definedName name="usa2data">#REF!</definedName>
    <definedName name="UScompanies">#REF!</definedName>
    <definedName name="USD" localSheetId="4">#REF!</definedName>
    <definedName name="USD">#REF!</definedName>
    <definedName name="usincome">[6]Calculator!$Q$4</definedName>
    <definedName name="util">[58]Sensitivity!$F$15</definedName>
    <definedName name="v">[69]PLAN!$A$2:$A$65536</definedName>
    <definedName name="valid">#REF!</definedName>
    <definedName name="validationr1">[8]Validation!$C$27:$O$27,[8]Validation!$D$22:$O$22,[8]Validation!$C$17:$O$17,[8]Validation!$D$10:$O$10</definedName>
    <definedName name="values">'[87]Determination of Threshold'!$B$3,'[87]Determination of Threshold'!$B$4,'[87]Determination of Threshold'!$B$15</definedName>
    <definedName name="Values_Entered">IF(Loan_Amount*Interest_Rate*Loan_Years*Loan_Start&gt;0,1,0)</definedName>
    <definedName name="ValuesBSA">[88]BS!$B$2:$O$3,[88]BS!$B$7:$O$13,[88]BS!$C$16:$O$17,[88]BS!$B$20:$O$20,[88]BS!$B$35:$O$37,[88]BS!$B$55:$O$55</definedName>
    <definedName name="ValuesBSL">#REF!,[87]BS!$C$24:$O$28,#REF!,#REF!,[87]BS!$B$42:$O$44</definedName>
    <definedName name="ValuesChecks">'[88]Checks &amp; Inputs'!$C$16:$O$17,'[88]Checks &amp; Inputs'!$B$2</definedName>
    <definedName name="ValuesIS">[87]IS!$B$2:$N$4,[87]IS!$B$7:$N$54,[87]IS!$B$60:$N$61,[87]IS!#REF!,[87]IS!$B$75:$N$75,[87]IS!#REF!,[87]IS!#REF!</definedName>
    <definedName name="VAR_1" localSheetId="3">#REF!</definedName>
    <definedName name="VAR_1" localSheetId="4">#REF!</definedName>
    <definedName name="VAR_1" localSheetId="6">#REF!</definedName>
    <definedName name="VAR_1">#REF!</definedName>
    <definedName name="VAR_10" localSheetId="3">#REF!</definedName>
    <definedName name="VAR_10" localSheetId="4">#REF!</definedName>
    <definedName name="VAR_10" localSheetId="6">#REF!</definedName>
    <definedName name="VAR_10">#REF!</definedName>
    <definedName name="VAR_11" localSheetId="3">#REF!</definedName>
    <definedName name="VAR_11" localSheetId="4">#REF!</definedName>
    <definedName name="VAR_11" localSheetId="6">#REF!</definedName>
    <definedName name="VAR_11">#REF!</definedName>
    <definedName name="VAR_12" localSheetId="4">#REF!</definedName>
    <definedName name="VAR_12">#REF!</definedName>
    <definedName name="VAR_13" localSheetId="4">#REF!</definedName>
    <definedName name="VAR_13">#REF!</definedName>
    <definedName name="VAR_14" localSheetId="4">#REF!</definedName>
    <definedName name="VAR_14">#REF!</definedName>
    <definedName name="VAR_15" localSheetId="4">#REF!</definedName>
    <definedName name="VAR_15">#REF!</definedName>
    <definedName name="VAR_16" localSheetId="4">#REF!</definedName>
    <definedName name="VAR_16">#REF!</definedName>
    <definedName name="VAR_17" localSheetId="4">#REF!</definedName>
    <definedName name="VAR_17">#REF!</definedName>
    <definedName name="VAR_18" localSheetId="4">#REF!</definedName>
    <definedName name="VAR_18">#REF!</definedName>
    <definedName name="VAR_19" localSheetId="4">#REF!</definedName>
    <definedName name="VAR_19">#REF!</definedName>
    <definedName name="VAR_2" localSheetId="4">#REF!</definedName>
    <definedName name="VAR_2">#REF!</definedName>
    <definedName name="VAR_20" localSheetId="4">#REF!</definedName>
    <definedName name="VAR_20">#REF!</definedName>
    <definedName name="VAR_21" localSheetId="4">#REF!</definedName>
    <definedName name="VAR_21">#REF!</definedName>
    <definedName name="VAR_22" localSheetId="4">#REF!</definedName>
    <definedName name="VAR_22">#REF!</definedName>
    <definedName name="VAR_23" localSheetId="4">#REF!</definedName>
    <definedName name="VAR_23">#REF!</definedName>
    <definedName name="VAR_24" localSheetId="4">#REF!</definedName>
    <definedName name="VAR_24">#REF!</definedName>
    <definedName name="VAR_25" localSheetId="4">#REF!</definedName>
    <definedName name="VAR_25">#REF!</definedName>
    <definedName name="VAR_26" localSheetId="4">#REF!</definedName>
    <definedName name="VAR_26">#REF!</definedName>
    <definedName name="VAR_27" localSheetId="4">#REF!</definedName>
    <definedName name="VAR_27">#REF!</definedName>
    <definedName name="VAR_28" localSheetId="4">#REF!</definedName>
    <definedName name="VAR_28">#REF!</definedName>
    <definedName name="VAR_29" localSheetId="4">#REF!</definedName>
    <definedName name="VAR_29">#REF!</definedName>
    <definedName name="VAR_3" localSheetId="4">#REF!</definedName>
    <definedName name="VAR_3">#REF!</definedName>
    <definedName name="VAR_30" localSheetId="4">#REF!</definedName>
    <definedName name="VAR_30">#REF!</definedName>
    <definedName name="VAR_4" localSheetId="4">#REF!</definedName>
    <definedName name="VAR_4">#REF!</definedName>
    <definedName name="VAR_5" localSheetId="4">#REF!</definedName>
    <definedName name="VAR_5">#REF!</definedName>
    <definedName name="VAR_6" localSheetId="4">#REF!</definedName>
    <definedName name="VAR_6">#REF!</definedName>
    <definedName name="VAR_7" localSheetId="4">#REF!</definedName>
    <definedName name="VAR_7">#REF!</definedName>
    <definedName name="VAR_8" localSheetId="4">#REF!</definedName>
    <definedName name="VAR_8">#REF!</definedName>
    <definedName name="VAR_9" localSheetId="4">#REF!</definedName>
    <definedName name="VAR_9">#REF!</definedName>
    <definedName name="Var_IntRate">[40]Senstivity!$E$9</definedName>
    <definedName name="Var_IntRateP75">[40]Senstivity!$E$22</definedName>
    <definedName name="Var_ONM">[40]Senstivity!$E$8</definedName>
    <definedName name="Var_ONMP75">[40]Senstivity!$E$21</definedName>
    <definedName name="var_P75">[40]Senstivity!$E$17</definedName>
    <definedName name="Var_PLF">[40]Senstivity!$E$7</definedName>
    <definedName name="Var_PLFP75">[40]Senstivity!$E$20</definedName>
    <definedName name="Var_Tariff">[40]Senstivity!$E$6</definedName>
    <definedName name="Var_TariffP75">[40]Senstivity!$E$19</definedName>
    <definedName name="VarIntRate">[40]Senstivity!$F$9</definedName>
    <definedName name="varioustaxes">[89]wwww!$C$59:$C$62</definedName>
    <definedName name="VarONM">[40]Senstivity!$F$8</definedName>
    <definedName name="VarPLF">[40]Senstivity!$F$7</definedName>
    <definedName name="VarTariff">[40]Senstivity!$F$6</definedName>
    <definedName name="VEH">#REF!</definedName>
    <definedName name="VIA.Section80GGA">'[6]80_'!$G$43</definedName>
    <definedName name="VIA.Section80GGC">'[6]80_'!$G$45</definedName>
    <definedName name="VIA.Section80IA">'[6]80_'!$G$46</definedName>
    <definedName name="VIA.Section80IAB">'[6]80_'!$G$47</definedName>
    <definedName name="VIA.Section80IB">'[6]80_'!$G$48</definedName>
    <definedName name="VIA.Section80IC">'[6]80_'!$G$49</definedName>
    <definedName name="VIA.Section80ID">'[6]80_'!$G$50</definedName>
    <definedName name="VIA.Section80JJA">'[6]80_'!$G$51</definedName>
    <definedName name="VIA.Section80JJAA">'[6]80_'!$G$52</definedName>
    <definedName name="VIA.Section80LA">'[6]80_'!$G$54</definedName>
    <definedName name="VIA.SectionGGB">'[6]80_'!$G$44</definedName>
    <definedName name="VIA.TotalChapVIADeductions">'[6]80_'!$G$55</definedName>
    <definedName name="W" localSheetId="3">#REF!</definedName>
    <definedName name="W" localSheetId="4">#REF!</definedName>
    <definedName name="W" localSheetId="6">#REF!</definedName>
    <definedName name="W">#REF!</definedName>
    <definedName name="w_1">[6]Calculator!$P$3</definedName>
    <definedName name="w_14">[6]Calculator!$P$1</definedName>
    <definedName name="w_4">[6]Calculator!$P$2</definedName>
    <definedName name="w1deductions">[6]Calculator!$O$3</definedName>
    <definedName name="wacc">#REF!</definedName>
    <definedName name="wacc97">#REF!</definedName>
    <definedName name="wages">#REF!</definedName>
    <definedName name="WEEK_1A" localSheetId="3">#REF!</definedName>
    <definedName name="WEEK_1A" localSheetId="4">#REF!</definedName>
    <definedName name="WEEK_1A" localSheetId="6">#REF!</definedName>
    <definedName name="WEEK_1A">#REF!</definedName>
    <definedName name="WEEK_1B" localSheetId="3">#REF!</definedName>
    <definedName name="WEEK_1B" localSheetId="4">#REF!</definedName>
    <definedName name="WEEK_1B" localSheetId="6">#REF!</definedName>
    <definedName name="WEEK_1B">#REF!</definedName>
    <definedName name="WEEK_2A" localSheetId="4">#REF!</definedName>
    <definedName name="WEEK_2A">#REF!</definedName>
    <definedName name="WEEK_2B" localSheetId="4">#REF!</definedName>
    <definedName name="WEEK_2B">#REF!</definedName>
    <definedName name="Working_capital_Rate_of_Interest_for_FY_10_11">[22]Assumption_PwC!$C$116</definedName>
    <definedName name="WORKINGS1">#REF!</definedName>
    <definedName name="WORKINGS2">#REF!</definedName>
    <definedName name="WORKINGS3">#REF!</definedName>
    <definedName name="wrn.full." hidden="1">{#N/A,#N/A,FALSE,"Cover";#N/A,#N/A,FALSE,"Pres ";#N/A,#N/A,FALSE,"Outputs";#N/A,#N/A,FALSE,"Sensit";#N/A,#N/A,FALSE,"DCF ";#N/A,#N/A,FALSE,"Graphs";#N/A,#N/A,FALSE,"CFS";#N/A,#N/A,FALSE,"BS";#N/A,#N/A,FALSE,"PL";#N/A,#N/A,FALSE,"Control (In)";#N/A,#N/A,FALSE,"Broker (In)";#N/A,#N/A,FALSE,"In-House (In)";#N/A,#N/A,FALSE,"Assumptions";#N/A,#N/A,FALSE,"WACC";#N/A,#N/A,FALSE,"Check"}</definedName>
    <definedName name="WRTGHold">'[15]Core Assumptions'!$C$360</definedName>
    <definedName name="WRTGOGI">'[15]Core Assumptions'!$G$360</definedName>
    <definedName name="WRTMHold">'[15]Core Assumptions'!$C$359</definedName>
    <definedName name="WRTMOGI">'[15]Core Assumptions'!$G$359</definedName>
    <definedName name="x">#REF!</definedName>
    <definedName name="X1_" localSheetId="3">#REF!</definedName>
    <definedName name="X1_" localSheetId="4">#REF!</definedName>
    <definedName name="X1_" localSheetId="6">#REF!</definedName>
    <definedName name="X1_">#REF!</definedName>
    <definedName name="X11__?___QUIT_" localSheetId="3">#REF!</definedName>
    <definedName name="X11__?___QUIT_" localSheetId="4">#REF!</definedName>
    <definedName name="X11__?___QUIT_" localSheetId="6">#REF!</definedName>
    <definedName name="X11__?___QUIT_">#REF!</definedName>
    <definedName name="xc">[90]Company!$J$16</definedName>
    <definedName name="xcxcxcc" localSheetId="3">#REF!</definedName>
    <definedName name="xcxcxcc" localSheetId="4">#REF!</definedName>
    <definedName name="xcxcxcc" localSheetId="6">#REF!</definedName>
    <definedName name="xcxcxcc">#REF!</definedName>
    <definedName name="xcxvxv" localSheetId="3">'[39]04REL'!#REF!</definedName>
    <definedName name="xcxvxv" localSheetId="4">'[39]04REL'!#REF!</definedName>
    <definedName name="xcxvxv" localSheetId="6">'[39]04REL'!#REF!</definedName>
    <definedName name="xcxvxv">'[39]04REL'!#REF!</definedName>
    <definedName name="xczczczc" localSheetId="3">#REF!</definedName>
    <definedName name="xczczczc" localSheetId="4">#REF!</definedName>
    <definedName name="xczczczc" localSheetId="6">#REF!</definedName>
    <definedName name="xczczczc">#REF!</definedName>
    <definedName name="xczxzxz" localSheetId="3">#REF!,#REF!</definedName>
    <definedName name="xczxzxz" localSheetId="4">#REF!,#REF!</definedName>
    <definedName name="xczxzxz" localSheetId="6">#REF!,#REF!</definedName>
    <definedName name="xczxzxz">#REF!,#REF!</definedName>
    <definedName name="xfzdsfzsf" localSheetId="3">#REF!</definedName>
    <definedName name="xfzdsfzsf" localSheetId="4">#REF!</definedName>
    <definedName name="xfzdsfzsf" localSheetId="6">#REF!</definedName>
    <definedName name="xfzdsfzsf">#REF!</definedName>
    <definedName name="XREF_COLUMN_1" hidden="1">#REF!</definedName>
    <definedName name="XREF_COLUMN_2" hidden="1">#REF!</definedName>
    <definedName name="XREF_COLUMN_3" hidden="1">#REF!</definedName>
    <definedName name="XREF_COLUMN_4" hidden="1">#REF!</definedName>
    <definedName name="XREF_COLUMN_5" hidden="1">#REF!</definedName>
    <definedName name="XREF_COLUMN_6" hidden="1">#REF!</definedName>
    <definedName name="XRefColumnsCount" hidden="1">5</definedName>
    <definedName name="XRefCopy1" hidden="1">#REF!</definedName>
    <definedName name="XRefCopy10" hidden="1">#REF!</definedName>
    <definedName name="XRefCopy100Row" hidden="1">#REF!</definedName>
    <definedName name="XRefCopy101" hidden="1">#REF!</definedName>
    <definedName name="XRefCopy101Row" hidden="1">#REF!</definedName>
    <definedName name="XRefCopy102" hidden="1">#REF!</definedName>
    <definedName name="XRefCopy102Row" hidden="1">#REF!</definedName>
    <definedName name="XRefCopy103" hidden="1">#REF!</definedName>
    <definedName name="XRefCopy104" hidden="1">#REF!</definedName>
    <definedName name="XRefCopy104Row" hidden="1">#REF!</definedName>
    <definedName name="XRefCopy105" hidden="1">#REF!</definedName>
    <definedName name="XRefCopy105Row" hidden="1">#REF!</definedName>
    <definedName name="XRefCopy106Row" hidden="1">#REF!</definedName>
    <definedName name="XRefCopy107Row" hidden="1">#REF!</definedName>
    <definedName name="XRefCopy108" hidden="1">#REF!</definedName>
    <definedName name="XRefCopy108Row" hidden="1">#REF!</definedName>
    <definedName name="XRefCopy109" hidden="1">#REF!</definedName>
    <definedName name="XRefCopy109Row" hidden="1">#REF!</definedName>
    <definedName name="XRefCopy10Row" hidden="1">#REF!</definedName>
    <definedName name="XRefCopy110" hidden="1">#REF!</definedName>
    <definedName name="XRefCopy110Row" hidden="1">#REF!</definedName>
    <definedName name="XRefCopy111" hidden="1">#REF!</definedName>
    <definedName name="XRefCopy111Row" hidden="1">#REF!</definedName>
    <definedName name="XRefCopy112" hidden="1">#REF!</definedName>
    <definedName name="XRefCopy112Row" hidden="1">#REF!</definedName>
    <definedName name="XRefCopy113" hidden="1">#REF!</definedName>
    <definedName name="XRefCopy113Row" hidden="1">#REF!</definedName>
    <definedName name="XRefCopy114Row" hidden="1">#REF!</definedName>
    <definedName name="XRefCopy115Row" hidden="1">#REF!</definedName>
    <definedName name="XRefCopy116Row" hidden="1">#REF!</definedName>
    <definedName name="XRefCopy117Row" hidden="1">#REF!</definedName>
    <definedName name="XRefCopy118Row" hidden="1">#REF!</definedName>
    <definedName name="XRefCopy119Row" hidden="1">#REF!</definedName>
    <definedName name="XRefCopy120Row" hidden="1">#REF!</definedName>
    <definedName name="XRefCopy121Row" hidden="1">#REF!</definedName>
    <definedName name="XRefCopy122Row" hidden="1">#REF!</definedName>
    <definedName name="XRefCopy123Row" hidden="1">#REF!</definedName>
    <definedName name="XRefCopy124Row" hidden="1">#REF!</definedName>
    <definedName name="XRefCopy125Row" hidden="1">#REF!</definedName>
    <definedName name="XRefCopy126Row" hidden="1">#REF!</definedName>
    <definedName name="XRefCopy127Row" hidden="1">#REF!</definedName>
    <definedName name="XRefCopy13" hidden="1">#REF!</definedName>
    <definedName name="XRefCopy17" hidden="1">[14]Stockchange_Leadsheet!#REF!</definedName>
    <definedName name="XRefCopy1Row" hidden="1">#REF!</definedName>
    <definedName name="XRefCopy2" hidden="1">#REF!</definedName>
    <definedName name="XRefCopy20" hidden="1">'[90]cost of sales'!#REF!</definedName>
    <definedName name="XRefCopy21" hidden="1">'[90]cost of sales'!#REF!</definedName>
    <definedName name="XRefCopy22" hidden="1">'[90]cost of sales'!#REF!</definedName>
    <definedName name="XRefCopy23" hidden="1">'[90]cost of sales'!#REF!</definedName>
    <definedName name="XRefCopy24" hidden="1">'[90]cost of sales'!#REF!</definedName>
    <definedName name="XRefCopy24Row" hidden="1">[91]XREF!#REF!</definedName>
    <definedName name="XRefCopy25" hidden="1">'[90]cost of sales'!#REF!</definedName>
    <definedName name="XRefCopy26" hidden="1">'[90]cost of sales'!#REF!</definedName>
    <definedName name="XRefCopy2Row" hidden="1">[92]XREF!#REF!</definedName>
    <definedName name="XRefCopy3" hidden="1">#REF!</definedName>
    <definedName name="XRefCopy3Row" hidden="1">[92]XREF!#REF!</definedName>
    <definedName name="XRefCopy4" hidden="1">#REF!</definedName>
    <definedName name="XRefCopy4Row" hidden="1">#REF!</definedName>
    <definedName name="XRefCopy5" hidden="1">#REF!</definedName>
    <definedName name="XRefCopy59" hidden="1">'[90]cost of sales'!#REF!</definedName>
    <definedName name="XRefCopy5Row" hidden="1">#REF!</definedName>
    <definedName name="XRefCopy6" hidden="1">#REF!</definedName>
    <definedName name="XRefCopy62" hidden="1">'[90]cost of sales'!#REF!</definedName>
    <definedName name="XRefCopy6Row" hidden="1">#REF!</definedName>
    <definedName name="XRefCopy7" hidden="1">#REF!</definedName>
    <definedName name="XRefCopy7Row" hidden="1">#REF!</definedName>
    <definedName name="XRefCopy8" hidden="1">#REF!</definedName>
    <definedName name="XRefCopy87Row" hidden="1">#REF!</definedName>
    <definedName name="XRefCopy88Row" hidden="1">#REF!</definedName>
    <definedName name="XRefCopy89Row" hidden="1">#REF!</definedName>
    <definedName name="XRefCopy8Row" hidden="1">#REF!</definedName>
    <definedName name="XRefCopy9" hidden="1">#REF!</definedName>
    <definedName name="XRefCopy90Row" hidden="1">#REF!</definedName>
    <definedName name="XRefCopy91Row" hidden="1">#REF!</definedName>
    <definedName name="XRefCopy92Row" hidden="1">#REF!</definedName>
    <definedName name="XRefCopy93Row" hidden="1">#REF!</definedName>
    <definedName name="XRefCopy94Row" hidden="1">#REF!</definedName>
    <definedName name="XRefCopy95Row" hidden="1">#REF!</definedName>
    <definedName name="XRefCopy96Row" hidden="1">#REF!</definedName>
    <definedName name="XRefCopy97Row" hidden="1">#REF!</definedName>
    <definedName name="XRefCopy98Row" hidden="1">#REF!</definedName>
    <definedName name="XRefCopy99Row" hidden="1">#REF!</definedName>
    <definedName name="XRefCopy9Row" hidden="1">#REF!</definedName>
    <definedName name="XRefCopyRangeCount" hidden="1">9</definedName>
    <definedName name="XRefPaste1" hidden="1">[14]Inventories_Leadsheet!#REF!</definedName>
    <definedName name="XRefPaste10" hidden="1">#REF!</definedName>
    <definedName name="XRefPaste10Row" hidden="1">#REF!</definedName>
    <definedName name="XRefPaste1Row" hidden="1">[92]XREF!#REF!</definedName>
    <definedName name="XRefPaste2" hidden="1">#REF!</definedName>
    <definedName name="XRefPaste2Row" hidden="1">[92]XREF!#REF!</definedName>
    <definedName name="XRefPaste3" hidden="1">#REF!</definedName>
    <definedName name="XRefPaste31Row" hidden="1">#REF!</definedName>
    <definedName name="XRefPaste3Row" hidden="1">[92]XREF!#REF!</definedName>
    <definedName name="XRefPaste4" hidden="1">#REF!</definedName>
    <definedName name="XRefPaste4Row" hidden="1">#REF!</definedName>
    <definedName name="XRefPaste5" hidden="1">#REF!</definedName>
    <definedName name="XRefPaste5Row" hidden="1">#REF!</definedName>
    <definedName name="XRefPaste6" hidden="1">#REF!</definedName>
    <definedName name="XRefPaste6Row" hidden="1">#REF!</definedName>
    <definedName name="XRefPaste7" hidden="1">#REF!</definedName>
    <definedName name="XRefPaste7Row" hidden="1">#REF!</definedName>
    <definedName name="XRefPaste8" hidden="1">#REF!</definedName>
    <definedName name="XRefPaste8Row" hidden="1">#REF!</definedName>
    <definedName name="XRefPaste9" hidden="1">#REF!</definedName>
    <definedName name="XRefPaste9Row" hidden="1">#REF!</definedName>
    <definedName name="XRefPasteRangeCount" hidden="1">8</definedName>
    <definedName name="XWU">#REF!</definedName>
    <definedName name="XWW">#N/A</definedName>
    <definedName name="XX">#REF!</definedName>
    <definedName name="XXX">#REF!</definedName>
    <definedName name="xxxx" localSheetId="3" hidden="1">[93]CE!#REF!</definedName>
    <definedName name="xxxx" localSheetId="4" hidden="1">[93]CE!#REF!</definedName>
    <definedName name="xxxx" localSheetId="6" hidden="1">[93]CE!#REF!</definedName>
    <definedName name="xxxx" hidden="1">[93]CE!#REF!</definedName>
    <definedName name="xzxzxcxc" localSheetId="3">#REF!</definedName>
    <definedName name="xzxzxcxc" localSheetId="4">#REF!</definedName>
    <definedName name="xzxzxcxc" localSheetId="6">#REF!</definedName>
    <definedName name="xzxzxcxc">#REF!</definedName>
    <definedName name="year" localSheetId="3">#REF!</definedName>
    <definedName name="year" localSheetId="4">#REF!</definedName>
    <definedName name="year" localSheetId="6">#REF!</definedName>
    <definedName name="year">#REF!</definedName>
    <definedName name="Year1" localSheetId="3">#REF!</definedName>
    <definedName name="Year1" localSheetId="4">#REF!</definedName>
    <definedName name="Year1" localSheetId="6">#REF!</definedName>
    <definedName name="Year1">#REF!</definedName>
    <definedName name="year2011" localSheetId="4">#REF!</definedName>
    <definedName name="year2011">#REF!</definedName>
    <definedName name="Years">[29]Data!$A$2:$IV$2</definedName>
    <definedName name="YearType">[29]Data!$A$1:$IV$1</definedName>
    <definedName name="yes1">[57]Input!$B$162</definedName>
    <definedName name="yes10">[57]Input!$K$162</definedName>
    <definedName name="yes2">[57]Input!$C$162</definedName>
    <definedName name="yes3">[57]Input!$D$162</definedName>
    <definedName name="yes4">[57]Input!$E$162</definedName>
    <definedName name="yes5">[57]Input!$F$162</definedName>
    <definedName name="yes6">[57]Input!$G$162</definedName>
    <definedName name="yes7">[57]Input!$H$162</definedName>
    <definedName name="yes8">[57]Input!$I$162</definedName>
    <definedName name="yes9">[57]Input!$J$162</definedName>
    <definedName name="ygshjshua" localSheetId="3">#REF!</definedName>
    <definedName name="ygshjshua" localSheetId="4">#REF!</definedName>
    <definedName name="ygshjshua" localSheetId="6">#REF!</definedName>
    <definedName name="ygshjshua">#REF!</definedName>
    <definedName name="yr1999.BusLossOthThanSpecLossCF">[6]CFL!$F$3</definedName>
    <definedName name="yr1999.HPLossCF">[6]CFL!$E$3</definedName>
    <definedName name="yr1999.LTCGLossCF">[6]CFL!$J$3</definedName>
    <definedName name="yr1999.STCGLossCF">[6]CFL!$I$3</definedName>
    <definedName name="yr2000.BusLossOthThanSpecLossCF1">[6]CFL!$F$4</definedName>
    <definedName name="yr2000.HPLossCF1">[6]CFL!$E$4</definedName>
    <definedName name="yr2000.LossFrmSpecBusCF1">[6]CFL!$G$4</definedName>
    <definedName name="yr2000.LTCGLossCF1">[6]CFL!$J$4</definedName>
    <definedName name="yr2000.STCGLossCF1">[6]CFL!$I$4</definedName>
    <definedName name="yr2001.BusLossOthThanSpecLossCF2">[6]CFL!$F$5</definedName>
    <definedName name="yr2001.HPLossCF2">[6]CFL!$E$5</definedName>
    <definedName name="yr2001.LossFrmSpecBusCF2">[6]CFL!$G$5</definedName>
    <definedName name="yr2001.LTCGLossCF2">[6]CFL!$J$5</definedName>
    <definedName name="yr2001.STCGLossCF2">[6]CFL!$I$5</definedName>
    <definedName name="yr2002.BusLossOthThanSpecLossCF3">[6]CFL!$F$6</definedName>
    <definedName name="yr2002.HPLossCF3">[6]CFL!$E$6</definedName>
    <definedName name="yr2002.LossFrmSpecBusCF3">[6]CFL!$G$6</definedName>
    <definedName name="yr2002.LTCGLossCF3">[6]CFL!$J$6</definedName>
    <definedName name="yr2002.STCGLossCF3">[6]CFL!$I$6</definedName>
    <definedName name="yr2003.BusLossOthThanSpecLossCF4">[6]CFL!$F$7</definedName>
    <definedName name="yr2003.HPLossCF4">[6]CFL!$E$7</definedName>
    <definedName name="yr2003.LossFrmSpecBusCF4">[6]CFL!$G$7</definedName>
    <definedName name="yr2003.LTCGLossCF4">[6]CFL!$J$7</definedName>
    <definedName name="yr2003.OthSrcLossRaceHorseCF4">[6]CFL!$L$7</definedName>
    <definedName name="yr2003.STCGLossCF4">[6]CFL!$I$7</definedName>
    <definedName name="yr2004.BusLossOthThanSpecLossCF5">[6]CFL!$F$8</definedName>
    <definedName name="yr2004.HPLossCF5">[6]CFL!$E$8</definedName>
    <definedName name="yr2004.LossFrmSpecBusCF5">[6]CFL!$G$8</definedName>
    <definedName name="yr2004.LTCGLossCF5">[6]CFL!$J$8</definedName>
    <definedName name="yr2004.OthSrcLossRaceHorseCF5">[6]CFL!$L$8</definedName>
    <definedName name="yr2004.STCGLossCF5">[6]CFL!$I$8</definedName>
    <definedName name="yr2005.BusLossOthThanSpecLossCF6">[6]CFL!$F$9</definedName>
    <definedName name="yr2005.HPLossCF6">[6]CFL!$E$9</definedName>
    <definedName name="yr2005.LossFrmSpecBusCF6">[6]CFL!$G$9</definedName>
    <definedName name="yr2005.LTCGLossCF6">[6]CFL!$J$9</definedName>
    <definedName name="yr2005.OthSrcLossRaceHorseCF6">[6]CFL!$L$9</definedName>
    <definedName name="yr2005.STCGLossCF6">[6]CFL!$I$9</definedName>
    <definedName name="yr2006.BusLossOthThanSpecLossCF7">[6]CFL!$F$10</definedName>
    <definedName name="yr2006.HPLossCF7">[6]CFL!$E$10</definedName>
    <definedName name="yr2006.LossFrmSpecBusCF7">[6]CFL!$G$10</definedName>
    <definedName name="yr2006.LossFrmSpecifiedBusCF7">[6]CFL!$H$10</definedName>
    <definedName name="yr2006.LTCGLossCF7">[6]CFL!$J$10</definedName>
    <definedName name="yr2006.OthSrcLossRaceHorseCF7">[6]CFL!$L$10</definedName>
    <definedName name="yr2006.STCGLossCF7">[6]CFL!$I$10</definedName>
    <definedName name="YTD">#REF!</definedName>
    <definedName name="zbhh" localSheetId="3">#REF!</definedName>
    <definedName name="zbhh" localSheetId="4">#REF!</definedName>
    <definedName name="zbhh">#REF!</definedName>
    <definedName name="zzxxx" localSheetId="3">#REF!,#REF!</definedName>
    <definedName name="zzxxx" localSheetId="4">#REF!,#REF!</definedName>
    <definedName name="zzxxx" localSheetId="6">#REF!,#REF!</definedName>
    <definedName name="zzxxx">#REF!,#REF!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6" i="7" l="1"/>
  <c r="Y6" i="7"/>
  <c r="X6" i="7"/>
  <c r="W6" i="7"/>
  <c r="V6" i="7"/>
  <c r="Z8" i="6"/>
  <c r="Y8" i="6"/>
  <c r="X8" i="6"/>
  <c r="W8" i="6"/>
  <c r="R17" i="3"/>
  <c r="W9" i="3"/>
  <c r="W13" i="3" s="1"/>
  <c r="W17" i="3" s="1"/>
  <c r="V9" i="3"/>
  <c r="V13" i="3" s="1"/>
  <c r="V17" i="3" s="1"/>
  <c r="U9" i="3"/>
  <c r="U13" i="3" s="1"/>
  <c r="U17" i="3" s="1"/>
  <c r="T9" i="3"/>
  <c r="T13" i="3" s="1"/>
  <c r="T17" i="3" s="1"/>
  <c r="S9" i="3"/>
  <c r="S13" i="3" s="1"/>
  <c r="S17" i="3" s="1"/>
  <c r="Z18" i="8"/>
  <c r="Z19" i="8" s="1"/>
  <c r="Z16" i="8"/>
  <c r="Z14" i="8"/>
  <c r="Z15" i="8" s="1"/>
  <c r="Z11" i="8"/>
  <c r="Y11" i="8"/>
  <c r="X11" i="8"/>
  <c r="W11" i="8"/>
  <c r="V11" i="8"/>
  <c r="U11" i="8"/>
  <c r="T11" i="8"/>
  <c r="S11" i="8"/>
  <c r="R11" i="8"/>
  <c r="Z9" i="8"/>
  <c r="Z7" i="8"/>
  <c r="Z5" i="8"/>
  <c r="Z10" i="8" l="1"/>
  <c r="Z8" i="8"/>
  <c r="Z17" i="8"/>
  <c r="Z12" i="8"/>
  <c r="Z13" i="8" l="1"/>
  <c r="Z20" i="8"/>
  <c r="T27" i="1" l="1"/>
  <c r="S27" i="1"/>
  <c r="C49" i="1" l="1"/>
  <c r="M26" i="7" s="1"/>
  <c r="C50" i="1"/>
  <c r="M25" i="7" s="1"/>
  <c r="C46" i="1"/>
  <c r="F24" i="9" l="1"/>
  <c r="E24" i="9"/>
  <c r="D24" i="9"/>
  <c r="D12" i="9" l="1"/>
  <c r="D13" i="9" s="1"/>
  <c r="E12" i="9"/>
  <c r="E13" i="9" s="1"/>
  <c r="F12" i="9"/>
  <c r="F13" i="9" s="1"/>
  <c r="C12" i="9"/>
  <c r="C13" i="9" s="1"/>
  <c r="C17" i="9" l="1"/>
  <c r="F17" i="9"/>
  <c r="E17" i="9"/>
  <c r="D17" i="9"/>
  <c r="I11" i="8"/>
  <c r="J11" i="8"/>
  <c r="K11" i="8"/>
  <c r="L11" i="8"/>
  <c r="M11" i="8"/>
  <c r="N11" i="8"/>
  <c r="O11" i="8"/>
  <c r="P11" i="8"/>
  <c r="Q11" i="8"/>
  <c r="H11" i="8"/>
  <c r="C30" i="5"/>
  <c r="C29" i="5"/>
  <c r="L69" i="1"/>
  <c r="K69" i="1"/>
  <c r="J69" i="1"/>
  <c r="B36" i="1"/>
  <c r="D31" i="1"/>
  <c r="C22" i="9" l="1"/>
  <c r="C26" i="9" s="1"/>
  <c r="C27" i="9" s="1"/>
  <c r="C18" i="9"/>
  <c r="F18" i="9"/>
  <c r="F22" i="9"/>
  <c r="E22" i="9"/>
  <c r="E18" i="9"/>
  <c r="D22" i="9"/>
  <c r="D18" i="9"/>
  <c r="N25" i="7"/>
  <c r="O25" i="7" s="1"/>
  <c r="P25" i="7" s="1"/>
  <c r="Q25" i="7" s="1"/>
  <c r="R25" i="7" s="1"/>
  <c r="S25" i="7" s="1"/>
  <c r="T25" i="7" s="1"/>
  <c r="U25" i="7" s="1"/>
  <c r="V25" i="7" s="1"/>
  <c r="W25" i="7" s="1"/>
  <c r="X25" i="7" s="1"/>
  <c r="Y25" i="7" s="1"/>
  <c r="Z25" i="7" s="1"/>
  <c r="AA25" i="7" s="1"/>
  <c r="AB25" i="7" s="1"/>
  <c r="AC25" i="7" s="1"/>
  <c r="AD25" i="7" s="1"/>
  <c r="A25" i="7"/>
  <c r="D70" i="3"/>
  <c r="B66" i="3"/>
  <c r="F26" i="9" l="1"/>
  <c r="F27" i="9" s="1"/>
  <c r="E26" i="9"/>
  <c r="E27" i="9" s="1"/>
  <c r="D26" i="9"/>
  <c r="D27" i="9" s="1"/>
  <c r="E70" i="3"/>
  <c r="H64" i="3"/>
  <c r="I64" i="3" s="1"/>
  <c r="J64" i="3" s="1"/>
  <c r="K64" i="3" s="1"/>
  <c r="L64" i="3" s="1"/>
  <c r="M64" i="3" s="1"/>
  <c r="N64" i="3" s="1"/>
  <c r="O64" i="3" s="1"/>
  <c r="P64" i="3" s="1"/>
  <c r="Q64" i="3" s="1"/>
  <c r="R64" i="3" s="1"/>
  <c r="S64" i="3" s="1"/>
  <c r="T64" i="3" s="1"/>
  <c r="U64" i="3" s="1"/>
  <c r="V64" i="3" s="1"/>
  <c r="V67" i="3" l="1"/>
  <c r="W64" i="3"/>
  <c r="F70" i="3"/>
  <c r="W67" i="3" l="1"/>
  <c r="X64" i="3"/>
  <c r="G70" i="3"/>
  <c r="H67" i="3"/>
  <c r="H69" i="3" l="1"/>
  <c r="H70" i="3" s="1"/>
  <c r="X67" i="3"/>
  <c r="Y64" i="3"/>
  <c r="Y67" i="3" s="1"/>
  <c r="I67" i="3"/>
  <c r="I69" i="3" l="1"/>
  <c r="I70" i="3" s="1"/>
  <c r="J67" i="3"/>
  <c r="J69" i="3" s="1"/>
  <c r="J70" i="3" s="1"/>
  <c r="K67" i="3" l="1"/>
  <c r="K69" i="3" s="1"/>
  <c r="K70" i="3" s="1"/>
  <c r="L67" i="3" l="1"/>
  <c r="L69" i="3" s="1"/>
  <c r="L70" i="3" s="1"/>
  <c r="M67" i="3" l="1"/>
  <c r="M69" i="3" s="1"/>
  <c r="M70" i="3" s="1"/>
  <c r="N67" i="3" l="1"/>
  <c r="N69" i="3" s="1"/>
  <c r="N70" i="3" s="1"/>
  <c r="O67" i="3" l="1"/>
  <c r="O69" i="3" s="1"/>
  <c r="O70" i="3" s="1"/>
  <c r="P67" i="3" l="1"/>
  <c r="P69" i="3" s="1"/>
  <c r="P70" i="3" s="1"/>
  <c r="Q67" i="3" l="1"/>
  <c r="Q69" i="3" s="1"/>
  <c r="Q70" i="3" s="1"/>
  <c r="R67" i="3" l="1"/>
  <c r="R69" i="3" s="1"/>
  <c r="R70" i="3" s="1"/>
  <c r="S67" i="3" l="1"/>
  <c r="S69" i="3" s="1"/>
  <c r="S70" i="3" s="1"/>
  <c r="T67" i="3" l="1"/>
  <c r="T69" i="3" s="1"/>
  <c r="T70" i="3" s="1"/>
  <c r="U67" i="3" l="1"/>
  <c r="U69" i="3" s="1"/>
  <c r="U70" i="3" l="1"/>
  <c r="V69" i="3"/>
  <c r="W69" i="3" s="1"/>
  <c r="V70" i="3" l="1"/>
  <c r="W70" i="3"/>
  <c r="X69" i="3"/>
  <c r="D5" i="6"/>
  <c r="D4" i="6"/>
  <c r="X70" i="3" l="1"/>
  <c r="Y68" i="3"/>
  <c r="Y69" i="3" s="1"/>
  <c r="Y70" i="3" s="1"/>
  <c r="H44" i="7"/>
  <c r="Y33" i="7"/>
  <c r="X33" i="7"/>
  <c r="W33" i="7"/>
  <c r="V33" i="7"/>
  <c r="J2" i="1"/>
  <c r="J2" i="7" s="1"/>
  <c r="Y82" i="3"/>
  <c r="C10" i="5"/>
  <c r="N26" i="7"/>
  <c r="O26" i="7" s="1"/>
  <c r="P26" i="7" s="1"/>
  <c r="Q26" i="7" s="1"/>
  <c r="R26" i="7" s="1"/>
  <c r="S26" i="7" s="1"/>
  <c r="T26" i="7" s="1"/>
  <c r="U26" i="7" s="1"/>
  <c r="V26" i="7" s="1"/>
  <c r="W26" i="7" s="1"/>
  <c r="X26" i="7" s="1"/>
  <c r="Y26" i="7" s="1"/>
  <c r="Z26" i="7" s="1"/>
  <c r="AA26" i="7" s="1"/>
  <c r="AB26" i="7" s="1"/>
  <c r="AC26" i="7" s="1"/>
  <c r="AD26" i="7" s="1"/>
  <c r="K2" i="1" l="1"/>
  <c r="L2" i="1" s="1"/>
  <c r="M2" i="1" s="1"/>
  <c r="N2" i="1" s="1"/>
  <c r="O2" i="1" s="1"/>
  <c r="P2" i="1" s="1"/>
  <c r="Q2" i="1" s="1"/>
  <c r="R2" i="1" s="1"/>
  <c r="S2" i="1" s="1"/>
  <c r="T2" i="1" s="1"/>
  <c r="U2" i="1" s="1"/>
  <c r="V2" i="1" s="1"/>
  <c r="W2" i="1" s="1"/>
  <c r="X2" i="1" s="1"/>
  <c r="Y2" i="1" s="1"/>
  <c r="Z2" i="1" s="1"/>
  <c r="AA2" i="1" s="1"/>
  <c r="AB2" i="1" s="1"/>
  <c r="AC2" i="1" s="1"/>
  <c r="AD2" i="1" s="1"/>
  <c r="AD2" i="7" s="1"/>
  <c r="J27" i="1"/>
  <c r="L2" i="7" l="1"/>
  <c r="O2" i="7"/>
  <c r="K2" i="7"/>
  <c r="P2" i="7"/>
  <c r="R2" i="7"/>
  <c r="Y2" i="7"/>
  <c r="U2" i="7"/>
  <c r="W2" i="7"/>
  <c r="Z2" i="7"/>
  <c r="T2" i="7"/>
  <c r="S2" i="7"/>
  <c r="V2" i="7"/>
  <c r="Q2" i="7"/>
  <c r="AB2" i="7"/>
  <c r="X2" i="7"/>
  <c r="AA2" i="7"/>
  <c r="N2" i="7"/>
  <c r="M2" i="7"/>
  <c r="AC2" i="7"/>
  <c r="AD6" i="7"/>
  <c r="AC6" i="7"/>
  <c r="C43" i="1"/>
  <c r="U27" i="1"/>
  <c r="M24" i="7" l="1"/>
  <c r="N24" i="7" s="1"/>
  <c r="O24" i="7" s="1"/>
  <c r="P24" i="7" s="1"/>
  <c r="Q24" i="7" s="1"/>
  <c r="R24" i="7" s="1"/>
  <c r="S24" i="7" s="1"/>
  <c r="T24" i="7" s="1"/>
  <c r="U24" i="7" s="1"/>
  <c r="V24" i="7" s="1"/>
  <c r="W24" i="7" s="1"/>
  <c r="X24" i="7" s="1"/>
  <c r="Y24" i="7" s="1"/>
  <c r="Z24" i="7" s="1"/>
  <c r="AA24" i="7" s="1"/>
  <c r="AB24" i="7" s="1"/>
  <c r="AC24" i="7" s="1"/>
  <c r="AD24" i="7" s="1"/>
  <c r="D79" i="3"/>
  <c r="D80" i="3" s="1"/>
  <c r="B75" i="3"/>
  <c r="H73" i="3" l="1"/>
  <c r="H76" i="3" s="1"/>
  <c r="I73" i="3" l="1"/>
  <c r="I76" i="3" l="1"/>
  <c r="H52" i="7" l="1"/>
  <c r="AB6" i="7"/>
  <c r="AA6" i="7"/>
  <c r="Q6" i="7"/>
  <c r="P6" i="7"/>
  <c r="O6" i="7"/>
  <c r="N6" i="7"/>
  <c r="M6" i="7"/>
  <c r="C54" i="1"/>
  <c r="C55" i="1" s="1"/>
  <c r="H55" i="3"/>
  <c r="I55" i="3" s="1"/>
  <c r="J55" i="3" s="1"/>
  <c r="K55" i="3" s="1"/>
  <c r="L55" i="3" s="1"/>
  <c r="M55" i="3" s="1"/>
  <c r="N55" i="3" s="1"/>
  <c r="O55" i="3" s="1"/>
  <c r="P55" i="3" s="1"/>
  <c r="Q55" i="3" s="1"/>
  <c r="R55" i="3" s="1"/>
  <c r="S55" i="3" s="1"/>
  <c r="T55" i="3" s="1"/>
  <c r="U55" i="3" s="1"/>
  <c r="V55" i="3" s="1"/>
  <c r="W55" i="3" s="1"/>
  <c r="C6" i="6"/>
  <c r="D9" i="6" s="1"/>
  <c r="F6" i="6"/>
  <c r="E5" i="6"/>
  <c r="E4" i="6"/>
  <c r="AD27" i="1"/>
  <c r="AD13" i="7" s="1"/>
  <c r="AC27" i="1"/>
  <c r="AC13" i="7" s="1"/>
  <c r="E10" i="6" l="1"/>
  <c r="D10" i="6"/>
  <c r="H10" i="6"/>
  <c r="G10" i="6"/>
  <c r="F10" i="6"/>
  <c r="X55" i="3"/>
  <c r="W61" i="3"/>
  <c r="D6" i="6"/>
  <c r="X61" i="3" l="1"/>
  <c r="Y55" i="3"/>
  <c r="Y59" i="3" s="1"/>
  <c r="C32" i="1"/>
  <c r="B33" i="8" s="1"/>
  <c r="AB27" i="1"/>
  <c r="AB13" i="7" s="1"/>
  <c r="AA27" i="1"/>
  <c r="AA13" i="7" s="1"/>
  <c r="Z27" i="1"/>
  <c r="Z13" i="7" s="1"/>
  <c r="Y27" i="1"/>
  <c r="Y13" i="7" s="1"/>
  <c r="X27" i="1"/>
  <c r="X13" i="7" s="1"/>
  <c r="W27" i="1"/>
  <c r="W13" i="7" s="1"/>
  <c r="V27" i="1"/>
  <c r="V13" i="7" s="1"/>
  <c r="R27" i="1"/>
  <c r="Q27" i="1"/>
  <c r="Q13" i="7" s="1"/>
  <c r="P27" i="1"/>
  <c r="P13" i="7" s="1"/>
  <c r="O27" i="1"/>
  <c r="O13" i="7" s="1"/>
  <c r="N27" i="1"/>
  <c r="N13" i="7" s="1"/>
  <c r="M27" i="1"/>
  <c r="M13" i="7" s="1"/>
  <c r="L27" i="1"/>
  <c r="K27" i="1"/>
  <c r="D11" i="6" l="1"/>
  <c r="D14" i="6" s="1"/>
  <c r="D12" i="6"/>
  <c r="E9" i="6" s="1"/>
  <c r="Y60" i="3"/>
  <c r="Y61" i="3" s="1"/>
  <c r="F4" i="1"/>
  <c r="F1" i="1"/>
  <c r="G1" i="1" s="1"/>
  <c r="E11" i="6" l="1"/>
  <c r="E12" i="6"/>
  <c r="F3" i="1"/>
  <c r="AC86" i="7" l="1"/>
  <c r="AC27" i="7"/>
  <c r="B42" i="8"/>
  <c r="B41" i="8"/>
  <c r="AD86" i="7" l="1"/>
  <c r="AD27" i="7"/>
  <c r="D42" i="8"/>
  <c r="I87" i="7"/>
  <c r="I75" i="7"/>
  <c r="A42" i="8"/>
  <c r="A41" i="8"/>
  <c r="I52" i="7"/>
  <c r="G1" i="7"/>
  <c r="G53" i="7" s="1"/>
  <c r="F1" i="7"/>
  <c r="F53" i="7" s="1"/>
  <c r="E53" i="7"/>
  <c r="D53" i="7"/>
  <c r="D50" i="7"/>
  <c r="D51" i="7" s="1"/>
  <c r="I44" i="7"/>
  <c r="A10" i="7"/>
  <c r="A4" i="7"/>
  <c r="A3" i="7"/>
  <c r="A2" i="7"/>
  <c r="A1" i="7"/>
  <c r="I92" i="7" l="1"/>
  <c r="B43" i="8"/>
  <c r="C42" i="8" s="1"/>
  <c r="D54" i="7"/>
  <c r="E50" i="7" s="1"/>
  <c r="E51" i="7" s="1"/>
  <c r="M86" i="7" l="1"/>
  <c r="C41" i="8"/>
  <c r="E54" i="7"/>
  <c r="F50" i="7" s="1"/>
  <c r="F51" i="7" s="1"/>
  <c r="N86" i="7" l="1"/>
  <c r="F54" i="7"/>
  <c r="G50" i="7" s="1"/>
  <c r="G51" i="7" s="1"/>
  <c r="O86" i="7" l="1"/>
  <c r="G54" i="7"/>
  <c r="H50" i="7" s="1"/>
  <c r="H51" i="7" s="1"/>
  <c r="H45" i="7" s="1"/>
  <c r="H46" i="7" s="1"/>
  <c r="P86" i="7" l="1"/>
  <c r="Q86" i="7" l="1"/>
  <c r="R86" i="7" l="1"/>
  <c r="S86" i="7" l="1"/>
  <c r="T86" i="7" l="1"/>
  <c r="U86" i="7" l="1"/>
  <c r="V86" i="7" l="1"/>
  <c r="W86" i="7" l="1"/>
  <c r="X86" i="7" l="1"/>
  <c r="Y86" i="7" l="1"/>
  <c r="Z86" i="7" l="1"/>
  <c r="AA86" i="7" l="1"/>
  <c r="AB86" i="7" l="1"/>
  <c r="C37" i="1" l="1"/>
  <c r="C9" i="1"/>
  <c r="C10" i="1" s="1"/>
  <c r="C15" i="1" s="1"/>
  <c r="C11" i="1"/>
  <c r="C13" i="1" s="1"/>
  <c r="C14" i="1" s="1"/>
  <c r="J73" i="3" l="1"/>
  <c r="J76" i="3" l="1"/>
  <c r="K73" i="3"/>
  <c r="G4" i="1"/>
  <c r="F4" i="7"/>
  <c r="K76" i="3" l="1"/>
  <c r="L73" i="3"/>
  <c r="G4" i="7"/>
  <c r="G3" i="1"/>
  <c r="L76" i="3" l="1"/>
  <c r="M73" i="3"/>
  <c r="M76" i="3" l="1"/>
  <c r="N73" i="3"/>
  <c r="F9" i="6"/>
  <c r="F11" i="6" s="1"/>
  <c r="N76" i="3" l="1"/>
  <c r="O73" i="3"/>
  <c r="F12" i="6"/>
  <c r="G9" i="6" s="1"/>
  <c r="G11" i="6" s="1"/>
  <c r="O76" i="3" l="1"/>
  <c r="P73" i="3"/>
  <c r="G12" i="6"/>
  <c r="H9" i="6" s="1"/>
  <c r="H11" i="6" s="1"/>
  <c r="P76" i="3" l="1"/>
  <c r="Q73" i="3"/>
  <c r="H12" i="6"/>
  <c r="I9" i="6" s="1"/>
  <c r="I11" i="6" s="1"/>
  <c r="C12" i="5"/>
  <c r="C21" i="5" s="1"/>
  <c r="I3" i="5"/>
  <c r="J6" i="5"/>
  <c r="D6" i="5"/>
  <c r="Q76" i="3" l="1"/>
  <c r="R73" i="3"/>
  <c r="I12" i="6"/>
  <c r="K3" i="5"/>
  <c r="R76" i="3" l="1"/>
  <c r="S73" i="3"/>
  <c r="J9" i="6"/>
  <c r="J12" i="6" l="1"/>
  <c r="K9" i="6" s="1"/>
  <c r="J11" i="6"/>
  <c r="S76" i="3"/>
  <c r="K12" i="6" l="1"/>
  <c r="L9" i="6" s="1"/>
  <c r="L11" i="6" s="1"/>
  <c r="K11" i="6"/>
  <c r="T73" i="3"/>
  <c r="T76" i="3" s="1"/>
  <c r="U73" i="3" l="1"/>
  <c r="U76" i="3" s="1"/>
  <c r="L12" i="6"/>
  <c r="V73" i="3" l="1"/>
  <c r="W73" i="3" s="1"/>
  <c r="M9" i="6"/>
  <c r="E14" i="6"/>
  <c r="M33" i="7" s="1"/>
  <c r="M10" i="6" l="1"/>
  <c r="M12" i="6" s="1"/>
  <c r="N9" i="6" s="1"/>
  <c r="N11" i="6" s="1"/>
  <c r="M11" i="6"/>
  <c r="W75" i="3"/>
  <c r="X73" i="3" s="1"/>
  <c r="W76" i="3"/>
  <c r="V76" i="3"/>
  <c r="X76" i="3" l="1"/>
  <c r="X75" i="3"/>
  <c r="Y73" i="3" s="1"/>
  <c r="N10" i="6"/>
  <c r="N12" i="6" s="1"/>
  <c r="O9" i="6" s="1"/>
  <c r="O11" i="6" s="1"/>
  <c r="F14" i="6"/>
  <c r="N33" i="7" s="1"/>
  <c r="Y76" i="3" l="1"/>
  <c r="Y75" i="3"/>
  <c r="O10" i="6"/>
  <c r="O12" i="6" s="1"/>
  <c r="P9" i="6" s="1"/>
  <c r="P11" i="6" s="1"/>
  <c r="P10" i="6" l="1"/>
  <c r="P12" i="6" s="1"/>
  <c r="Q9" i="6" s="1"/>
  <c r="Q11" i="6" s="1"/>
  <c r="G14" i="6"/>
  <c r="O33" i="7" s="1"/>
  <c r="C56" i="1"/>
  <c r="AD21" i="7" s="1"/>
  <c r="E61" i="3"/>
  <c r="A50" i="3"/>
  <c r="H1" i="1"/>
  <c r="D61" i="3"/>
  <c r="I38" i="3"/>
  <c r="I42" i="3" s="1"/>
  <c r="I37" i="3"/>
  <c r="I41" i="3" s="1"/>
  <c r="I36" i="3"/>
  <c r="I40" i="3" s="1"/>
  <c r="I33" i="3"/>
  <c r="I45" i="3" s="1"/>
  <c r="I32" i="3"/>
  <c r="I44" i="3" s="1"/>
  <c r="I29" i="3"/>
  <c r="O28" i="3"/>
  <c r="O27" i="3"/>
  <c r="O25" i="3"/>
  <c r="O24" i="3"/>
  <c r="N23" i="3"/>
  <c r="N26" i="3" s="1"/>
  <c r="N29" i="3" s="1"/>
  <c r="M23" i="3"/>
  <c r="M26" i="3" s="1"/>
  <c r="M29" i="3" s="1"/>
  <c r="L23" i="3"/>
  <c r="L26" i="3" s="1"/>
  <c r="L29" i="3" s="1"/>
  <c r="K23" i="3"/>
  <c r="K26" i="3" s="1"/>
  <c r="K29" i="3" s="1"/>
  <c r="J23" i="3"/>
  <c r="J26" i="3" s="1"/>
  <c r="J29" i="3" s="1"/>
  <c r="H23" i="3"/>
  <c r="H26" i="3" s="1"/>
  <c r="H29" i="3" s="1"/>
  <c r="G23" i="3"/>
  <c r="G26" i="3" s="1"/>
  <c r="G29" i="3" s="1"/>
  <c r="F23" i="3"/>
  <c r="F26" i="3" s="1"/>
  <c r="O22" i="3"/>
  <c r="O21" i="3"/>
  <c r="X21" i="3" s="1"/>
  <c r="O20" i="3"/>
  <c r="X20" i="3" s="1"/>
  <c r="I17" i="3"/>
  <c r="I34" i="3" s="1"/>
  <c r="I46" i="3" s="1"/>
  <c r="O16" i="3"/>
  <c r="X16" i="3" s="1"/>
  <c r="O14" i="3"/>
  <c r="X14" i="3" s="1"/>
  <c r="O12" i="3"/>
  <c r="X12" i="3" s="1"/>
  <c r="O10" i="3"/>
  <c r="X10" i="3" s="1"/>
  <c r="N9" i="3"/>
  <c r="N36" i="3" s="1"/>
  <c r="N40" i="3" s="1"/>
  <c r="M9" i="3"/>
  <c r="M36" i="3" s="1"/>
  <c r="M40" i="3" s="1"/>
  <c r="L9" i="3"/>
  <c r="L37" i="3" s="1"/>
  <c r="L41" i="3" s="1"/>
  <c r="K9" i="3"/>
  <c r="K36" i="3" s="1"/>
  <c r="K40" i="3" s="1"/>
  <c r="J9" i="3"/>
  <c r="J36" i="3" s="1"/>
  <c r="J40" i="3" s="1"/>
  <c r="H9" i="3"/>
  <c r="H37" i="3" s="1"/>
  <c r="H41" i="3" s="1"/>
  <c r="G9" i="3"/>
  <c r="G36" i="3" s="1"/>
  <c r="G40" i="3" s="1"/>
  <c r="F9" i="3"/>
  <c r="F13" i="3" s="1"/>
  <c r="D9" i="3"/>
  <c r="D13" i="3" s="1"/>
  <c r="O8" i="3"/>
  <c r="X8" i="3" s="1"/>
  <c r="O7" i="3"/>
  <c r="X7" i="3" s="1"/>
  <c r="O6" i="3"/>
  <c r="X6" i="3" s="1"/>
  <c r="O5" i="3"/>
  <c r="X5" i="3" s="1"/>
  <c r="X9" i="3" l="1"/>
  <c r="X13" i="3" s="1"/>
  <c r="X82" i="3"/>
  <c r="W82" i="3"/>
  <c r="E79" i="3"/>
  <c r="E80" i="3" s="1"/>
  <c r="Q10" i="6"/>
  <c r="Q12" i="6" s="1"/>
  <c r="R9" i="6" s="1"/>
  <c r="I1" i="1"/>
  <c r="H1" i="7"/>
  <c r="H53" i="7" s="1"/>
  <c r="H54" i="7" s="1"/>
  <c r="I50" i="7" s="1"/>
  <c r="I51" i="7" s="1"/>
  <c r="I45" i="7" s="1"/>
  <c r="I46" i="7" s="1"/>
  <c r="F83" i="3"/>
  <c r="M83" i="3"/>
  <c r="G83" i="3"/>
  <c r="G82" i="3"/>
  <c r="E82" i="3"/>
  <c r="V82" i="3"/>
  <c r="F82" i="3"/>
  <c r="M82" i="3"/>
  <c r="P82" i="3"/>
  <c r="E83" i="3"/>
  <c r="O9" i="3"/>
  <c r="O37" i="3" s="1"/>
  <c r="O41" i="3" s="1"/>
  <c r="F61" i="3"/>
  <c r="G61" i="3"/>
  <c r="D38" i="3"/>
  <c r="D42" i="3" s="1"/>
  <c r="D33" i="3"/>
  <c r="D17" i="3"/>
  <c r="F17" i="3"/>
  <c r="F38" i="3"/>
  <c r="F42" i="3" s="1"/>
  <c r="F33" i="3"/>
  <c r="F45" i="3" s="1"/>
  <c r="O26" i="3"/>
  <c r="F29" i="3"/>
  <c r="O29" i="3" s="1"/>
  <c r="G13" i="3"/>
  <c r="L13" i="3"/>
  <c r="O23" i="3"/>
  <c r="D32" i="3"/>
  <c r="M32" i="3"/>
  <c r="M44" i="3" s="1"/>
  <c r="H36" i="3"/>
  <c r="H40" i="3" s="1"/>
  <c r="L36" i="3"/>
  <c r="L40" i="3" s="1"/>
  <c r="D37" i="3"/>
  <c r="D41" i="3" s="1"/>
  <c r="M37" i="3"/>
  <c r="M41" i="3" s="1"/>
  <c r="H13" i="3"/>
  <c r="M13" i="3"/>
  <c r="F32" i="3"/>
  <c r="F44" i="3" s="1"/>
  <c r="J32" i="3"/>
  <c r="J44" i="3" s="1"/>
  <c r="N32" i="3"/>
  <c r="N44" i="3" s="1"/>
  <c r="D36" i="3"/>
  <c r="D40" i="3" s="1"/>
  <c r="F37" i="3"/>
  <c r="F41" i="3" s="1"/>
  <c r="J37" i="3"/>
  <c r="J41" i="3" s="1"/>
  <c r="N37" i="3"/>
  <c r="N41" i="3" s="1"/>
  <c r="J13" i="3"/>
  <c r="N13" i="3"/>
  <c r="G32" i="3"/>
  <c r="G44" i="3" s="1"/>
  <c r="K32" i="3"/>
  <c r="K44" i="3" s="1"/>
  <c r="F36" i="3"/>
  <c r="F40" i="3" s="1"/>
  <c r="G37" i="3"/>
  <c r="G41" i="3" s="1"/>
  <c r="K37" i="3"/>
  <c r="K41" i="3" s="1"/>
  <c r="K13" i="3"/>
  <c r="H32" i="3"/>
  <c r="H44" i="3" s="1"/>
  <c r="L32" i="3"/>
  <c r="L44" i="3" s="1"/>
  <c r="D84" i="3"/>
  <c r="D83" i="3"/>
  <c r="D82" i="3"/>
  <c r="R11" i="6" l="1"/>
  <c r="R14" i="6" s="1"/>
  <c r="Z33" i="7" s="1"/>
  <c r="R12" i="6"/>
  <c r="S9" i="6" s="1"/>
  <c r="I1" i="7"/>
  <c r="I53" i="7" s="1"/>
  <c r="I54" i="7" s="1"/>
  <c r="D50" i="3"/>
  <c r="J1" i="1"/>
  <c r="E2" i="8" s="1"/>
  <c r="F79" i="3"/>
  <c r="F80" i="3" s="1"/>
  <c r="E18" i="8"/>
  <c r="F18" i="8"/>
  <c r="G18" i="8"/>
  <c r="I67" i="7"/>
  <c r="I47" i="7"/>
  <c r="M18" i="8"/>
  <c r="H14" i="6"/>
  <c r="P33" i="7" s="1"/>
  <c r="E84" i="3"/>
  <c r="G84" i="3"/>
  <c r="F84" i="3"/>
  <c r="O13" i="3"/>
  <c r="O38" i="3" s="1"/>
  <c r="O42" i="3" s="1"/>
  <c r="O36" i="3"/>
  <c r="O40" i="3" s="1"/>
  <c r="H82" i="3"/>
  <c r="J17" i="3"/>
  <c r="J34" i="3" s="1"/>
  <c r="J46" i="3" s="1"/>
  <c r="J38" i="3"/>
  <c r="J42" i="3" s="1"/>
  <c r="J33" i="3"/>
  <c r="J45" i="3" s="1"/>
  <c r="H61" i="3"/>
  <c r="K38" i="3"/>
  <c r="K42" i="3" s="1"/>
  <c r="K33" i="3"/>
  <c r="K45" i="3" s="1"/>
  <c r="K17" i="3"/>
  <c r="K34" i="3" s="1"/>
  <c r="K46" i="3" s="1"/>
  <c r="M38" i="3"/>
  <c r="M42" i="3" s="1"/>
  <c r="M33" i="3"/>
  <c r="M45" i="3" s="1"/>
  <c r="M17" i="3"/>
  <c r="H84" i="3"/>
  <c r="L38" i="3"/>
  <c r="L42" i="3" s="1"/>
  <c r="L33" i="3"/>
  <c r="L45" i="3" s="1"/>
  <c r="L17" i="3"/>
  <c r="L34" i="3" s="1"/>
  <c r="L46" i="3" s="1"/>
  <c r="F34" i="3"/>
  <c r="F46" i="3" s="1"/>
  <c r="H38" i="3"/>
  <c r="H42" i="3" s="1"/>
  <c r="H33" i="3"/>
  <c r="H45" i="3" s="1"/>
  <c r="H17" i="3"/>
  <c r="H34" i="3" s="1"/>
  <c r="H46" i="3" s="1"/>
  <c r="G38" i="3"/>
  <c r="G42" i="3" s="1"/>
  <c r="G33" i="3"/>
  <c r="G45" i="3" s="1"/>
  <c r="G17" i="3"/>
  <c r="G34" i="3" s="1"/>
  <c r="G46" i="3" s="1"/>
  <c r="D34" i="3"/>
  <c r="N38" i="3"/>
  <c r="N42" i="3" s="1"/>
  <c r="N17" i="3"/>
  <c r="N34" i="3" s="1"/>
  <c r="N46" i="3" s="1"/>
  <c r="N33" i="3"/>
  <c r="N45" i="3" s="1"/>
  <c r="D44" i="3"/>
  <c r="O32" i="3"/>
  <c r="O44" i="3" s="1"/>
  <c r="D45" i="3"/>
  <c r="M34" i="3" l="1"/>
  <c r="M46" i="3" s="1"/>
  <c r="S11" i="6"/>
  <c r="S14" i="6" s="1"/>
  <c r="AA33" i="7" s="1"/>
  <c r="S12" i="6"/>
  <c r="T9" i="6" s="1"/>
  <c r="M30" i="7"/>
  <c r="H14" i="8"/>
  <c r="J1" i="7"/>
  <c r="E50" i="3"/>
  <c r="K1" i="1"/>
  <c r="F2" i="8" s="1"/>
  <c r="G78" i="3"/>
  <c r="O17" i="3"/>
  <c r="X17" i="3" s="1"/>
  <c r="I61" i="3"/>
  <c r="D46" i="3"/>
  <c r="O34" i="3"/>
  <c r="O33" i="3"/>
  <c r="O45" i="3" s="1"/>
  <c r="T12" i="6" l="1"/>
  <c r="U9" i="6" s="1"/>
  <c r="T11" i="6"/>
  <c r="T14" i="6" s="1"/>
  <c r="AB33" i="7" s="1"/>
  <c r="K1" i="7"/>
  <c r="F50" i="3"/>
  <c r="L1" i="1"/>
  <c r="G2" i="8" s="1"/>
  <c r="I82" i="3"/>
  <c r="G79" i="3"/>
  <c r="H78" i="3" s="1"/>
  <c r="I14" i="6"/>
  <c r="Q33" i="7" s="1"/>
  <c r="H83" i="3"/>
  <c r="H18" i="8" s="1"/>
  <c r="I84" i="3"/>
  <c r="O46" i="3"/>
  <c r="J61" i="3"/>
  <c r="U12" i="6" l="1"/>
  <c r="V9" i="6" s="1"/>
  <c r="U11" i="6"/>
  <c r="U14" i="6" s="1"/>
  <c r="AC33" i="7" s="1"/>
  <c r="N30" i="7"/>
  <c r="I14" i="8"/>
  <c r="L1" i="7"/>
  <c r="G50" i="3"/>
  <c r="G80" i="3"/>
  <c r="M1" i="1"/>
  <c r="H79" i="3"/>
  <c r="I78" i="3" s="1"/>
  <c r="I83" i="3"/>
  <c r="I18" i="8" s="1"/>
  <c r="K61" i="3"/>
  <c r="V11" i="6" l="1"/>
  <c r="V14" i="6" s="1"/>
  <c r="AD33" i="7" s="1"/>
  <c r="V10" i="6"/>
  <c r="V12" i="6" s="1"/>
  <c r="W9" i="6" s="1"/>
  <c r="N1" i="1"/>
  <c r="I2" i="8" s="1"/>
  <c r="H2" i="8"/>
  <c r="M1" i="7"/>
  <c r="H50" i="3"/>
  <c r="N1" i="7"/>
  <c r="H80" i="3"/>
  <c r="J78" i="3"/>
  <c r="I79" i="3"/>
  <c r="I80" i="3" s="1"/>
  <c r="J82" i="3"/>
  <c r="J14" i="6"/>
  <c r="R33" i="7" s="1"/>
  <c r="O1" i="1"/>
  <c r="J2" i="8" s="1"/>
  <c r="K82" i="3"/>
  <c r="L61" i="3"/>
  <c r="W10" i="6" l="1"/>
  <c r="W11" i="6"/>
  <c r="W12" i="6"/>
  <c r="X9" i="6" s="1"/>
  <c r="I50" i="3"/>
  <c r="O1" i="7"/>
  <c r="J50" i="3"/>
  <c r="J79" i="3"/>
  <c r="J80" i="3" s="1"/>
  <c r="K78" i="3"/>
  <c r="P1" i="1"/>
  <c r="K2" i="8" s="1"/>
  <c r="M61" i="3"/>
  <c r="K83" i="3"/>
  <c r="K18" i="8" s="1"/>
  <c r="X10" i="6" l="1"/>
  <c r="X12" i="6" s="1"/>
  <c r="Y9" i="6" s="1"/>
  <c r="X11" i="6"/>
  <c r="P1" i="7"/>
  <c r="K50" i="3"/>
  <c r="L82" i="3"/>
  <c r="K79" i="3"/>
  <c r="K80" i="3" s="1"/>
  <c r="L78" i="3"/>
  <c r="J84" i="3"/>
  <c r="K14" i="6"/>
  <c r="S33" i="7" s="1"/>
  <c r="Q1" i="1"/>
  <c r="L2" i="8" s="1"/>
  <c r="K84" i="3"/>
  <c r="N61" i="3"/>
  <c r="Y11" i="6" l="1"/>
  <c r="Y10" i="6"/>
  <c r="Y12" i="6" s="1"/>
  <c r="Z9" i="6" s="1"/>
  <c r="O30" i="7"/>
  <c r="J14" i="8"/>
  <c r="P30" i="7"/>
  <c r="K14" i="8"/>
  <c r="Q1" i="7"/>
  <c r="L50" i="3"/>
  <c r="L83" i="3"/>
  <c r="L18" i="8" s="1"/>
  <c r="M78" i="3"/>
  <c r="L79" i="3"/>
  <c r="L80" i="3" s="1"/>
  <c r="J83" i="3"/>
  <c r="J18" i="8" s="1"/>
  <c r="R1" i="1"/>
  <c r="M2" i="8" s="1"/>
  <c r="L84" i="3"/>
  <c r="O61" i="3"/>
  <c r="Z11" i="6" l="1"/>
  <c r="Z10" i="6"/>
  <c r="Z12" i="6" s="1"/>
  <c r="Q30" i="7"/>
  <c r="L14" i="8"/>
  <c r="R1" i="7"/>
  <c r="M50" i="3"/>
  <c r="N78" i="3"/>
  <c r="M79" i="3"/>
  <c r="M80" i="3" s="1"/>
  <c r="S1" i="1"/>
  <c r="N2" i="8" s="1"/>
  <c r="M84" i="3"/>
  <c r="P61" i="3"/>
  <c r="R30" i="7" l="1"/>
  <c r="M14" i="8"/>
  <c r="S1" i="7"/>
  <c r="N50" i="3"/>
  <c r="M14" i="6"/>
  <c r="U33" i="7" s="1"/>
  <c r="L14" i="6"/>
  <c r="T33" i="7" s="1"/>
  <c r="O78" i="3"/>
  <c r="N79" i="3"/>
  <c r="N80" i="3" s="1"/>
  <c r="N82" i="3"/>
  <c r="T1" i="1"/>
  <c r="O2" i="8" s="1"/>
  <c r="N84" i="3"/>
  <c r="N83" i="3"/>
  <c r="Q61" i="3"/>
  <c r="S30" i="7" l="1"/>
  <c r="N14" i="8"/>
  <c r="T1" i="7"/>
  <c r="O50" i="3"/>
  <c r="P78" i="3"/>
  <c r="O79" i="3"/>
  <c r="O80" i="3" s="1"/>
  <c r="O82" i="3"/>
  <c r="N18" i="8"/>
  <c r="U1" i="1"/>
  <c r="P2" i="8" s="1"/>
  <c r="R61" i="3"/>
  <c r="U1" i="7" l="1"/>
  <c r="P50" i="3"/>
  <c r="O83" i="3"/>
  <c r="O18" i="8" s="1"/>
  <c r="Q78" i="3"/>
  <c r="P79" i="3"/>
  <c r="P80" i="3" s="1"/>
  <c r="V1" i="1"/>
  <c r="Q2" i="8" s="1"/>
  <c r="O84" i="3"/>
  <c r="S61" i="3"/>
  <c r="T30" i="7" l="1"/>
  <c r="O14" i="8"/>
  <c r="V1" i="7"/>
  <c r="Q50" i="3"/>
  <c r="P83" i="3"/>
  <c r="P18" i="8" s="1"/>
  <c r="Q79" i="3"/>
  <c r="R78" i="3" s="1"/>
  <c r="W1" i="1"/>
  <c r="R2" i="8" s="1"/>
  <c r="P84" i="3"/>
  <c r="Q82" i="3"/>
  <c r="T61" i="3"/>
  <c r="U30" i="7" l="1"/>
  <c r="P14" i="8"/>
  <c r="W1" i="7"/>
  <c r="R50" i="3"/>
  <c r="Q84" i="3"/>
  <c r="Q14" i="8" s="1"/>
  <c r="R79" i="3"/>
  <c r="S78" i="3" s="1"/>
  <c r="Q80" i="3"/>
  <c r="X1" i="1"/>
  <c r="S2" i="8" s="1"/>
  <c r="Q83" i="3"/>
  <c r="Q18" i="8" s="1"/>
  <c r="U61" i="3"/>
  <c r="X1" i="7" l="1"/>
  <c r="S50" i="3"/>
  <c r="V30" i="7"/>
  <c r="R82" i="3"/>
  <c r="R80" i="3"/>
  <c r="S79" i="3"/>
  <c r="S80" i="3" s="1"/>
  <c r="T78" i="3"/>
  <c r="Y1" i="1"/>
  <c r="T2" i="8" s="1"/>
  <c r="S83" i="3"/>
  <c r="S82" i="3"/>
  <c r="S18" i="8" s="1"/>
  <c r="V61" i="3"/>
  <c r="R84" i="3"/>
  <c r="R14" i="8" s="1"/>
  <c r="W30" i="7" l="1"/>
  <c r="Y1" i="7"/>
  <c r="T50" i="3"/>
  <c r="R83" i="3"/>
  <c r="R18" i="8" s="1"/>
  <c r="S84" i="3"/>
  <c r="S14" i="8" s="1"/>
  <c r="U78" i="3"/>
  <c r="T79" i="3"/>
  <c r="T80" i="3" s="1"/>
  <c r="Z1" i="1"/>
  <c r="U2" i="8" s="1"/>
  <c r="X30" i="7" l="1"/>
  <c r="Z1" i="7"/>
  <c r="U50" i="3"/>
  <c r="U79" i="3"/>
  <c r="V78" i="3" s="1"/>
  <c r="AA1" i="1"/>
  <c r="V2" i="8" s="1"/>
  <c r="AA1" i="7" l="1"/>
  <c r="V50" i="3"/>
  <c r="T82" i="3"/>
  <c r="V79" i="3"/>
  <c r="W77" i="3" s="1"/>
  <c r="W78" i="3" s="1"/>
  <c r="U80" i="3"/>
  <c r="T84" i="3"/>
  <c r="T14" i="8" s="1"/>
  <c r="AB1" i="1"/>
  <c r="Y30" i="7" l="1"/>
  <c r="W50" i="3"/>
  <c r="W2" i="8"/>
  <c r="V80" i="3"/>
  <c r="U82" i="3"/>
  <c r="AB1" i="7"/>
  <c r="AC1" i="1"/>
  <c r="X2" i="8" s="1"/>
  <c r="U84" i="3"/>
  <c r="U14" i="8" s="1"/>
  <c r="T83" i="3"/>
  <c r="T18" i="8" s="1"/>
  <c r="Z30" i="7" l="1"/>
  <c r="AC1" i="7"/>
  <c r="X50" i="3"/>
  <c r="W79" i="3"/>
  <c r="X77" i="3" s="1"/>
  <c r="X78" i="3" s="1"/>
  <c r="X79" i="3" s="1"/>
  <c r="Y77" i="3" s="1"/>
  <c r="Y78" i="3" s="1"/>
  <c r="Y80" i="3" s="1"/>
  <c r="AD1" i="1"/>
  <c r="U83" i="3"/>
  <c r="U18" i="8" s="1"/>
  <c r="W80" i="3" l="1"/>
  <c r="Y50" i="3"/>
  <c r="Y2" i="8"/>
  <c r="X80" i="3"/>
  <c r="Y79" i="3"/>
  <c r="AD1" i="7"/>
  <c r="V84" i="3"/>
  <c r="V14" i="8" s="1"/>
  <c r="AA30" i="7" l="1"/>
  <c r="Y84" i="3"/>
  <c r="Y14" i="8" s="1"/>
  <c r="W84" i="3"/>
  <c r="W14" i="8" s="1"/>
  <c r="V83" i="3"/>
  <c r="V18" i="8" s="1"/>
  <c r="AD30" i="7" l="1"/>
  <c r="AB30" i="7"/>
  <c r="X84" i="3"/>
  <c r="X14" i="8" s="1"/>
  <c r="AC30" i="7" l="1"/>
  <c r="H4" i="1"/>
  <c r="I4" i="5"/>
  <c r="I5" i="5"/>
  <c r="K5" i="5" s="1"/>
  <c r="W83" i="3" l="1"/>
  <c r="W18" i="8" s="1"/>
  <c r="Y83" i="3"/>
  <c r="Y18" i="8" s="1"/>
  <c r="H3" i="1"/>
  <c r="H4" i="7"/>
  <c r="I4" i="1"/>
  <c r="D53" i="3" s="1"/>
  <c r="I6" i="5"/>
  <c r="K4" i="5"/>
  <c r="H70" i="1" l="1"/>
  <c r="H65" i="1"/>
  <c r="J4" i="1"/>
  <c r="E3" i="8" s="1"/>
  <c r="I4" i="7"/>
  <c r="I3" i="1"/>
  <c r="L4" i="5"/>
  <c r="N4" i="5" s="1"/>
  <c r="L3" i="5"/>
  <c r="L5" i="5"/>
  <c r="N5" i="5" s="1"/>
  <c r="D51" i="3" l="1"/>
  <c r="I65" i="1"/>
  <c r="I70" i="1"/>
  <c r="B8" i="6"/>
  <c r="E53" i="3"/>
  <c r="X83" i="3"/>
  <c r="X18" i="8" s="1"/>
  <c r="K4" i="1"/>
  <c r="F3" i="8" s="1"/>
  <c r="J3" i="1"/>
  <c r="J4" i="7"/>
  <c r="N3" i="5"/>
  <c r="O3" i="5"/>
  <c r="E1" i="8" l="1"/>
  <c r="J65" i="1"/>
  <c r="J70" i="1"/>
  <c r="J3" i="7"/>
  <c r="E51" i="3"/>
  <c r="F53" i="3"/>
  <c r="C8" i="6"/>
  <c r="C24" i="1"/>
  <c r="L23" i="1" s="1"/>
  <c r="M23" i="1" s="1"/>
  <c r="N23" i="1" s="1"/>
  <c r="O23" i="1" s="1"/>
  <c r="P23" i="1" s="1"/>
  <c r="Q23" i="1" s="1"/>
  <c r="R23" i="1" s="1"/>
  <c r="S23" i="1" s="1"/>
  <c r="T23" i="1" s="1"/>
  <c r="U23" i="1" s="1"/>
  <c r="V23" i="1" s="1"/>
  <c r="W23" i="1" s="1"/>
  <c r="X23" i="1" s="1"/>
  <c r="Y23" i="1" s="1"/>
  <c r="Z23" i="1" s="1"/>
  <c r="AA23" i="1" s="1"/>
  <c r="AB23" i="1" s="1"/>
  <c r="AC23" i="1" s="1"/>
  <c r="AD23" i="1" s="1"/>
  <c r="K4" i="7"/>
  <c r="K3" i="1"/>
  <c r="L4" i="1"/>
  <c r="G3" i="8" s="1"/>
  <c r="N6" i="5"/>
  <c r="K65" i="1" l="1"/>
  <c r="K70" i="1"/>
  <c r="F51" i="3"/>
  <c r="F1" i="8"/>
  <c r="G53" i="3"/>
  <c r="D8" i="6"/>
  <c r="L4" i="7"/>
  <c r="L3" i="1"/>
  <c r="M4" i="1"/>
  <c r="H3" i="8" s="1"/>
  <c r="K3" i="7"/>
  <c r="H5" i="5"/>
  <c r="H4" i="5"/>
  <c r="H3" i="5"/>
  <c r="L65" i="1" l="1"/>
  <c r="M65" i="1" s="1"/>
  <c r="L70" i="1"/>
  <c r="M70" i="1" s="1"/>
  <c r="G51" i="3"/>
  <c r="G1" i="8"/>
  <c r="H53" i="3"/>
  <c r="E8" i="6"/>
  <c r="M4" i="7"/>
  <c r="N4" i="1"/>
  <c r="I3" i="8" s="1"/>
  <c r="M3" i="1"/>
  <c r="L3" i="7"/>
  <c r="K6" i="5"/>
  <c r="C19" i="5" s="1"/>
  <c r="H6" i="5"/>
  <c r="C24" i="5" l="1"/>
  <c r="H51" i="3"/>
  <c r="H1" i="8"/>
  <c r="H23" i="8"/>
  <c r="F8" i="6"/>
  <c r="I53" i="3"/>
  <c r="M85" i="7"/>
  <c r="M3" i="7"/>
  <c r="M87" i="7" s="1"/>
  <c r="N4" i="7"/>
  <c r="O4" i="1"/>
  <c r="J3" i="8" s="1"/>
  <c r="N3" i="1"/>
  <c r="C32" i="5" l="1"/>
  <c r="D41" i="8" s="1"/>
  <c r="D43" i="8" s="1"/>
  <c r="I30" i="5"/>
  <c r="I31" i="5" s="1"/>
  <c r="I51" i="3"/>
  <c r="I1" i="8"/>
  <c r="I23" i="8"/>
  <c r="J53" i="3"/>
  <c r="G8" i="6"/>
  <c r="M9" i="7"/>
  <c r="M10" i="7" s="1"/>
  <c r="M11" i="7" s="1"/>
  <c r="N85" i="7"/>
  <c r="N3" i="7"/>
  <c r="N87" i="7" s="1"/>
  <c r="O4" i="7"/>
  <c r="P4" i="1"/>
  <c r="K3" i="8" s="1"/>
  <c r="O3" i="1"/>
  <c r="D45" i="8" l="1"/>
  <c r="B34" i="8" s="1"/>
  <c r="B50" i="8" s="1"/>
  <c r="J51" i="3"/>
  <c r="J1" i="8"/>
  <c r="E5" i="8"/>
  <c r="E16" i="8"/>
  <c r="J23" i="8"/>
  <c r="K53" i="3"/>
  <c r="H8" i="6"/>
  <c r="M17" i="7"/>
  <c r="M18" i="7"/>
  <c r="M88" i="7"/>
  <c r="O3" i="7"/>
  <c r="O87" i="7" s="1"/>
  <c r="P4" i="7"/>
  <c r="P3" i="1"/>
  <c r="Q4" i="1"/>
  <c r="L3" i="8" s="1"/>
  <c r="N9" i="7"/>
  <c r="N10" i="7" s="1"/>
  <c r="N11" i="7" s="1"/>
  <c r="D27" i="8" l="1"/>
  <c r="B49" i="8"/>
  <c r="D26" i="8" s="1"/>
  <c r="B51" i="8"/>
  <c r="D28" i="8" s="1"/>
  <c r="E9" i="8"/>
  <c r="E7" i="8"/>
  <c r="E19" i="8"/>
  <c r="F5" i="8"/>
  <c r="K51" i="3"/>
  <c r="K1" i="8"/>
  <c r="F16" i="8"/>
  <c r="K23" i="8"/>
  <c r="L53" i="3"/>
  <c r="I8" i="6"/>
  <c r="M73" i="7"/>
  <c r="E6" i="8"/>
  <c r="E15" i="8"/>
  <c r="E17" i="8"/>
  <c r="N17" i="7"/>
  <c r="N18" i="7"/>
  <c r="M19" i="7"/>
  <c r="M74" i="7" s="1"/>
  <c r="M75" i="7" s="1"/>
  <c r="N88" i="7"/>
  <c r="O85" i="7"/>
  <c r="P3" i="7"/>
  <c r="P87" i="7" s="1"/>
  <c r="O9" i="7"/>
  <c r="O10" i="7" s="1"/>
  <c r="O11" i="7" s="1"/>
  <c r="P85" i="7"/>
  <c r="Q4" i="7"/>
  <c r="R4" i="1"/>
  <c r="M3" i="8" s="1"/>
  <c r="Q3" i="1"/>
  <c r="F9" i="8" l="1"/>
  <c r="F7" i="8"/>
  <c r="F6" i="8"/>
  <c r="G5" i="8"/>
  <c r="L51" i="3"/>
  <c r="L1" i="8"/>
  <c r="L23" i="8"/>
  <c r="J8" i="6"/>
  <c r="M53" i="3"/>
  <c r="M92" i="7"/>
  <c r="M76" i="7"/>
  <c r="N73" i="7"/>
  <c r="N19" i="7"/>
  <c r="N74" i="7" s="1"/>
  <c r="N75" i="7" s="1"/>
  <c r="E10" i="8"/>
  <c r="E8" i="8"/>
  <c r="F15" i="8"/>
  <c r="O17" i="7"/>
  <c r="O18" i="7"/>
  <c r="F19" i="8"/>
  <c r="M22" i="7"/>
  <c r="H5" i="8" s="1"/>
  <c r="Q3" i="7"/>
  <c r="Q87" i="7" s="1"/>
  <c r="P9" i="7"/>
  <c r="P10" i="7" s="1"/>
  <c r="P11" i="7" s="1"/>
  <c r="P17" i="7" s="1"/>
  <c r="Q85" i="7"/>
  <c r="R4" i="7"/>
  <c r="S4" i="1"/>
  <c r="N3" i="8" s="1"/>
  <c r="R3" i="1"/>
  <c r="O88" i="7"/>
  <c r="F17" i="8" l="1"/>
  <c r="G16" i="8"/>
  <c r="F8" i="8"/>
  <c r="G7" i="8"/>
  <c r="M51" i="3"/>
  <c r="M1" i="8"/>
  <c r="M23" i="8"/>
  <c r="N53" i="3"/>
  <c r="K8" i="6"/>
  <c r="M94" i="7"/>
  <c r="O73" i="7"/>
  <c r="N76" i="7"/>
  <c r="N92" i="7"/>
  <c r="O19" i="7"/>
  <c r="O74" i="7" s="1"/>
  <c r="O75" i="7" s="1"/>
  <c r="P19" i="7"/>
  <c r="P74" i="7" s="1"/>
  <c r="P75" i="7" s="1"/>
  <c r="G6" i="8"/>
  <c r="G15" i="8"/>
  <c r="G19" i="8"/>
  <c r="N22" i="7"/>
  <c r="M27" i="7"/>
  <c r="M28" i="7" s="1"/>
  <c r="H7" i="8" s="1"/>
  <c r="P88" i="7"/>
  <c r="S4" i="7"/>
  <c r="S3" i="1"/>
  <c r="T4" i="1"/>
  <c r="O3" i="8" s="1"/>
  <c r="R3" i="7"/>
  <c r="R87" i="7" s="1"/>
  <c r="Q9" i="7"/>
  <c r="Q10" i="7" s="1"/>
  <c r="Q11" i="7" s="1"/>
  <c r="Q17" i="7" s="1"/>
  <c r="R85" i="7"/>
  <c r="G9" i="8" l="1"/>
  <c r="G17" i="8"/>
  <c r="H16" i="8"/>
  <c r="N51" i="3"/>
  <c r="N1" i="8"/>
  <c r="H15" i="8"/>
  <c r="I5" i="8"/>
  <c r="N23" i="8"/>
  <c r="O53" i="3"/>
  <c r="L8" i="6"/>
  <c r="N94" i="7"/>
  <c r="O76" i="7"/>
  <c r="P73" i="7"/>
  <c r="P76" i="7" s="1"/>
  <c r="O92" i="7"/>
  <c r="P22" i="7"/>
  <c r="K5" i="8" s="1"/>
  <c r="Q19" i="7"/>
  <c r="Q74" i="7" s="1"/>
  <c r="Q75" i="7" s="1"/>
  <c r="H6" i="8"/>
  <c r="H19" i="8"/>
  <c r="F10" i="8"/>
  <c r="N27" i="7"/>
  <c r="N28" i="7" s="1"/>
  <c r="I7" i="8" s="1"/>
  <c r="M29" i="7"/>
  <c r="G8" i="8"/>
  <c r="M31" i="7"/>
  <c r="H9" i="8" s="1"/>
  <c r="H12" i="8" s="1"/>
  <c r="O22" i="7"/>
  <c r="J5" i="8" s="1"/>
  <c r="T4" i="7"/>
  <c r="U4" i="1"/>
  <c r="P3" i="8" s="1"/>
  <c r="T3" i="1"/>
  <c r="P27" i="7"/>
  <c r="Q73" i="7"/>
  <c r="P92" i="7"/>
  <c r="S85" i="7"/>
  <c r="Q88" i="7"/>
  <c r="S3" i="7"/>
  <c r="S87" i="7" s="1"/>
  <c r="E11" i="8" l="1"/>
  <c r="H17" i="8"/>
  <c r="I16" i="8"/>
  <c r="O51" i="3"/>
  <c r="O1" i="8"/>
  <c r="O23" i="8"/>
  <c r="P53" i="3"/>
  <c r="M8" i="6"/>
  <c r="P94" i="7"/>
  <c r="O94" i="7"/>
  <c r="Q22" i="7"/>
  <c r="L5" i="8" s="1"/>
  <c r="R74" i="7"/>
  <c r="R75" i="7" s="1"/>
  <c r="Q27" i="7"/>
  <c r="P28" i="7"/>
  <c r="I6" i="8"/>
  <c r="I19" i="8"/>
  <c r="I15" i="8"/>
  <c r="H8" i="8"/>
  <c r="N29" i="7"/>
  <c r="N31" i="7"/>
  <c r="I9" i="8" s="1"/>
  <c r="I12" i="8" s="1"/>
  <c r="M34" i="7"/>
  <c r="M32" i="7"/>
  <c r="G10" i="8"/>
  <c r="O27" i="7"/>
  <c r="O28" i="7" s="1"/>
  <c r="J7" i="8" s="1"/>
  <c r="R73" i="7"/>
  <c r="Q92" i="7"/>
  <c r="Q76" i="7"/>
  <c r="T85" i="7"/>
  <c r="R88" i="7"/>
  <c r="J6" i="8"/>
  <c r="J19" i="8"/>
  <c r="J15" i="8"/>
  <c r="T3" i="7"/>
  <c r="T87" i="7" s="1"/>
  <c r="U4" i="7"/>
  <c r="V4" i="1"/>
  <c r="Q3" i="8" s="1"/>
  <c r="U3" i="1"/>
  <c r="F11" i="8" l="1"/>
  <c r="J8" i="8"/>
  <c r="K7" i="8"/>
  <c r="K8" i="8" s="1"/>
  <c r="I17" i="8"/>
  <c r="J16" i="8"/>
  <c r="J17" i="8" s="1"/>
  <c r="K16" i="8"/>
  <c r="P51" i="3"/>
  <c r="P1" i="8"/>
  <c r="P23" i="8"/>
  <c r="N8" i="6"/>
  <c r="Q53" i="3"/>
  <c r="Q94" i="7"/>
  <c r="Q28" i="7"/>
  <c r="P31" i="7"/>
  <c r="P29" i="7"/>
  <c r="R22" i="7"/>
  <c r="M5" i="8" s="1"/>
  <c r="S74" i="7"/>
  <c r="S75" i="7" s="1"/>
  <c r="M50" i="7"/>
  <c r="M51" i="7" s="1"/>
  <c r="M45" i="7" s="1"/>
  <c r="H10" i="8"/>
  <c r="N34" i="7"/>
  <c r="N32" i="7"/>
  <c r="O31" i="7"/>
  <c r="J9" i="8" s="1"/>
  <c r="J12" i="8" s="1"/>
  <c r="O29" i="7"/>
  <c r="I8" i="8"/>
  <c r="M35" i="7"/>
  <c r="M44" i="7"/>
  <c r="M52" i="7"/>
  <c r="S73" i="7"/>
  <c r="R92" i="7"/>
  <c r="R27" i="7"/>
  <c r="S88" i="7"/>
  <c r="U3" i="7"/>
  <c r="U87" i="7" s="1"/>
  <c r="K6" i="8"/>
  <c r="K19" i="8"/>
  <c r="K15" i="8"/>
  <c r="V4" i="7"/>
  <c r="W4" i="1"/>
  <c r="R3" i="8" s="1"/>
  <c r="V3" i="1"/>
  <c r="U85" i="7"/>
  <c r="E12" i="8"/>
  <c r="R76" i="7"/>
  <c r="J10" i="8" l="1"/>
  <c r="K9" i="8"/>
  <c r="Q31" i="7"/>
  <c r="L9" i="8" s="1"/>
  <c r="L12" i="8" s="1"/>
  <c r="L7" i="8"/>
  <c r="K17" i="8"/>
  <c r="L16" i="8"/>
  <c r="Q51" i="3"/>
  <c r="Q1" i="8"/>
  <c r="Q23" i="8"/>
  <c r="R53" i="3"/>
  <c r="O8" i="6"/>
  <c r="R94" i="7"/>
  <c r="P32" i="7"/>
  <c r="Q29" i="7"/>
  <c r="P34" i="7"/>
  <c r="P52" i="7" s="1"/>
  <c r="T74" i="7"/>
  <c r="T75" i="7" s="1"/>
  <c r="S22" i="7"/>
  <c r="N5" i="8" s="1"/>
  <c r="R28" i="7"/>
  <c r="N35" i="7"/>
  <c r="N44" i="7"/>
  <c r="N52" i="7"/>
  <c r="O32" i="7"/>
  <c r="I10" i="8"/>
  <c r="O34" i="7"/>
  <c r="M46" i="7"/>
  <c r="T88" i="7"/>
  <c r="V85" i="7"/>
  <c r="L6" i="8"/>
  <c r="L19" i="8"/>
  <c r="L15" i="8"/>
  <c r="W4" i="7"/>
  <c r="X4" i="1"/>
  <c r="S3" i="8" s="1"/>
  <c r="W3" i="1"/>
  <c r="E13" i="8"/>
  <c r="E20" i="8"/>
  <c r="V3" i="7"/>
  <c r="T73" i="7"/>
  <c r="S92" i="7"/>
  <c r="S76" i="7"/>
  <c r="S27" i="7"/>
  <c r="M53" i="7"/>
  <c r="M54" i="7" s="1"/>
  <c r="N50" i="7" s="1"/>
  <c r="V87" i="7" l="1"/>
  <c r="V9" i="7"/>
  <c r="K10" i="8"/>
  <c r="K12" i="8"/>
  <c r="Q32" i="7"/>
  <c r="Q34" i="7"/>
  <c r="Q44" i="7" s="1"/>
  <c r="L8" i="8"/>
  <c r="M7" i="8"/>
  <c r="L17" i="8"/>
  <c r="M16" i="8"/>
  <c r="F12" i="8"/>
  <c r="F13" i="8" s="1"/>
  <c r="G11" i="8"/>
  <c r="R51" i="3"/>
  <c r="R1" i="8"/>
  <c r="R23" i="8"/>
  <c r="S53" i="3"/>
  <c r="P8" i="6"/>
  <c r="S94" i="7"/>
  <c r="P44" i="7"/>
  <c r="P35" i="7"/>
  <c r="S28" i="7"/>
  <c r="R29" i="7"/>
  <c r="T22" i="7"/>
  <c r="O5" i="8" s="1"/>
  <c r="R31" i="7"/>
  <c r="U74" i="7"/>
  <c r="U75" i="7" s="1"/>
  <c r="T76" i="7"/>
  <c r="O35" i="7"/>
  <c r="O52" i="7"/>
  <c r="O44" i="7"/>
  <c r="U88" i="7"/>
  <c r="M36" i="7"/>
  <c r="N51" i="7"/>
  <c r="N45" i="7" s="1"/>
  <c r="N46" i="7" s="1"/>
  <c r="E28" i="8"/>
  <c r="E27" i="8"/>
  <c r="E21" i="8"/>
  <c r="E26" i="8"/>
  <c r="T27" i="7"/>
  <c r="M6" i="8"/>
  <c r="M19" i="8"/>
  <c r="M15" i="8"/>
  <c r="W85" i="7"/>
  <c r="W3" i="7"/>
  <c r="X4" i="7"/>
  <c r="Y4" i="1"/>
  <c r="T3" i="8" s="1"/>
  <c r="X3" i="1"/>
  <c r="U73" i="7"/>
  <c r="T92" i="7"/>
  <c r="W87" i="7" l="1"/>
  <c r="W9" i="7"/>
  <c r="V10" i="7"/>
  <c r="V11" i="7" s="1"/>
  <c r="Q52" i="7"/>
  <c r="Q35" i="7"/>
  <c r="M8" i="8"/>
  <c r="N7" i="8"/>
  <c r="R34" i="7"/>
  <c r="R52" i="7" s="1"/>
  <c r="M9" i="8"/>
  <c r="M12" i="8" s="1"/>
  <c r="M17" i="8"/>
  <c r="N16" i="8"/>
  <c r="F20" i="8"/>
  <c r="F28" i="8" s="1"/>
  <c r="G12" i="8"/>
  <c r="G13" i="8" s="1"/>
  <c r="S51" i="3"/>
  <c r="S1" i="8"/>
  <c r="S23" i="8"/>
  <c r="T53" i="3"/>
  <c r="Q8" i="6"/>
  <c r="S29" i="7"/>
  <c r="T94" i="7"/>
  <c r="S31" i="7"/>
  <c r="R32" i="7"/>
  <c r="U22" i="7"/>
  <c r="P5" i="8" s="1"/>
  <c r="U27" i="7"/>
  <c r="L10" i="8"/>
  <c r="T28" i="7"/>
  <c r="M37" i="7"/>
  <c r="M38" i="7" s="1"/>
  <c r="U76" i="7"/>
  <c r="V88" i="7"/>
  <c r="X85" i="7"/>
  <c r="N6" i="8"/>
  <c r="N19" i="8"/>
  <c r="N15" i="8"/>
  <c r="N67" i="7"/>
  <c r="X3" i="7"/>
  <c r="Y4" i="7"/>
  <c r="Z4" i="1"/>
  <c r="Y3" i="1"/>
  <c r="V73" i="7"/>
  <c r="U92" i="7"/>
  <c r="N53" i="7"/>
  <c r="N54" i="7" s="1"/>
  <c r="O50" i="7" s="1"/>
  <c r="V17" i="7" l="1"/>
  <c r="V18" i="7"/>
  <c r="U3" i="8"/>
  <c r="R8" i="6"/>
  <c r="W10" i="7"/>
  <c r="W11" i="7" s="1"/>
  <c r="X87" i="7"/>
  <c r="X9" i="7"/>
  <c r="X10" i="7" s="1"/>
  <c r="X11" i="7" s="1"/>
  <c r="R35" i="7"/>
  <c r="R44" i="7"/>
  <c r="M10" i="8"/>
  <c r="N9" i="8"/>
  <c r="N12" i="8" s="1"/>
  <c r="N8" i="8"/>
  <c r="O7" i="8"/>
  <c r="N17" i="8"/>
  <c r="O16" i="8"/>
  <c r="G20" i="8"/>
  <c r="G27" i="8" s="1"/>
  <c r="F21" i="8"/>
  <c r="F27" i="8"/>
  <c r="F26" i="8"/>
  <c r="T51" i="3"/>
  <c r="T1" i="8"/>
  <c r="S34" i="7"/>
  <c r="S35" i="7" s="1"/>
  <c r="T23" i="8"/>
  <c r="U53" i="3"/>
  <c r="U94" i="7"/>
  <c r="S32" i="7"/>
  <c r="U28" i="7"/>
  <c r="T31" i="7"/>
  <c r="T29" i="7"/>
  <c r="W88" i="7"/>
  <c r="O51" i="7"/>
  <c r="O45" i="7" s="1"/>
  <c r="O46" i="7" s="1"/>
  <c r="Y3" i="7"/>
  <c r="O6" i="8"/>
  <c r="O19" i="8"/>
  <c r="O15" i="8"/>
  <c r="Y85" i="7"/>
  <c r="V27" i="7"/>
  <c r="Z4" i="7"/>
  <c r="AA4" i="1"/>
  <c r="Z3" i="1"/>
  <c r="N36" i="7"/>
  <c r="W18" i="7" l="1"/>
  <c r="W17" i="7"/>
  <c r="W19" i="7" s="1"/>
  <c r="W74" i="7" s="1"/>
  <c r="W75" i="7" s="1"/>
  <c r="X73" i="7" s="1"/>
  <c r="X18" i="7"/>
  <c r="X17" i="7"/>
  <c r="X19" i="7" s="1"/>
  <c r="Y87" i="7"/>
  <c r="Y9" i="7"/>
  <c r="V3" i="8"/>
  <c r="S8" i="6"/>
  <c r="V19" i="7"/>
  <c r="S52" i="7"/>
  <c r="S44" i="7"/>
  <c r="G28" i="8"/>
  <c r="G21" i="8"/>
  <c r="U29" i="7"/>
  <c r="P7" i="8"/>
  <c r="O17" i="8"/>
  <c r="P16" i="8"/>
  <c r="T32" i="7"/>
  <c r="O9" i="8"/>
  <c r="O12" i="8" s="1"/>
  <c r="G26" i="8"/>
  <c r="U51" i="3"/>
  <c r="U1" i="8"/>
  <c r="U23" i="8"/>
  <c r="V53" i="3"/>
  <c r="U31" i="7"/>
  <c r="O8" i="8"/>
  <c r="T34" i="7"/>
  <c r="T35" i="7" s="1"/>
  <c r="N10" i="8"/>
  <c r="W22" i="7"/>
  <c r="R5" i="8" s="1"/>
  <c r="X74" i="7"/>
  <c r="X75" i="7" s="1"/>
  <c r="O53" i="7"/>
  <c r="O54" i="7" s="1"/>
  <c r="P50" i="7" s="1"/>
  <c r="P51" i="7" s="1"/>
  <c r="P45" i="7" s="1"/>
  <c r="P46" i="7" s="1"/>
  <c r="X88" i="7"/>
  <c r="W92" i="7"/>
  <c r="AA4" i="7"/>
  <c r="AB4" i="1"/>
  <c r="AA3" i="1"/>
  <c r="N37" i="7"/>
  <c r="N38" i="7" s="1"/>
  <c r="Z85" i="7"/>
  <c r="Z3" i="7"/>
  <c r="P6" i="8"/>
  <c r="P19" i="8"/>
  <c r="P15" i="8"/>
  <c r="W27" i="7"/>
  <c r="O67" i="7"/>
  <c r="W3" i="8" l="1"/>
  <c r="T8" i="6"/>
  <c r="Z87" i="7"/>
  <c r="Z9" i="7"/>
  <c r="Y10" i="7"/>
  <c r="Y11" i="7" s="1"/>
  <c r="Y17" i="7" s="1"/>
  <c r="Y19" i="7" s="1"/>
  <c r="Y74" i="7" s="1"/>
  <c r="Y75" i="7" s="1"/>
  <c r="V74" i="7"/>
  <c r="V22" i="7"/>
  <c r="R15" i="8"/>
  <c r="R19" i="8"/>
  <c r="P17" i="8"/>
  <c r="P8" i="8"/>
  <c r="O10" i="8"/>
  <c r="P9" i="8"/>
  <c r="P12" i="8" s="1"/>
  <c r="V51" i="3"/>
  <c r="V1" i="8"/>
  <c r="U32" i="7"/>
  <c r="V23" i="8"/>
  <c r="W53" i="3"/>
  <c r="U34" i="7"/>
  <c r="U35" i="7" s="1"/>
  <c r="T52" i="7"/>
  <c r="T44" i="7"/>
  <c r="W28" i="7"/>
  <c r="R7" i="8" s="1"/>
  <c r="R8" i="8" s="1"/>
  <c r="X22" i="7"/>
  <c r="S5" i="8" s="1"/>
  <c r="AC4" i="1"/>
  <c r="P53" i="7"/>
  <c r="P54" i="7" s="1"/>
  <c r="Q50" i="7" s="1"/>
  <c r="Q51" i="7" s="1"/>
  <c r="Q45" i="7" s="1"/>
  <c r="Q46" i="7" s="1"/>
  <c r="O36" i="7"/>
  <c r="Y88" i="7"/>
  <c r="Y73" i="7"/>
  <c r="X92" i="7"/>
  <c r="AA3" i="7"/>
  <c r="AA87" i="7" s="1"/>
  <c r="AA85" i="7"/>
  <c r="X76" i="7"/>
  <c r="H13" i="8"/>
  <c r="H20" i="8"/>
  <c r="AB4" i="7"/>
  <c r="AB3" i="1"/>
  <c r="X27" i="7"/>
  <c r="P67" i="7"/>
  <c r="U52" i="7"/>
  <c r="X3" i="8" l="1"/>
  <c r="U8" i="6"/>
  <c r="Q5" i="8"/>
  <c r="V28" i="7"/>
  <c r="Z10" i="7"/>
  <c r="Z11" i="7" s="1"/>
  <c r="Z17" i="7" s="1"/>
  <c r="Z19" i="7" s="1"/>
  <c r="Z74" i="7" s="1"/>
  <c r="Z75" i="7" s="1"/>
  <c r="V75" i="7"/>
  <c r="V76" i="7" s="1"/>
  <c r="S6" i="8"/>
  <c r="S19" i="8"/>
  <c r="S15" i="8"/>
  <c r="H28" i="8"/>
  <c r="H27" i="8"/>
  <c r="W29" i="7"/>
  <c r="O37" i="7"/>
  <c r="O38" i="7" s="1"/>
  <c r="W51" i="3"/>
  <c r="W1" i="8"/>
  <c r="AD4" i="1"/>
  <c r="V8" i="6" s="1"/>
  <c r="X53" i="3"/>
  <c r="U44" i="7"/>
  <c r="P10" i="8"/>
  <c r="X94" i="7"/>
  <c r="S16" i="8" s="1"/>
  <c r="S17" i="8" s="1"/>
  <c r="W31" i="7"/>
  <c r="R9" i="8" s="1"/>
  <c r="AC4" i="7"/>
  <c r="W23" i="8"/>
  <c r="AC3" i="1"/>
  <c r="Y22" i="7"/>
  <c r="T5" i="8" s="1"/>
  <c r="Y27" i="7"/>
  <c r="X28" i="7"/>
  <c r="S7" i="8" s="1"/>
  <c r="S8" i="8" s="1"/>
  <c r="Z88" i="7"/>
  <c r="I20" i="8"/>
  <c r="P36" i="7"/>
  <c r="Y76" i="7"/>
  <c r="H26" i="8"/>
  <c r="H21" i="8"/>
  <c r="AA9" i="7"/>
  <c r="AA10" i="7" s="1"/>
  <c r="AA11" i="7" s="1"/>
  <c r="AA17" i="7" s="1"/>
  <c r="AB85" i="7"/>
  <c r="B52" i="3"/>
  <c r="AB3" i="7"/>
  <c r="AB87" i="7" s="1"/>
  <c r="Q67" i="7"/>
  <c r="Z73" i="7"/>
  <c r="Y92" i="7"/>
  <c r="Q53" i="7"/>
  <c r="Q54" i="7" s="1"/>
  <c r="R50" i="7" s="1"/>
  <c r="Q7" i="8" l="1"/>
  <c r="Q8" i="8" s="1"/>
  <c r="V31" i="7"/>
  <c r="V29" i="7"/>
  <c r="W73" i="7"/>
  <c r="W76" i="7" s="1"/>
  <c r="V92" i="7"/>
  <c r="R6" i="8"/>
  <c r="Q19" i="8"/>
  <c r="Q15" i="8"/>
  <c r="Q6" i="8"/>
  <c r="T6" i="8"/>
  <c r="T15" i="8"/>
  <c r="T19" i="8"/>
  <c r="R10" i="8"/>
  <c r="R12" i="8"/>
  <c r="X31" i="7"/>
  <c r="S9" i="8" s="1"/>
  <c r="W32" i="7"/>
  <c r="X23" i="8"/>
  <c r="Y3" i="8"/>
  <c r="Y23" i="8" s="1"/>
  <c r="J13" i="8"/>
  <c r="X51" i="3"/>
  <c r="X1" i="8"/>
  <c r="AD3" i="1"/>
  <c r="AD4" i="7"/>
  <c r="Y53" i="3"/>
  <c r="Y94" i="7"/>
  <c r="T16" i="8" s="1"/>
  <c r="T17" i="8" s="1"/>
  <c r="W34" i="7"/>
  <c r="W35" i="7" s="1"/>
  <c r="AC3" i="7"/>
  <c r="AC87" i="7" s="1"/>
  <c r="Y28" i="7"/>
  <c r="T7" i="8" s="1"/>
  <c r="T8" i="8" s="1"/>
  <c r="X29" i="7"/>
  <c r="Z22" i="7"/>
  <c r="U5" i="8" s="1"/>
  <c r="Z27" i="7"/>
  <c r="AA19" i="7"/>
  <c r="AA88" i="7"/>
  <c r="I13" i="8"/>
  <c r="P37" i="7"/>
  <c r="P38" i="7" s="1"/>
  <c r="Q36" i="7"/>
  <c r="I21" i="8"/>
  <c r="I26" i="8"/>
  <c r="I28" i="8"/>
  <c r="I27" i="8"/>
  <c r="AA73" i="7"/>
  <c r="Z92" i="7"/>
  <c r="AB9" i="7"/>
  <c r="AB10" i="7" s="1"/>
  <c r="AB11" i="7" s="1"/>
  <c r="AB17" i="7" s="1"/>
  <c r="AC85" i="7"/>
  <c r="R51" i="7"/>
  <c r="R45" i="7" s="1"/>
  <c r="R46" i="7" s="1"/>
  <c r="Z76" i="7"/>
  <c r="Q9" i="8" l="1"/>
  <c r="V32" i="7"/>
  <c r="V34" i="7"/>
  <c r="V94" i="7"/>
  <c r="Q16" i="8" s="1"/>
  <c r="Q17" i="8" s="1"/>
  <c r="W94" i="7"/>
  <c r="R16" i="8" s="1"/>
  <c r="R17" i="8" s="1"/>
  <c r="U6" i="8"/>
  <c r="U15" i="8"/>
  <c r="U19" i="8"/>
  <c r="S10" i="8"/>
  <c r="S12" i="8"/>
  <c r="R13" i="8"/>
  <c r="R20" i="8"/>
  <c r="X32" i="7"/>
  <c r="X34" i="7"/>
  <c r="X35" i="7" s="1"/>
  <c r="Y51" i="3"/>
  <c r="Y1" i="8"/>
  <c r="J20" i="8"/>
  <c r="J26" i="8" s="1"/>
  <c r="K20" i="8"/>
  <c r="W52" i="7"/>
  <c r="AD3" i="7"/>
  <c r="AD87" i="7" s="1"/>
  <c r="Z94" i="7"/>
  <c r="U16" i="8" s="1"/>
  <c r="U17" i="8" s="1"/>
  <c r="W44" i="7"/>
  <c r="Y29" i="7"/>
  <c r="Y31" i="7"/>
  <c r="T9" i="8" s="1"/>
  <c r="AC9" i="7"/>
  <c r="AC10" i="7" s="1"/>
  <c r="AC11" i="7" s="1"/>
  <c r="AC17" i="7" s="1"/>
  <c r="AD85" i="7"/>
  <c r="AA22" i="7"/>
  <c r="V5" i="8" s="1"/>
  <c r="AA74" i="7"/>
  <c r="AD9" i="7"/>
  <c r="Z28" i="7"/>
  <c r="U7" i="8" s="1"/>
  <c r="U8" i="8" s="1"/>
  <c r="AB19" i="7"/>
  <c r="AB74" i="7" s="1"/>
  <c r="AB75" i="7" s="1"/>
  <c r="Q37" i="7"/>
  <c r="Q38" i="7" s="1"/>
  <c r="R53" i="7"/>
  <c r="R54" i="7" s="1"/>
  <c r="S50" i="7" s="1"/>
  <c r="S51" i="7" s="1"/>
  <c r="S45" i="7" s="1"/>
  <c r="S46" i="7" s="1"/>
  <c r="R67" i="7"/>
  <c r="AA27" i="7"/>
  <c r="AB88" i="7"/>
  <c r="V15" i="8" l="1"/>
  <c r="V19" i="8"/>
  <c r="V6" i="8"/>
  <c r="V44" i="7"/>
  <c r="V52" i="7"/>
  <c r="V35" i="7"/>
  <c r="Q10" i="8"/>
  <c r="Q12" i="8"/>
  <c r="T12" i="8"/>
  <c r="T10" i="8"/>
  <c r="S13" i="8"/>
  <c r="S20" i="8"/>
  <c r="S21" i="8" s="1"/>
  <c r="AA75" i="7"/>
  <c r="AB73" i="7" s="1"/>
  <c r="AB76" i="7" s="1"/>
  <c r="X44" i="7"/>
  <c r="X52" i="7"/>
  <c r="J28" i="8"/>
  <c r="J21" i="8"/>
  <c r="Y32" i="7"/>
  <c r="Z29" i="7"/>
  <c r="J27" i="8"/>
  <c r="K13" i="8"/>
  <c r="Y34" i="7"/>
  <c r="Y35" i="7" s="1"/>
  <c r="AA28" i="7"/>
  <c r="V7" i="8" s="1"/>
  <c r="V8" i="8" s="1"/>
  <c r="Z31" i="7"/>
  <c r="AA76" i="7"/>
  <c r="AD88" i="7"/>
  <c r="AC19" i="7"/>
  <c r="AD10" i="7"/>
  <c r="AD11" i="7" s="1"/>
  <c r="AD17" i="7" s="1"/>
  <c r="AC88" i="7"/>
  <c r="AB22" i="7"/>
  <c r="W5" i="8" s="1"/>
  <c r="AB92" i="7"/>
  <c r="AC73" i="7"/>
  <c r="S53" i="7"/>
  <c r="S54" i="7" s="1"/>
  <c r="T50" i="7" s="1"/>
  <c r="T51" i="7" s="1"/>
  <c r="T45" i="7" s="1"/>
  <c r="T46" i="7" s="1"/>
  <c r="K21" i="8"/>
  <c r="K26" i="8"/>
  <c r="K28" i="8"/>
  <c r="K27" i="8"/>
  <c r="S67" i="7"/>
  <c r="R36" i="7"/>
  <c r="AB27" i="7"/>
  <c r="W6" i="8" l="1"/>
  <c r="W15" i="8"/>
  <c r="W19" i="8"/>
  <c r="T20" i="8"/>
  <c r="T21" i="8" s="1"/>
  <c r="T13" i="8"/>
  <c r="Z34" i="7"/>
  <c r="U9" i="8"/>
  <c r="AA92" i="7"/>
  <c r="AA94" i="7" s="1"/>
  <c r="V16" i="8" s="1"/>
  <c r="AA31" i="7"/>
  <c r="V9" i="8" s="1"/>
  <c r="AA29" i="7"/>
  <c r="Y52" i="7"/>
  <c r="Y44" i="7"/>
  <c r="Z32" i="7"/>
  <c r="AC74" i="7"/>
  <c r="AC75" i="7" s="1"/>
  <c r="AC22" i="7"/>
  <c r="X5" i="8" s="1"/>
  <c r="AD19" i="7"/>
  <c r="AB28" i="7"/>
  <c r="W7" i="8" s="1"/>
  <c r="W8" i="8" s="1"/>
  <c r="S36" i="7"/>
  <c r="T67" i="7"/>
  <c r="Z35" i="7"/>
  <c r="Z52" i="7"/>
  <c r="Z44" i="7"/>
  <c r="R37" i="7"/>
  <c r="R38" i="7" s="1"/>
  <c r="T53" i="7"/>
  <c r="T54" i="7" s="1"/>
  <c r="U50" i="7" s="1"/>
  <c r="X6" i="8" l="1"/>
  <c r="X15" i="8"/>
  <c r="X19" i="8"/>
  <c r="V10" i="8"/>
  <c r="V12" i="8"/>
  <c r="V13" i="8" s="1"/>
  <c r="AB94" i="7"/>
  <c r="W16" i="8" s="1"/>
  <c r="W17" i="8" s="1"/>
  <c r="U12" i="8"/>
  <c r="U10" i="8"/>
  <c r="V17" i="8"/>
  <c r="V20" i="8"/>
  <c r="AB31" i="7"/>
  <c r="W9" i="8" s="1"/>
  <c r="AA34" i="7"/>
  <c r="AA52" i="7" s="1"/>
  <c r="S37" i="7"/>
  <c r="S38" i="7" s="1"/>
  <c r="AA32" i="7"/>
  <c r="AC76" i="7"/>
  <c r="AB29" i="7"/>
  <c r="AD74" i="7"/>
  <c r="AD22" i="7"/>
  <c r="Y5" i="8" s="1"/>
  <c r="AC28" i="7"/>
  <c r="X7" i="8" s="1"/>
  <c r="X8" i="8" s="1"/>
  <c r="AD73" i="7"/>
  <c r="AC92" i="7"/>
  <c r="T36" i="7"/>
  <c r="M13" i="8"/>
  <c r="U51" i="7"/>
  <c r="U45" i="7" s="1"/>
  <c r="U46" i="7" s="1"/>
  <c r="L20" i="8"/>
  <c r="L13" i="8"/>
  <c r="W12" i="8" l="1"/>
  <c r="W10" i="8"/>
  <c r="Y6" i="8"/>
  <c r="Z6" i="8"/>
  <c r="Y15" i="8"/>
  <c r="Y19" i="8"/>
  <c r="U13" i="8"/>
  <c r="U20" i="8"/>
  <c r="U21" i="8" s="1"/>
  <c r="AD75" i="7"/>
  <c r="AD92" i="7" s="1"/>
  <c r="AD94" i="7" s="1"/>
  <c r="Y16" i="8" s="1"/>
  <c r="Y17" i="8" s="1"/>
  <c r="AB34" i="7"/>
  <c r="AA35" i="7"/>
  <c r="AA44" i="7"/>
  <c r="AB32" i="7"/>
  <c r="T37" i="7"/>
  <c r="T38" i="7" s="1"/>
  <c r="AC94" i="7"/>
  <c r="X16" i="8" s="1"/>
  <c r="X17" i="8" s="1"/>
  <c r="AC29" i="7"/>
  <c r="AC31" i="7"/>
  <c r="X9" i="8" s="1"/>
  <c r="AD28" i="7"/>
  <c r="Y7" i="8" s="1"/>
  <c r="Y8" i="8" s="1"/>
  <c r="N13" i="8"/>
  <c r="M20" i="8"/>
  <c r="M26" i="8" s="1"/>
  <c r="U53" i="7"/>
  <c r="U54" i="7" s="1"/>
  <c r="V50" i="7" s="1"/>
  <c r="V51" i="7" s="1"/>
  <c r="V45" i="7" s="1"/>
  <c r="V46" i="7" s="1"/>
  <c r="L28" i="8"/>
  <c r="L26" i="8"/>
  <c r="L27" i="8"/>
  <c r="L21" i="8"/>
  <c r="AB44" i="7"/>
  <c r="AB35" i="7"/>
  <c r="AB52" i="7"/>
  <c r="U67" i="7"/>
  <c r="AD76" i="7" l="1"/>
  <c r="X12" i="8"/>
  <c r="X10" i="8"/>
  <c r="W20" i="8"/>
  <c r="W21" i="8" s="1"/>
  <c r="W13" i="8"/>
  <c r="V21" i="8"/>
  <c r="AD29" i="7"/>
  <c r="AD31" i="7"/>
  <c r="Y9" i="8" s="1"/>
  <c r="AC32" i="7"/>
  <c r="AC34" i="7"/>
  <c r="N20" i="8"/>
  <c r="N27" i="8" s="1"/>
  <c r="M21" i="8"/>
  <c r="M27" i="8"/>
  <c r="M28" i="8"/>
  <c r="U36" i="7"/>
  <c r="V53" i="7"/>
  <c r="V54" i="7" s="1"/>
  <c r="W50" i="7" s="1"/>
  <c r="W51" i="7" s="1"/>
  <c r="V67" i="7"/>
  <c r="Y10" i="8" l="1"/>
  <c r="Y12" i="8"/>
  <c r="X13" i="8"/>
  <c r="X20" i="8"/>
  <c r="X21" i="8" s="1"/>
  <c r="O13" i="8"/>
  <c r="AD34" i="7"/>
  <c r="AD32" i="7"/>
  <c r="AC52" i="7"/>
  <c r="AC44" i="7"/>
  <c r="AC35" i="7"/>
  <c r="N28" i="8"/>
  <c r="N21" i="8"/>
  <c r="N26" i="8"/>
  <c r="U37" i="7"/>
  <c r="U38" i="7" s="1"/>
  <c r="V36" i="7"/>
  <c r="W45" i="7"/>
  <c r="W46" i="7" s="1"/>
  <c r="W67" i="7" s="1"/>
  <c r="W36" i="7" s="1"/>
  <c r="W53" i="7"/>
  <c r="W54" i="7" s="1"/>
  <c r="X50" i="7" s="1"/>
  <c r="X51" i="7" s="1"/>
  <c r="X45" i="7" s="1"/>
  <c r="X46" i="7" s="1"/>
  <c r="X67" i="7" s="1"/>
  <c r="X36" i="7" s="1"/>
  <c r="Y20" i="8" l="1"/>
  <c r="Y13" i="8"/>
  <c r="O20" i="8"/>
  <c r="O27" i="8" s="1"/>
  <c r="P20" i="8"/>
  <c r="AD35" i="7"/>
  <c r="AD44" i="7"/>
  <c r="AD52" i="7"/>
  <c r="V37" i="7"/>
  <c r="V38" i="7" s="1"/>
  <c r="W37" i="7"/>
  <c r="W38" i="7" s="1"/>
  <c r="X37" i="7"/>
  <c r="X38" i="7" s="1"/>
  <c r="X53" i="7"/>
  <c r="X54" i="7" s="1"/>
  <c r="Y50" i="7" s="1"/>
  <c r="Y21" i="8" l="1"/>
  <c r="Z21" i="8"/>
  <c r="O26" i="8"/>
  <c r="O21" i="8"/>
  <c r="O28" i="8"/>
  <c r="P13" i="8"/>
  <c r="Q13" i="8"/>
  <c r="Q20" i="8"/>
  <c r="P21" i="8"/>
  <c r="P27" i="8"/>
  <c r="P26" i="8"/>
  <c r="P28" i="8"/>
  <c r="Y51" i="7"/>
  <c r="Y45" i="7" s="1"/>
  <c r="Y46" i="7" s="1"/>
  <c r="Y67" i="7" s="1"/>
  <c r="Y36" i="7" s="1"/>
  <c r="Q28" i="8" l="1"/>
  <c r="R21" i="8"/>
  <c r="Q26" i="8"/>
  <c r="Q27" i="8"/>
  <c r="Q21" i="8"/>
  <c r="Y37" i="7"/>
  <c r="Y38" i="7" s="1"/>
  <c r="Y53" i="7"/>
  <c r="Y54" i="7" s="1"/>
  <c r="Z50" i="7" s="1"/>
  <c r="R26" i="8"/>
  <c r="R28" i="8"/>
  <c r="R27" i="8"/>
  <c r="Z51" i="7" l="1"/>
  <c r="Z45" i="7" s="1"/>
  <c r="Z46" i="7" s="1"/>
  <c r="Z67" i="7" s="1"/>
  <c r="Z36" i="7" s="1"/>
  <c r="S27" i="8" l="1"/>
  <c r="S26" i="8"/>
  <c r="S28" i="8"/>
  <c r="Z37" i="7"/>
  <c r="Z38" i="7" s="1"/>
  <c r="Z53" i="7"/>
  <c r="Z54" i="7" s="1"/>
  <c r="AA50" i="7" s="1"/>
  <c r="AA51" i="7" l="1"/>
  <c r="AA45" i="7" s="1"/>
  <c r="AA46" i="7" s="1"/>
  <c r="AA67" i="7" s="1"/>
  <c r="AA36" i="7" s="1"/>
  <c r="AA53" i="7" l="1"/>
  <c r="AA54" i="7" s="1"/>
  <c r="AB50" i="7" s="1"/>
  <c r="AB51" i="7" s="1"/>
  <c r="AB45" i="7" s="1"/>
  <c r="AB46" i="7" s="1"/>
  <c r="AB67" i="7" s="1"/>
  <c r="AB36" i="7" s="1"/>
  <c r="T26" i="8"/>
  <c r="T27" i="8"/>
  <c r="T28" i="8"/>
  <c r="AA37" i="7"/>
  <c r="AA38" i="7" s="1"/>
  <c r="AB53" i="7" l="1"/>
  <c r="AB54" i="7" s="1"/>
  <c r="AC50" i="7" s="1"/>
  <c r="AB37" i="7"/>
  <c r="AB38" i="7" s="1"/>
  <c r="AC51" i="7" l="1"/>
  <c r="AC45" i="7" s="1"/>
  <c r="AC46" i="7" s="1"/>
  <c r="AC67" i="7" s="1"/>
  <c r="AC36" i="7" s="1"/>
  <c r="U27" i="8"/>
  <c r="U28" i="8"/>
  <c r="U26" i="8"/>
  <c r="AC37" i="7" l="1"/>
  <c r="AC38" i="7" s="1"/>
  <c r="AC53" i="7"/>
  <c r="AC54" i="7" s="1"/>
  <c r="AD50" i="7" s="1"/>
  <c r="V27" i="8"/>
  <c r="V28" i="8"/>
  <c r="V26" i="8"/>
  <c r="AD51" i="7" l="1"/>
  <c r="AD45" i="7" s="1"/>
  <c r="AD46" i="7" s="1"/>
  <c r="AD67" i="7" s="1"/>
  <c r="AD36" i="7" s="1"/>
  <c r="AD37" i="7" l="1"/>
  <c r="AD38" i="7" s="1"/>
  <c r="W27" i="8"/>
  <c r="W28" i="8"/>
  <c r="W26" i="8"/>
  <c r="AD53" i="7"/>
  <c r="AD54" i="7" s="1"/>
  <c r="Y28" i="8" l="1"/>
  <c r="Y27" i="8"/>
  <c r="Y26" i="8"/>
  <c r="X28" i="8" l="1"/>
  <c r="C51" i="8" s="1"/>
  <c r="X26" i="8"/>
  <c r="C49" i="8" s="1"/>
  <c r="X27" i="8"/>
  <c r="C50" i="8" s="1"/>
  <c r="A54" i="8" l="1"/>
  <c r="A58" i="8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Vipin Dagar</author>
  </authors>
  <commentList>
    <comment ref="J2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Vipin Dagur:</t>
        </r>
        <r>
          <rPr>
            <sz val="9"/>
            <color indexed="81"/>
            <rFont val="Tahoma"/>
            <family val="2"/>
          </rPr>
          <t xml:space="preserve">
Long Term Beta - Calculated on Mthly period calculated over 4 Yr, updated daily</t>
        </r>
      </text>
    </comment>
  </commentList>
</comments>
</file>

<file path=xl/sharedStrings.xml><?xml version="1.0" encoding="utf-8"?>
<sst xmlns="http://schemas.openxmlformats.org/spreadsheetml/2006/main" count="398" uniqueCount="274">
  <si>
    <t>No. of Days</t>
  </si>
  <si>
    <t>Year End</t>
  </si>
  <si>
    <t>Computers</t>
  </si>
  <si>
    <t>Previous Data</t>
  </si>
  <si>
    <t>Description of Asset</t>
  </si>
  <si>
    <t>Land-Freehold</t>
  </si>
  <si>
    <t>Buildings</t>
  </si>
  <si>
    <t>Pipelines</t>
  </si>
  <si>
    <t>Plant and machinery</t>
  </si>
  <si>
    <t>Capital Stores and Spares</t>
  </si>
  <si>
    <t>Transmission Lines</t>
  </si>
  <si>
    <t xml:space="preserve">Furniture Fittings </t>
  </si>
  <si>
    <t>Office Equipments</t>
  </si>
  <si>
    <t>Moter Vehicle</t>
  </si>
  <si>
    <t xml:space="preserve">Total </t>
  </si>
  <si>
    <t>1  Cost                                                                                                                                                                                                                                                                                                                                                                                                                                                                                                                                                                                                  Rs. In Lakhs</t>
  </si>
  <si>
    <t xml:space="preserve">     </t>
  </si>
  <si>
    <t>Balance as at 1 April, 2016</t>
  </si>
  <si>
    <t xml:space="preserve">Additions  </t>
  </si>
  <si>
    <t xml:space="preserve">EIR Adjustment </t>
  </si>
  <si>
    <t>Disposals / transfers</t>
  </si>
  <si>
    <t>Balance as at 31 March , 2017</t>
  </si>
  <si>
    <t>Balance as at March , 2018</t>
  </si>
  <si>
    <t>Balance as at March , 2019</t>
  </si>
  <si>
    <t xml:space="preserve">2. Accumulated Depreciation  </t>
  </si>
  <si>
    <t>Balance as at 1 April , 2016</t>
  </si>
  <si>
    <t xml:space="preserve">Depreciation expense </t>
  </si>
  <si>
    <t xml:space="preserve">Eliminated on disposal of plant and equipment </t>
  </si>
  <si>
    <t>Balance as at 31 March , 2018</t>
  </si>
  <si>
    <t>Balance as at 31 March , 2019</t>
  </si>
  <si>
    <t>Carrying Amount:</t>
  </si>
  <si>
    <t>As at 31 March , 2017</t>
  </si>
  <si>
    <t>As at 31 March , 2018</t>
  </si>
  <si>
    <t>As at 31 March , 2019</t>
  </si>
  <si>
    <t>Depreciation</t>
  </si>
  <si>
    <t>Age</t>
  </si>
  <si>
    <t>Carring Value</t>
  </si>
  <si>
    <t>No. days</t>
  </si>
  <si>
    <t>Total No. days</t>
  </si>
  <si>
    <t>Salvage
value</t>
  </si>
  <si>
    <t>Life/ Depreciation %</t>
  </si>
  <si>
    <t>Freehold Land</t>
  </si>
  <si>
    <t>Gross Block</t>
  </si>
  <si>
    <t>Addition</t>
  </si>
  <si>
    <t>Deduction</t>
  </si>
  <si>
    <t>Asset Write off (Net block)</t>
  </si>
  <si>
    <t>Accumulated Depreciation</t>
  </si>
  <si>
    <t>Net Block</t>
  </si>
  <si>
    <t>Capex During the year</t>
  </si>
  <si>
    <t>Revenue from Salvage Value</t>
  </si>
  <si>
    <t>Depreciation for the year</t>
  </si>
  <si>
    <t>Plant Year</t>
  </si>
  <si>
    <t>Projecton Year</t>
  </si>
  <si>
    <t>(Rs. In Lakhs)</t>
  </si>
  <si>
    <t>Figures in INR Crores</t>
  </si>
  <si>
    <t>Escalation Rate for Land price</t>
  </si>
  <si>
    <t>%</t>
  </si>
  <si>
    <t>Cost of Land</t>
  </si>
  <si>
    <t>INR Crore</t>
  </si>
  <si>
    <t>Sale Price of Land</t>
  </si>
  <si>
    <t>Profit on Sale of land</t>
  </si>
  <si>
    <t>COMM_NAME</t>
  </si>
  <si>
    <t>INDEX2011-2012 (Base Case)</t>
  </si>
  <si>
    <t>All commodities</t>
  </si>
  <si>
    <t>Expected WPI</t>
  </si>
  <si>
    <t>Escalation Rate for Capital Assets</t>
  </si>
  <si>
    <t>S. No.</t>
  </si>
  <si>
    <t>Company</t>
  </si>
  <si>
    <t>Tax Rate</t>
  </si>
  <si>
    <t>Total Asset</t>
  </si>
  <si>
    <t>Equity</t>
  </si>
  <si>
    <t>Comparable Weightage</t>
  </si>
  <si>
    <t>D/E</t>
  </si>
  <si>
    <t>Levered Beta</t>
  </si>
  <si>
    <t>Unlevered Beta</t>
  </si>
  <si>
    <t>Weighted Average</t>
  </si>
  <si>
    <t>Calculation of Company Beta</t>
  </si>
  <si>
    <t>Unlevered Beta of Comparable Companies</t>
  </si>
  <si>
    <t>Company Debt/ Equity Ratio</t>
  </si>
  <si>
    <t>Company Tax Rate</t>
  </si>
  <si>
    <t>Company Beta</t>
  </si>
  <si>
    <t>Calculation of Cost of Equity According to CAPM</t>
  </si>
  <si>
    <t>Risk Free Rate</t>
  </si>
  <si>
    <t>Equity Risk Premium</t>
  </si>
  <si>
    <t>Cost of Equity</t>
  </si>
  <si>
    <t>Indowind Energy Ltd.</t>
  </si>
  <si>
    <t>Wind Energy Producer Comparable Companies</t>
  </si>
  <si>
    <t>Inox Wind Ltd.</t>
  </si>
  <si>
    <t>Orient Green Power Company Limited</t>
  </si>
  <si>
    <t>Debt</t>
  </si>
  <si>
    <t>Revenue from OperationsFY19</t>
  </si>
  <si>
    <t>Phoolwadi Data as on 31.03.2019</t>
  </si>
  <si>
    <t>Debt/ Equity Ratio</t>
  </si>
  <si>
    <t>Particular</t>
  </si>
  <si>
    <t>Units</t>
  </si>
  <si>
    <t>Outstanding Amount</t>
  </si>
  <si>
    <t>Interest Rate</t>
  </si>
  <si>
    <t>Tenure 
( Quarter )</t>
  </si>
  <si>
    <t>Tenure 
( Years )</t>
  </si>
  <si>
    <t>Total</t>
  </si>
  <si>
    <t>Opening balance</t>
  </si>
  <si>
    <t>Principal Repayment</t>
  </si>
  <si>
    <t>Interest Expense</t>
  </si>
  <si>
    <t>Closing Balance</t>
  </si>
  <si>
    <t>Total Interest payment</t>
  </si>
  <si>
    <t>₹/ Kwh</t>
  </si>
  <si>
    <t>Auxiliary Consumption</t>
  </si>
  <si>
    <t>Cumulative Growth Rate</t>
  </si>
  <si>
    <t>Plant COD Achieving Date</t>
  </si>
  <si>
    <t>Life of Plant</t>
  </si>
  <si>
    <t>Years</t>
  </si>
  <si>
    <t>End of Plant Life</t>
  </si>
  <si>
    <t>Start of Long Term PPA</t>
  </si>
  <si>
    <t>PPA Life</t>
  </si>
  <si>
    <t>End of Long Term PPA</t>
  </si>
  <si>
    <t>Short Term PPA Start Date</t>
  </si>
  <si>
    <t>End of Short Term PPA</t>
  </si>
  <si>
    <t>FY Ending Plant Life</t>
  </si>
  <si>
    <t>Escalation Rate</t>
  </si>
  <si>
    <t>₹ in Cr.s</t>
  </si>
  <si>
    <t>Not Considered</t>
  </si>
  <si>
    <t>Tax Rates</t>
  </si>
  <si>
    <t>After 31-03-2022 as per Normal Rate</t>
  </si>
  <si>
    <t>Cost of Debt</t>
  </si>
  <si>
    <t>Expenses</t>
  </si>
  <si>
    <t>Important Dates</t>
  </si>
  <si>
    <t>Plant Capacity</t>
  </si>
  <si>
    <t>MW</t>
  </si>
  <si>
    <t>Working Capital Cycle</t>
  </si>
  <si>
    <t>Trade Receivables</t>
  </si>
  <si>
    <t>Operating Income</t>
  </si>
  <si>
    <t>Trade Payables</t>
  </si>
  <si>
    <t>O&amp;M Expenses</t>
  </si>
  <si>
    <t>D_S_O</t>
  </si>
  <si>
    <t>D_P_O</t>
  </si>
  <si>
    <t>Days</t>
  </si>
  <si>
    <t>Power Generation</t>
  </si>
  <si>
    <t>Gross Generation</t>
  </si>
  <si>
    <t>Net Generation</t>
  </si>
  <si>
    <t>Tariff Rate</t>
  </si>
  <si>
    <t>Profit &amp; Loss</t>
  </si>
  <si>
    <t>PLF %</t>
  </si>
  <si>
    <t>PLF's Range</t>
  </si>
  <si>
    <t>PLF of FY 21 due to low demand for COVID-19</t>
  </si>
  <si>
    <t>Profit on Sale of Land</t>
  </si>
  <si>
    <t>Total Income</t>
  </si>
  <si>
    <t>Expenses:</t>
  </si>
  <si>
    <t>Operation and Maintenance Expenses</t>
  </si>
  <si>
    <t>Other Costs</t>
  </si>
  <si>
    <t>Total Expenses</t>
  </si>
  <si>
    <t>EBIDTA</t>
  </si>
  <si>
    <t>EBIDTA %</t>
  </si>
  <si>
    <t>Depreciation Expenses</t>
  </si>
  <si>
    <t>EBIT</t>
  </si>
  <si>
    <t>EBIT %</t>
  </si>
  <si>
    <t>PBT</t>
  </si>
  <si>
    <t>PBT %</t>
  </si>
  <si>
    <t>Carry Forward Losses</t>
  </si>
  <si>
    <t>Carry Forward Losses (CFL)</t>
  </si>
  <si>
    <t>Taxable Income Pre CFL</t>
  </si>
  <si>
    <t>CFL Used</t>
  </si>
  <si>
    <t>Taxable Income Post CFL</t>
  </si>
  <si>
    <t>Carry Forward Loss Balance</t>
  </si>
  <si>
    <t>Opening CFL Balance</t>
  </si>
  <si>
    <t>Less: Losses Used</t>
  </si>
  <si>
    <t>Plus: Losses Added</t>
  </si>
  <si>
    <t>Less: Losses Expired</t>
  </si>
  <si>
    <t>Closing CFL Balance</t>
  </si>
  <si>
    <t>Tax rate Calculation</t>
  </si>
  <si>
    <t>Tax rate:</t>
  </si>
  <si>
    <t>Education Cess</t>
  </si>
  <si>
    <t>Surcharge</t>
  </si>
  <si>
    <t>Applicable Tax Rate</t>
  </si>
  <si>
    <t>C. Tax</t>
  </si>
  <si>
    <t>PAT</t>
  </si>
  <si>
    <t>PAT %</t>
  </si>
  <si>
    <t>Normal Tax</t>
  </si>
  <si>
    <t xml:space="preserve">Operating Summary </t>
  </si>
  <si>
    <t>Proj</t>
  </si>
  <si>
    <t>Total Revenue</t>
  </si>
  <si>
    <t>% Growth</t>
  </si>
  <si>
    <t>EBITDA</t>
  </si>
  <si>
    <t>% Sales</t>
  </si>
  <si>
    <t>Less: Taxes</t>
  </si>
  <si>
    <t>NOPAT</t>
  </si>
  <si>
    <t>Add: Depreciation</t>
  </si>
  <si>
    <t>Less: Change in Working Capital</t>
  </si>
  <si>
    <t>Less: Fixed Capital Investment</t>
  </si>
  <si>
    <t>Free Cash Flow to the Firm</t>
  </si>
  <si>
    <t>Projection Period Calculation</t>
  </si>
  <si>
    <t>Particulars</t>
  </si>
  <si>
    <t>Discount Rate</t>
  </si>
  <si>
    <t>PV of Cash Flows</t>
  </si>
  <si>
    <t>Bull Scenario</t>
  </si>
  <si>
    <t>Present Scenario</t>
  </si>
  <si>
    <t>Bear Scenario</t>
  </si>
  <si>
    <t>Inputs</t>
  </si>
  <si>
    <t>Valuation Date</t>
  </si>
  <si>
    <t>Discount Rate Change</t>
  </si>
  <si>
    <t>Weighted Average Cost of Capital</t>
  </si>
  <si>
    <t>Amounts</t>
  </si>
  <si>
    <t>Weightage</t>
  </si>
  <si>
    <t>INR Crores, Unless Otherwise Specified</t>
  </si>
  <si>
    <t>WACC</t>
  </si>
  <si>
    <t>CUMULATIVE DISCOUNTED CASH FLOW OVER THE PROJECTION PERIOD</t>
  </si>
  <si>
    <t>Scenario</t>
  </si>
  <si>
    <t xml:space="preserve">Discount Rate </t>
  </si>
  <si>
    <t>Free Cash Flow During Projection Period (In Crores.)</t>
  </si>
  <si>
    <t>ENTERPRISE VALUE OF THE FIRM</t>
  </si>
  <si>
    <t>Working Capital Calculation</t>
  </si>
  <si>
    <t>Opening Balance</t>
  </si>
  <si>
    <t>Revenue Earned</t>
  </si>
  <si>
    <t>Raw Material paid cost</t>
  </si>
  <si>
    <t>Working Capital</t>
  </si>
  <si>
    <t>Change in Working Capital</t>
  </si>
  <si>
    <t>VALUE OF EQUITY</t>
  </si>
  <si>
    <t>Estimated Tariff for future Years</t>
  </si>
  <si>
    <t>O&amp;M Cost as per MERC Order</t>
  </si>
  <si>
    <t>O&amp;M Cost per MW</t>
  </si>
  <si>
    <t>Wind Power tariff Rate upto 31-03-2027 as per PPA</t>
  </si>
  <si>
    <t>Long-term Debt</t>
  </si>
  <si>
    <t>Interest Due</t>
  </si>
  <si>
    <t>From Sale of Power</t>
  </si>
  <si>
    <t>From GBI</t>
  </si>
  <si>
    <t>Revenue from Operation:</t>
  </si>
  <si>
    <t>Other Income:</t>
  </si>
  <si>
    <t>Incentive Receivables</t>
  </si>
  <si>
    <t>Total O&amp;M Cost</t>
  </si>
  <si>
    <t>Escalation Rate for Employee Benefit &amp; Other Expenses</t>
  </si>
  <si>
    <t>Capital Creditors</t>
  </si>
  <si>
    <t>2012-13</t>
  </si>
  <si>
    <t>2013-14</t>
  </si>
  <si>
    <t>2014-15</t>
  </si>
  <si>
    <t>2015-16</t>
  </si>
  <si>
    <t>2016-17</t>
  </si>
  <si>
    <t>2017-18</t>
  </si>
  <si>
    <t>2018-19</t>
  </si>
  <si>
    <t>Plant and Machinery</t>
  </si>
  <si>
    <t>Generation Based Incentive based on Net Generation upto 31.03.2025</t>
  </si>
  <si>
    <t>Loans &amp; Advances Receivable</t>
  </si>
  <si>
    <t>Unbiled Revenue</t>
  </si>
  <si>
    <t>Employee Benefit Expenses</t>
  </si>
  <si>
    <t>-</t>
  </si>
  <si>
    <t>Average Other expenses</t>
  </si>
  <si>
    <t>For ICD</t>
  </si>
  <si>
    <t>Cash &amp; Cash Equivalents</t>
  </si>
  <si>
    <t>Page No 5 of PPA</t>
  </si>
  <si>
    <t>Page no 10 of PPA</t>
  </si>
  <si>
    <t>Page no 13 of PPA</t>
  </si>
  <si>
    <t>Page no 17 of PPA</t>
  </si>
  <si>
    <t>Page no 25 of PPA</t>
  </si>
  <si>
    <t>Page no. 18 of MERC Order</t>
  </si>
  <si>
    <t>2019-20</t>
  </si>
  <si>
    <t>2020-21</t>
  </si>
  <si>
    <t>2021-22</t>
  </si>
  <si>
    <t>2022-23</t>
  </si>
  <si>
    <t>On ICDs (Inter Corporate Deposits)</t>
  </si>
  <si>
    <t>Portion of Outstanding Loan on 31-3-22 paid till 31-3-27</t>
  </si>
  <si>
    <t>https://in.investing.com/rates-bonds/india-10-year-bond-yield-historical-data</t>
  </si>
  <si>
    <t>Risk Free Rate (Rf)</t>
  </si>
  <si>
    <t>https://kunaldesai.blog/nifty-returns/</t>
  </si>
  <si>
    <t>Expected Market Return (Rm) Nifty Fifty 5-year return 2022</t>
  </si>
  <si>
    <t>Beta (B)</t>
  </si>
  <si>
    <t>Cost of Equity (Ke)</t>
  </si>
  <si>
    <t>Average O&amp;M Cost between FY 2018 To FY 2022</t>
  </si>
  <si>
    <t xml:space="preserve">         </t>
  </si>
  <si>
    <r>
      <t xml:space="preserve"> </t>
    </r>
    <r>
      <rPr>
        <b/>
        <i/>
        <sz val="9"/>
        <color theme="1"/>
        <rFont val="Arial"/>
        <family val="2"/>
      </rPr>
      <t>(₹ in Crores)</t>
    </r>
  </si>
  <si>
    <t>Total Expense</t>
  </si>
  <si>
    <t>Depreciation and amortization expense</t>
  </si>
  <si>
    <t>Finance costs</t>
  </si>
  <si>
    <t>Tax expense</t>
  </si>
  <si>
    <t>Nifty-50 20 year return</t>
  </si>
  <si>
    <t>Wind Power tariff Rate after  31-03-2027</t>
  </si>
  <si>
    <t>Company Risk Premium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</si>
</sst>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9">
    <numFmt numFmtId="8" formatCode="&quot;₹&quot;\ #,##0.00;[Red]&quot;₹&quot;\ \-#,##0.00"/>
    <numFmt numFmtId="43" formatCode="_ * #,##0.00_ ;_ * \-#,##0.00_ ;_ * &quot;-&quot;??_ ;_ @_ "/>
    <numFmt numFmtId="164" formatCode="[$-F800]dddd\,\ mmmm\ dd\,\ yyyy"/>
    <numFmt numFmtId="165" formatCode="_(* #,##0.00_);_(* \(#,##0.00\);_(* &quot;-&quot;??_);_(@_)"/>
    <numFmt numFmtId="166" formatCode="_(* #,##0.00_);_(* \(#,##0.00\);_(* &quot;-&quot;_);_(@_)"/>
    <numFmt numFmtId="167" formatCode="0.000000%"/>
    <numFmt numFmtId="168" formatCode="0.0%"/>
    <numFmt numFmtId="169" formatCode="0.0"/>
    <numFmt numFmtId="170" formatCode="0.00000"/>
    <numFmt numFmtId="171" formatCode="0.0000"/>
    <numFmt numFmtId="172" formatCode="_(* #,##0.000000000_);_(* \(#,##0.000000000\);_(* &quot;-&quot;??_);_(@_)"/>
    <numFmt numFmtId="173" formatCode="&quot;Less than &quot;0"/>
    <numFmt numFmtId="174" formatCode="&quot;Less than 1 and more than &quot;0"/>
    <numFmt numFmtId="175" formatCode="&quot;More than &quot;0"/>
    <numFmt numFmtId="176" formatCode="_(* #,##0.0_);_(* \(#,##0.0\);_(* &quot;-&quot;??_);_(@_)"/>
    <numFmt numFmtId="177" formatCode="mmm\ yyyy"/>
    <numFmt numFmtId="178" formatCode="[$-409]mmm\-yy;@"/>
    <numFmt numFmtId="179" formatCode="[$-409]d\-mmm\-yy;@"/>
    <numFmt numFmtId="180" formatCode="&quot;₹&quot;\ 0.00&quot; Crores&quot;"/>
  </numFmts>
  <fonts count="3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theme="1"/>
      <name val="Arial"/>
      <family val="2"/>
    </font>
    <font>
      <b/>
      <sz val="9"/>
      <color theme="0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  <font>
      <i/>
      <sz val="9"/>
      <color theme="1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sz val="11"/>
      <color rgb="FF333333"/>
      <name val="Arial"/>
      <family val="2"/>
    </font>
    <font>
      <b/>
      <sz val="10"/>
      <color theme="1"/>
      <name val="Arial"/>
      <family val="2"/>
    </font>
    <font>
      <b/>
      <i/>
      <u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9"/>
      <name val="Arial"/>
      <family val="2"/>
    </font>
    <font>
      <u/>
      <sz val="11"/>
      <color theme="10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</font>
    <font>
      <b/>
      <i/>
      <sz val="11"/>
      <color theme="1"/>
      <name val="Arial"/>
      <family val="2"/>
    </font>
    <font>
      <b/>
      <i/>
      <sz val="9"/>
      <color theme="1"/>
      <name val="Arial"/>
      <family val="2"/>
    </font>
    <font>
      <b/>
      <sz val="9"/>
      <color rgb="FFFFFFFF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i/>
      <sz val="8"/>
      <color rgb="FF000000"/>
      <name val="Arial"/>
      <family val="2"/>
    </font>
    <font>
      <b/>
      <sz val="11"/>
      <color indexed="8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BDD7EE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1">
    <xf numFmtId="0" fontId="0" fillId="0" borderId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3" fillId="0" borderId="0" applyNumberFormat="0" applyFill="0" applyBorder="0" applyAlignment="0" applyProtection="0"/>
  </cellStyleXfs>
  <cellXfs count="244">
    <xf numFmtId="0" fontId="0" fillId="0" borderId="0" xfId="0"/>
    <xf numFmtId="164" fontId="0" fillId="0" borderId="0" xfId="0" applyNumberFormat="1"/>
    <xf numFmtId="0" fontId="0" fillId="0" borderId="1" xfId="0" applyBorder="1"/>
    <xf numFmtId="0" fontId="0" fillId="0" borderId="1" xfId="0" applyBorder="1" applyAlignment="1">
      <alignment horizontal="center"/>
    </xf>
    <xf numFmtId="164" fontId="1" fillId="2" borderId="1" xfId="0" applyNumberFormat="1" applyFont="1" applyFill="1" applyBorder="1"/>
    <xf numFmtId="0" fontId="6" fillId="0" borderId="0" xfId="0" applyFont="1"/>
    <xf numFmtId="0" fontId="7" fillId="3" borderId="0" xfId="0" applyFont="1" applyFill="1"/>
    <xf numFmtId="0" fontId="8" fillId="0" borderId="1" xfId="0" applyFont="1" applyBorder="1"/>
    <xf numFmtId="0" fontId="6" fillId="0" borderId="1" xfId="0" applyFont="1" applyBorder="1"/>
    <xf numFmtId="4" fontId="6" fillId="0" borderId="1" xfId="0" applyNumberFormat="1" applyFont="1" applyBorder="1"/>
    <xf numFmtId="4" fontId="6" fillId="0" borderId="1" xfId="0" applyNumberFormat="1" applyFont="1" applyBorder="1" applyAlignment="1">
      <alignment horizontal="right"/>
    </xf>
    <xf numFmtId="0" fontId="6" fillId="0" borderId="2" xfId="0" applyFont="1" applyBorder="1" applyAlignment="1">
      <alignment vertical="top"/>
    </xf>
    <xf numFmtId="0" fontId="6" fillId="0" borderId="3" xfId="0" applyFont="1" applyBorder="1"/>
    <xf numFmtId="0" fontId="6" fillId="0" borderId="4" xfId="0" applyFont="1" applyBorder="1"/>
    <xf numFmtId="0" fontId="6" fillId="0" borderId="2" xfId="0" applyFont="1" applyBorder="1"/>
    <xf numFmtId="165" fontId="9" fillId="0" borderId="0" xfId="2" applyFont="1"/>
    <xf numFmtId="0" fontId="6" fillId="0" borderId="1" xfId="0" applyFont="1" applyBorder="1" applyAlignment="1">
      <alignment horizontal="right"/>
    </xf>
    <xf numFmtId="10" fontId="6" fillId="0" borderId="0" xfId="1" applyNumberFormat="1" applyFont="1"/>
    <xf numFmtId="2" fontId="6" fillId="0" borderId="0" xfId="0" applyNumberFormat="1" applyFont="1"/>
    <xf numFmtId="0" fontId="8" fillId="0" borderId="0" xfId="0" applyFont="1"/>
    <xf numFmtId="10" fontId="6" fillId="0" borderId="5" xfId="1" applyNumberFormat="1" applyFont="1" applyBorder="1"/>
    <xf numFmtId="10" fontId="6" fillId="0" borderId="0" xfId="0" applyNumberFormat="1" applyFont="1"/>
    <xf numFmtId="167" fontId="6" fillId="0" borderId="0" xfId="0" applyNumberFormat="1" applyFont="1"/>
    <xf numFmtId="4" fontId="8" fillId="0" borderId="0" xfId="0" applyNumberFormat="1" applyFont="1"/>
    <xf numFmtId="4" fontId="6" fillId="0" borderId="0" xfId="0" applyNumberFormat="1" applyFont="1"/>
    <xf numFmtId="4" fontId="8" fillId="4" borderId="6" xfId="2" applyNumberFormat="1" applyFont="1" applyFill="1" applyBorder="1"/>
    <xf numFmtId="0" fontId="10" fillId="0" borderId="0" xfId="0" applyFont="1"/>
    <xf numFmtId="15" fontId="7" fillId="2" borderId="1" xfId="0" applyNumberFormat="1" applyFont="1" applyFill="1" applyBorder="1"/>
    <xf numFmtId="2" fontId="8" fillId="0" borderId="0" xfId="0" applyNumberFormat="1" applyFont="1"/>
    <xf numFmtId="2" fontId="6" fillId="0" borderId="5" xfId="0" applyNumberFormat="1" applyFont="1" applyBorder="1"/>
    <xf numFmtId="2" fontId="8" fillId="4" borderId="6" xfId="2" applyNumberFormat="1" applyFont="1" applyFill="1" applyBorder="1"/>
    <xf numFmtId="0" fontId="7" fillId="2" borderId="0" xfId="0" applyFont="1" applyFill="1"/>
    <xf numFmtId="0" fontId="8" fillId="4" borderId="1" xfId="0" applyFont="1" applyFill="1" applyBorder="1"/>
    <xf numFmtId="0" fontId="6" fillId="5" borderId="0" xfId="0" applyFont="1" applyFill="1"/>
    <xf numFmtId="0" fontId="0" fillId="5" borderId="0" xfId="0" applyFill="1"/>
    <xf numFmtId="0" fontId="6" fillId="5" borderId="1" xfId="0" applyFont="1" applyFill="1" applyBorder="1"/>
    <xf numFmtId="4" fontId="6" fillId="5" borderId="1" xfId="0" applyNumberFormat="1" applyFont="1" applyFill="1" applyBorder="1"/>
    <xf numFmtId="165" fontId="9" fillId="5" borderId="0" xfId="2" applyFont="1" applyFill="1"/>
    <xf numFmtId="10" fontId="6" fillId="5" borderId="0" xfId="1" applyNumberFormat="1" applyFont="1" applyFill="1"/>
    <xf numFmtId="2" fontId="6" fillId="5" borderId="0" xfId="0" applyNumberFormat="1" applyFont="1" applyFill="1"/>
    <xf numFmtId="2" fontId="8" fillId="5" borderId="0" xfId="0" applyNumberFormat="1" applyFont="1" applyFill="1"/>
    <xf numFmtId="2" fontId="6" fillId="5" borderId="5" xfId="0" applyNumberFormat="1" applyFont="1" applyFill="1" applyBorder="1"/>
    <xf numFmtId="2" fontId="8" fillId="5" borderId="6" xfId="2" applyNumberFormat="1" applyFont="1" applyFill="1" applyBorder="1"/>
    <xf numFmtId="10" fontId="6" fillId="5" borderId="5" xfId="1" applyNumberFormat="1" applyFont="1" applyFill="1" applyBorder="1"/>
    <xf numFmtId="4" fontId="8" fillId="5" borderId="0" xfId="0" applyNumberFormat="1" applyFont="1" applyFill="1"/>
    <xf numFmtId="4" fontId="6" fillId="5" borderId="0" xfId="0" applyNumberFormat="1" applyFont="1" applyFill="1"/>
    <xf numFmtId="4" fontId="8" fillId="5" borderId="6" xfId="2" applyNumberFormat="1" applyFont="1" applyFill="1" applyBorder="1"/>
    <xf numFmtId="166" fontId="6" fillId="5" borderId="1" xfId="0" applyNumberFormat="1" applyFont="1" applyFill="1" applyBorder="1"/>
    <xf numFmtId="15" fontId="11" fillId="5" borderId="1" xfId="0" applyNumberFormat="1" applyFont="1" applyFill="1" applyBorder="1"/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2" fontId="6" fillId="0" borderId="1" xfId="0" applyNumberFormat="1" applyFont="1" applyBorder="1"/>
    <xf numFmtId="168" fontId="8" fillId="4" borderId="1" xfId="0" applyNumberFormat="1" applyFont="1" applyFill="1" applyBorder="1"/>
    <xf numFmtId="2" fontId="8" fillId="4" borderId="1" xfId="0" applyNumberFormat="1" applyFont="1" applyFill="1" applyBorder="1"/>
    <xf numFmtId="0" fontId="8" fillId="4" borderId="1" xfId="0" applyFont="1" applyFill="1" applyBorder="1" applyAlignment="1">
      <alignment horizontal="left"/>
    </xf>
    <xf numFmtId="0" fontId="3" fillId="0" borderId="1" xfId="0" applyFont="1" applyBorder="1"/>
    <xf numFmtId="49" fontId="11" fillId="4" borderId="1" xfId="3" applyNumberFormat="1" applyFont="1" applyFill="1" applyBorder="1"/>
    <xf numFmtId="169" fontId="11" fillId="4" borderId="1" xfId="3" applyNumberFormat="1" applyFont="1" applyFill="1" applyBorder="1"/>
    <xf numFmtId="49" fontId="9" fillId="0" borderId="1" xfId="3" applyNumberFormat="1" applyFont="1" applyBorder="1"/>
    <xf numFmtId="170" fontId="9" fillId="0" borderId="1" xfId="3" applyNumberFormat="1" applyFont="1" applyBorder="1"/>
    <xf numFmtId="169" fontId="9" fillId="0" borderId="1" xfId="3" applyNumberFormat="1" applyFont="1" applyBorder="1"/>
    <xf numFmtId="0" fontId="6" fillId="4" borderId="1" xfId="0" applyFont="1" applyFill="1" applyBorder="1"/>
    <xf numFmtId="170" fontId="9" fillId="4" borderId="1" xfId="3" applyNumberFormat="1" applyFont="1" applyFill="1" applyBorder="1"/>
    <xf numFmtId="169" fontId="9" fillId="4" borderId="1" xfId="3" applyNumberFormat="1" applyFont="1" applyFill="1" applyBorder="1"/>
    <xf numFmtId="10" fontId="8" fillId="4" borderId="1" xfId="4" applyNumberFormat="1" applyFont="1" applyFill="1" applyBorder="1" applyAlignment="1"/>
    <xf numFmtId="0" fontId="6" fillId="0" borderId="1" xfId="0" applyFont="1" applyBorder="1" applyAlignment="1">
      <alignment horizontal="center" vertical="center"/>
    </xf>
    <xf numFmtId="171" fontId="6" fillId="4" borderId="1" xfId="0" applyNumberFormat="1" applyFont="1" applyFill="1" applyBorder="1"/>
    <xf numFmtId="0" fontId="13" fillId="0" borderId="0" xfId="0" applyFont="1"/>
    <xf numFmtId="0" fontId="14" fillId="2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10" fontId="13" fillId="0" borderId="1" xfId="0" applyNumberFormat="1" applyFont="1" applyBorder="1" applyAlignment="1">
      <alignment vertical="center"/>
    </xf>
    <xf numFmtId="165" fontId="13" fillId="0" borderId="1" xfId="6" applyFont="1" applyBorder="1" applyAlignment="1">
      <alignment vertical="center"/>
    </xf>
    <xf numFmtId="10" fontId="13" fillId="0" borderId="1" xfId="6" applyNumberFormat="1" applyFont="1" applyBorder="1" applyAlignment="1">
      <alignment vertical="center"/>
    </xf>
    <xf numFmtId="172" fontId="13" fillId="0" borderId="0" xfId="0" applyNumberFormat="1" applyFont="1"/>
    <xf numFmtId="0" fontId="13" fillId="0" borderId="0" xfId="0" applyFont="1" applyAlignment="1">
      <alignment horizontal="center" vertical="center"/>
    </xf>
    <xf numFmtId="0" fontId="16" fillId="4" borderId="1" xfId="0" applyFont="1" applyFill="1" applyBorder="1"/>
    <xf numFmtId="10" fontId="16" fillId="4" borderId="1" xfId="0" applyNumberFormat="1" applyFont="1" applyFill="1" applyBorder="1"/>
    <xf numFmtId="165" fontId="16" fillId="4" borderId="1" xfId="0" applyNumberFormat="1" applyFont="1" applyFill="1" applyBorder="1"/>
    <xf numFmtId="165" fontId="13" fillId="0" borderId="0" xfId="0" applyNumberFormat="1" applyFont="1"/>
    <xf numFmtId="10" fontId="13" fillId="0" borderId="0" xfId="0" applyNumberFormat="1" applyFont="1"/>
    <xf numFmtId="0" fontId="17" fillId="4" borderId="0" xfId="0" applyFont="1" applyFill="1"/>
    <xf numFmtId="0" fontId="18" fillId="0" borderId="0" xfId="0" applyFont="1"/>
    <xf numFmtId="165" fontId="0" fillId="0" borderId="0" xfId="0" applyNumberFormat="1"/>
    <xf numFmtId="43" fontId="0" fillId="0" borderId="0" xfId="5" applyFont="1"/>
    <xf numFmtId="10" fontId="0" fillId="0" borderId="0" xfId="0" applyNumberFormat="1"/>
    <xf numFmtId="171" fontId="18" fillId="0" borderId="0" xfId="0" applyNumberFormat="1" applyFont="1"/>
    <xf numFmtId="0" fontId="20" fillId="2" borderId="0" xfId="0" applyFont="1" applyFill="1"/>
    <xf numFmtId="10" fontId="20" fillId="2" borderId="0" xfId="0" applyNumberFormat="1" applyFont="1" applyFill="1"/>
    <xf numFmtId="2" fontId="13" fillId="0" borderId="1" xfId="6" applyNumberFormat="1" applyFont="1" applyBorder="1" applyAlignment="1">
      <alignment vertical="center"/>
    </xf>
    <xf numFmtId="2" fontId="16" fillId="4" borderId="1" xfId="0" applyNumberFormat="1" applyFont="1" applyFill="1" applyBorder="1"/>
    <xf numFmtId="0" fontId="15" fillId="0" borderId="0" xfId="0" applyFont="1"/>
    <xf numFmtId="9" fontId="13" fillId="0" borderId="0" xfId="0" applyNumberFormat="1" applyFont="1"/>
    <xf numFmtId="165" fontId="0" fillId="0" borderId="1" xfId="0" applyNumberFormat="1" applyBorder="1" applyAlignment="1">
      <alignment wrapText="1"/>
    </xf>
    <xf numFmtId="10" fontId="0" fillId="0" borderId="1" xfId="0" applyNumberFormat="1" applyBorder="1" applyAlignment="1">
      <alignment wrapText="1"/>
    </xf>
    <xf numFmtId="2" fontId="0" fillId="0" borderId="1" xfId="0" applyNumberFormat="1" applyBorder="1" applyAlignment="1">
      <alignment wrapText="1"/>
    </xf>
    <xf numFmtId="2" fontId="0" fillId="0" borderId="1" xfId="0" applyNumberFormat="1" applyBorder="1"/>
    <xf numFmtId="165" fontId="0" fillId="0" borderId="1" xfId="0" applyNumberFormat="1" applyBorder="1"/>
    <xf numFmtId="0" fontId="1" fillId="2" borderId="1" xfId="0" applyFont="1" applyFill="1" applyBorder="1" applyAlignment="1">
      <alignment horizontal="center" vertical="center" wrapText="1"/>
    </xf>
    <xf numFmtId="15" fontId="7" fillId="2" borderId="2" xfId="0" applyNumberFormat="1" applyFont="1" applyFill="1" applyBorder="1"/>
    <xf numFmtId="10" fontId="0" fillId="0" borderId="1" xfId="0" applyNumberFormat="1" applyBorder="1"/>
    <xf numFmtId="14" fontId="0" fillId="0" borderId="1" xfId="0" applyNumberFormat="1" applyBorder="1"/>
    <xf numFmtId="0" fontId="3" fillId="4" borderId="1" xfId="0" applyFont="1" applyFill="1" applyBorder="1"/>
    <xf numFmtId="8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9" fontId="0" fillId="0" borderId="1" xfId="0" applyNumberFormat="1" applyBorder="1"/>
    <xf numFmtId="0" fontId="0" fillId="0" borderId="4" xfId="0" applyBorder="1" applyAlignment="1">
      <alignment horizontal="center"/>
    </xf>
    <xf numFmtId="10" fontId="0" fillId="0" borderId="4" xfId="0" applyNumberFormat="1" applyBorder="1"/>
    <xf numFmtId="10" fontId="8" fillId="4" borderId="1" xfId="0" applyNumberFormat="1" applyFont="1" applyFill="1" applyBorder="1"/>
    <xf numFmtId="0" fontId="13" fillId="0" borderId="1" xfId="0" applyFont="1" applyBorder="1"/>
    <xf numFmtId="0" fontId="14" fillId="2" borderId="1" xfId="0" applyFont="1" applyFill="1" applyBorder="1"/>
    <xf numFmtId="0" fontId="14" fillId="2" borderId="1" xfId="0" applyFont="1" applyFill="1" applyBorder="1" applyAlignment="1">
      <alignment horizontal="right"/>
    </xf>
    <xf numFmtId="0" fontId="1" fillId="2" borderId="0" xfId="0" applyFont="1" applyFill="1"/>
    <xf numFmtId="0" fontId="1" fillId="2" borderId="1" xfId="0" applyFont="1" applyFill="1" applyBorder="1"/>
    <xf numFmtId="0" fontId="1" fillId="2" borderId="2" xfId="0" applyFont="1" applyFill="1" applyBorder="1"/>
    <xf numFmtId="0" fontId="0" fillId="6" borderId="0" xfId="0" applyFill="1"/>
    <xf numFmtId="43" fontId="13" fillId="0" borderId="0" xfId="0" applyNumberFormat="1" applyFont="1"/>
    <xf numFmtId="9" fontId="0" fillId="0" borderId="0" xfId="1" applyFont="1"/>
    <xf numFmtId="0" fontId="7" fillId="2" borderId="1" xfId="0" applyFont="1" applyFill="1" applyBorder="1" applyAlignment="1">
      <alignment horizontal="left"/>
    </xf>
    <xf numFmtId="0" fontId="7" fillId="2" borderId="2" xfId="0" applyFont="1" applyFill="1" applyBorder="1" applyAlignment="1">
      <alignment horizontal="left"/>
    </xf>
    <xf numFmtId="10" fontId="3" fillId="4" borderId="1" xfId="0" applyNumberFormat="1" applyFont="1" applyFill="1" applyBorder="1"/>
    <xf numFmtId="2" fontId="0" fillId="0" borderId="0" xfId="0" applyNumberFormat="1"/>
    <xf numFmtId="0" fontId="6" fillId="0" borderId="0" xfId="0" applyFont="1" applyAlignment="1">
      <alignment horizontal="center" vertical="center"/>
    </xf>
    <xf numFmtId="0" fontId="3" fillId="0" borderId="0" xfId="0" applyFont="1"/>
    <xf numFmtId="164" fontId="1" fillId="0" borderId="1" xfId="0" applyNumberFormat="1" applyFont="1" applyBorder="1"/>
    <xf numFmtId="14" fontId="0" fillId="0" borderId="0" xfId="0" applyNumberFormat="1"/>
    <xf numFmtId="164" fontId="1" fillId="0" borderId="0" xfId="0" applyNumberFormat="1" applyFont="1"/>
    <xf numFmtId="0" fontId="0" fillId="4" borderId="1" xfId="0" applyFill="1" applyBorder="1"/>
    <xf numFmtId="2" fontId="3" fillId="4" borderId="1" xfId="0" applyNumberFormat="1" applyFont="1" applyFill="1" applyBorder="1"/>
    <xf numFmtId="2" fontId="3" fillId="0" borderId="1" xfId="0" applyNumberFormat="1" applyFont="1" applyBorder="1"/>
    <xf numFmtId="0" fontId="3" fillId="4" borderId="1" xfId="0" applyFont="1" applyFill="1" applyBorder="1" applyAlignment="1">
      <alignment horizontal="center"/>
    </xf>
    <xf numFmtId="164" fontId="1" fillId="4" borderId="1" xfId="0" applyNumberFormat="1" applyFont="1" applyFill="1" applyBorder="1" applyAlignment="1">
      <alignment horizontal="center"/>
    </xf>
    <xf numFmtId="9" fontId="3" fillId="4" borderId="1" xfId="0" applyNumberFormat="1" applyFont="1" applyFill="1" applyBorder="1" applyAlignment="1">
      <alignment horizontal="center"/>
    </xf>
    <xf numFmtId="0" fontId="3" fillId="4" borderId="1" xfId="0" applyFont="1" applyFill="1" applyBorder="1" applyAlignment="1">
      <alignment horizontal="left"/>
    </xf>
    <xf numFmtId="0" fontId="9" fillId="0" borderId="1" xfId="0" applyFont="1" applyBorder="1" applyAlignment="1">
      <alignment vertical="center"/>
    </xf>
    <xf numFmtId="0" fontId="9" fillId="0" borderId="0" xfId="0" applyFont="1" applyAlignment="1">
      <alignment vertical="center"/>
    </xf>
    <xf numFmtId="166" fontId="9" fillId="0" borderId="0" xfId="0" applyNumberFormat="1" applyFont="1" applyAlignment="1">
      <alignment vertical="center"/>
    </xf>
    <xf numFmtId="0" fontId="11" fillId="0" borderId="2" xfId="0" applyFont="1" applyBorder="1" applyAlignment="1">
      <alignment vertical="center"/>
    </xf>
    <xf numFmtId="0" fontId="11" fillId="0" borderId="0" xfId="0" applyFont="1" applyAlignment="1">
      <alignment vertical="center"/>
    </xf>
    <xf numFmtId="166" fontId="9" fillId="0" borderId="1" xfId="0" applyNumberFormat="1" applyFont="1" applyBorder="1" applyAlignment="1">
      <alignment vertical="center"/>
    </xf>
    <xf numFmtId="9" fontId="6" fillId="0" borderId="1" xfId="0" applyNumberFormat="1" applyFont="1" applyBorder="1"/>
    <xf numFmtId="173" fontId="6" fillId="0" borderId="1" xfId="0" applyNumberFormat="1" applyFont="1" applyBorder="1"/>
    <xf numFmtId="9" fontId="6" fillId="0" borderId="0" xfId="0" applyNumberFormat="1" applyFont="1"/>
    <xf numFmtId="10" fontId="6" fillId="0" borderId="1" xfId="1" applyNumberFormat="1" applyFont="1" applyBorder="1"/>
    <xf numFmtId="174" fontId="6" fillId="0" borderId="1" xfId="0" applyNumberFormat="1" applyFont="1" applyBorder="1"/>
    <xf numFmtId="175" fontId="6" fillId="0" borderId="1" xfId="0" applyNumberFormat="1" applyFont="1" applyBorder="1"/>
    <xf numFmtId="176" fontId="6" fillId="0" borderId="0" xfId="0" applyNumberFormat="1" applyFont="1"/>
    <xf numFmtId="0" fontId="9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0" fillId="0" borderId="1" xfId="0" applyBorder="1" applyAlignment="1">
      <alignment horizontal="left" indent="1"/>
    </xf>
    <xf numFmtId="43" fontId="0" fillId="0" borderId="1" xfId="5" applyFont="1" applyBorder="1"/>
    <xf numFmtId="0" fontId="21" fillId="0" borderId="1" xfId="0" applyFont="1" applyBorder="1" applyAlignment="1">
      <alignment horizontal="right"/>
    </xf>
    <xf numFmtId="10" fontId="21" fillId="0" borderId="1" xfId="0" applyNumberFormat="1" applyFont="1" applyBorder="1"/>
    <xf numFmtId="43" fontId="3" fillId="4" borderId="1" xfId="0" applyNumberFormat="1" applyFont="1" applyFill="1" applyBorder="1"/>
    <xf numFmtId="4" fontId="8" fillId="0" borderId="1" xfId="0" applyNumberFormat="1" applyFont="1" applyBorder="1"/>
    <xf numFmtId="9" fontId="10" fillId="0" borderId="1" xfId="1" applyFont="1" applyFill="1" applyBorder="1" applyAlignment="1">
      <alignment horizontal="right"/>
    </xf>
    <xf numFmtId="1" fontId="6" fillId="0" borderId="1" xfId="0" applyNumberFormat="1" applyFont="1" applyBorder="1" applyAlignment="1">
      <alignment horizontal="left"/>
    </xf>
    <xf numFmtId="15" fontId="8" fillId="4" borderId="1" xfId="0" applyNumberFormat="1" applyFont="1" applyFill="1" applyBorder="1" applyAlignment="1">
      <alignment horizontal="center" vertical="center" wrapText="1"/>
    </xf>
    <xf numFmtId="15" fontId="8" fillId="4" borderId="8" xfId="0" applyNumberFormat="1" applyFont="1" applyFill="1" applyBorder="1" applyAlignment="1">
      <alignment vertical="center"/>
    </xf>
    <xf numFmtId="15" fontId="8" fillId="4" borderId="6" xfId="0" applyNumberFormat="1" applyFont="1" applyFill="1" applyBorder="1" applyAlignment="1">
      <alignment vertical="center" wrapText="1"/>
    </xf>
    <xf numFmtId="15" fontId="8" fillId="4" borderId="7" xfId="0" applyNumberFormat="1" applyFont="1" applyFill="1" applyBorder="1" applyAlignment="1">
      <alignment vertical="center" wrapText="1"/>
    </xf>
    <xf numFmtId="10" fontId="6" fillId="0" borderId="1" xfId="0" applyNumberFormat="1" applyFont="1" applyBorder="1"/>
    <xf numFmtId="179" fontId="8" fillId="0" borderId="1" xfId="0" applyNumberFormat="1" applyFont="1" applyBorder="1" applyAlignment="1">
      <alignment horizontal="center"/>
    </xf>
    <xf numFmtId="10" fontId="11" fillId="0" borderId="1" xfId="0" applyNumberFormat="1" applyFont="1" applyBorder="1" applyAlignment="1">
      <alignment horizontal="center"/>
    </xf>
    <xf numFmtId="165" fontId="6" fillId="0" borderId="0" xfId="0" applyNumberFormat="1" applyFont="1"/>
    <xf numFmtId="9" fontId="11" fillId="0" borderId="1" xfId="0" applyNumberFormat="1" applyFont="1" applyBorder="1" applyAlignment="1">
      <alignment horizontal="center"/>
    </xf>
    <xf numFmtId="0" fontId="11" fillId="7" borderId="1" xfId="0" applyFont="1" applyFill="1" applyBorder="1" applyAlignment="1">
      <alignment horizontal="center"/>
    </xf>
    <xf numFmtId="165" fontId="8" fillId="0" borderId="1" xfId="2" applyFont="1" applyBorder="1"/>
    <xf numFmtId="10" fontId="8" fillId="0" borderId="1" xfId="1" applyNumberFormat="1" applyFont="1" applyBorder="1"/>
    <xf numFmtId="10" fontId="8" fillId="0" borderId="1" xfId="0" applyNumberFormat="1" applyFont="1" applyBorder="1"/>
    <xf numFmtId="165" fontId="8" fillId="4" borderId="1" xfId="2" applyFont="1" applyFill="1" applyBorder="1"/>
    <xf numFmtId="10" fontId="8" fillId="4" borderId="1" xfId="1" applyNumberFormat="1" applyFont="1" applyFill="1" applyBorder="1"/>
    <xf numFmtId="178" fontId="7" fillId="0" borderId="0" xfId="0" applyNumberFormat="1" applyFont="1"/>
    <xf numFmtId="0" fontId="8" fillId="4" borderId="1" xfId="0" applyFont="1" applyFill="1" applyBorder="1" applyAlignment="1">
      <alignment horizontal="center" vertical="center" wrapText="1"/>
    </xf>
    <xf numFmtId="165" fontId="6" fillId="0" borderId="1" xfId="2" applyFont="1" applyBorder="1"/>
    <xf numFmtId="180" fontId="8" fillId="0" borderId="1" xfId="0" applyNumberFormat="1" applyFont="1" applyBorder="1" applyAlignment="1">
      <alignment horizontal="center" vertical="center"/>
    </xf>
    <xf numFmtId="177" fontId="7" fillId="2" borderId="1" xfId="0" applyNumberFormat="1" applyFont="1" applyFill="1" applyBorder="1" applyAlignment="1">
      <alignment horizontal="center"/>
    </xf>
    <xf numFmtId="165" fontId="0" fillId="4" borderId="1" xfId="0" applyNumberFormat="1" applyFill="1" applyBorder="1" applyAlignment="1">
      <alignment wrapText="1"/>
    </xf>
    <xf numFmtId="165" fontId="0" fillId="4" borderId="1" xfId="0" applyNumberFormat="1" applyFill="1" applyBorder="1"/>
    <xf numFmtId="10" fontId="0" fillId="4" borderId="1" xfId="0" applyNumberFormat="1" applyFill="1" applyBorder="1" applyAlignment="1">
      <alignment wrapText="1"/>
    </xf>
    <xf numFmtId="2" fontId="0" fillId="4" borderId="1" xfId="0" applyNumberFormat="1" applyFill="1" applyBorder="1" applyAlignment="1">
      <alignment wrapText="1"/>
    </xf>
    <xf numFmtId="0" fontId="9" fillId="0" borderId="1" xfId="0" applyFont="1" applyBorder="1"/>
    <xf numFmtId="176" fontId="6" fillId="0" borderId="1" xfId="0" applyNumberFormat="1" applyFont="1" applyBorder="1"/>
    <xf numFmtId="0" fontId="11" fillId="4" borderId="1" xfId="0" applyFont="1" applyFill="1" applyBorder="1"/>
    <xf numFmtId="0" fontId="6" fillId="4" borderId="1" xfId="0" applyFont="1" applyFill="1" applyBorder="1" applyAlignment="1">
      <alignment horizontal="center" vertical="center"/>
    </xf>
    <xf numFmtId="176" fontId="8" fillId="4" borderId="1" xfId="0" applyNumberFormat="1" applyFont="1" applyFill="1" applyBorder="1"/>
    <xf numFmtId="4" fontId="8" fillId="4" borderId="1" xfId="0" applyNumberFormat="1" applyFont="1" applyFill="1" applyBorder="1"/>
    <xf numFmtId="9" fontId="10" fillId="0" borderId="0" xfId="1" applyFont="1" applyFill="1" applyBorder="1" applyAlignment="1">
      <alignment horizontal="right"/>
    </xf>
    <xf numFmtId="178" fontId="7" fillId="2" borderId="1" xfId="0" applyNumberFormat="1" applyFont="1" applyFill="1" applyBorder="1" applyAlignment="1">
      <alignment horizontal="center"/>
    </xf>
    <xf numFmtId="0" fontId="19" fillId="4" borderId="0" xfId="0" applyFont="1" applyFill="1"/>
    <xf numFmtId="2" fontId="13" fillId="0" borderId="1" xfId="0" applyNumberFormat="1" applyFont="1" applyBorder="1"/>
    <xf numFmtId="0" fontId="0" fillId="0" borderId="1" xfId="0" applyBorder="1" applyAlignment="1">
      <alignment horizontal="left"/>
    </xf>
    <xf numFmtId="2" fontId="0" fillId="0" borderId="9" xfId="0" applyNumberFormat="1" applyBorder="1"/>
    <xf numFmtId="2" fontId="0" fillId="0" borderId="4" xfId="0" applyNumberFormat="1" applyBorder="1"/>
    <xf numFmtId="2" fontId="3" fillId="0" borderId="4" xfId="0" applyNumberFormat="1" applyFont="1" applyBorder="1"/>
    <xf numFmtId="0" fontId="6" fillId="4" borderId="1" xfId="0" applyFont="1" applyFill="1" applyBorder="1" applyAlignment="1">
      <alignment horizontal="center"/>
    </xf>
    <xf numFmtId="2" fontId="8" fillId="0" borderId="1" xfId="0" applyNumberFormat="1" applyFont="1" applyBorder="1"/>
    <xf numFmtId="4" fontId="0" fillId="0" borderId="0" xfId="0" applyNumberFormat="1"/>
    <xf numFmtId="4" fontId="0" fillId="0" borderId="1" xfId="0" applyNumberFormat="1" applyBorder="1"/>
    <xf numFmtId="0" fontId="6" fillId="0" borderId="0" xfId="0" applyFont="1" applyAlignment="1">
      <alignment horizontal="center"/>
    </xf>
    <xf numFmtId="43" fontId="3" fillId="0" borderId="1" xfId="5" applyFont="1" applyFill="1" applyBorder="1"/>
    <xf numFmtId="14" fontId="3" fillId="4" borderId="1" xfId="0" applyNumberFormat="1" applyFont="1" applyFill="1" applyBorder="1" applyAlignment="1">
      <alignment horizontal="center"/>
    </xf>
    <xf numFmtId="10" fontId="3" fillId="4" borderId="4" xfId="0" applyNumberFormat="1" applyFont="1" applyFill="1" applyBorder="1"/>
    <xf numFmtId="4" fontId="3" fillId="0" borderId="1" xfId="0" applyNumberFormat="1" applyFont="1" applyBorder="1"/>
    <xf numFmtId="2" fontId="0" fillId="0" borderId="2" xfId="0" applyNumberFormat="1" applyBorder="1"/>
    <xf numFmtId="2" fontId="3" fillId="8" borderId="1" xfId="0" applyNumberFormat="1" applyFont="1" applyFill="1" applyBorder="1"/>
    <xf numFmtId="4" fontId="0" fillId="0" borderId="3" xfId="0" applyNumberFormat="1" applyBorder="1"/>
    <xf numFmtId="169" fontId="9" fillId="0" borderId="3" xfId="3" applyNumberFormat="1" applyFont="1" applyBorder="1"/>
    <xf numFmtId="0" fontId="23" fillId="0" borderId="0" xfId="10"/>
    <xf numFmtId="0" fontId="24" fillId="0" borderId="1" xfId="0" applyFont="1" applyBorder="1"/>
    <xf numFmtId="10" fontId="25" fillId="0" borderId="1" xfId="0" applyNumberFormat="1" applyFont="1" applyBorder="1"/>
    <xf numFmtId="0" fontId="23" fillId="0" borderId="0" xfId="10" applyAlignment="1">
      <alignment vertical="center"/>
    </xf>
    <xf numFmtId="0" fontId="24" fillId="0" borderId="1" xfId="0" applyFont="1" applyBorder="1" applyAlignment="1">
      <alignment vertical="center" wrapText="1"/>
    </xf>
    <xf numFmtId="168" fontId="25" fillId="0" borderId="1" xfId="0" applyNumberFormat="1" applyFont="1" applyBorder="1" applyAlignment="1">
      <alignment vertical="center"/>
    </xf>
    <xf numFmtId="2" fontId="25" fillId="0" borderId="1" xfId="0" applyNumberFormat="1" applyFont="1" applyBorder="1"/>
    <xf numFmtId="0" fontId="26" fillId="0" borderId="0" xfId="0" applyFont="1" applyAlignment="1">
      <alignment horizontal="justify" vertical="center"/>
    </xf>
    <xf numFmtId="0" fontId="28" fillId="2" borderId="10" xfId="0" applyFont="1" applyFill="1" applyBorder="1" applyAlignment="1">
      <alignment horizontal="center" vertical="center" wrapText="1"/>
    </xf>
    <xf numFmtId="17" fontId="28" fillId="2" borderId="11" xfId="0" applyNumberFormat="1" applyFont="1" applyFill="1" applyBorder="1" applyAlignment="1">
      <alignment horizontal="center" vertical="center" wrapText="1"/>
    </xf>
    <xf numFmtId="0" fontId="29" fillId="0" borderId="12" xfId="0" applyFont="1" applyBorder="1" applyAlignment="1">
      <alignment vertical="center"/>
    </xf>
    <xf numFmtId="0" fontId="29" fillId="0" borderId="13" xfId="0" applyFont="1" applyBorder="1" applyAlignment="1">
      <alignment horizontal="center" vertical="center"/>
    </xf>
    <xf numFmtId="0" fontId="29" fillId="0" borderId="13" xfId="0" applyFont="1" applyBorder="1" applyAlignment="1">
      <alignment vertical="center"/>
    </xf>
    <xf numFmtId="0" fontId="29" fillId="0" borderId="13" xfId="0" applyFont="1" applyBorder="1" applyAlignment="1">
      <alignment horizontal="right" vertical="center"/>
    </xf>
    <xf numFmtId="0" fontId="30" fillId="0" borderId="12" xfId="0" applyFont="1" applyBorder="1" applyAlignment="1">
      <alignment vertical="center"/>
    </xf>
    <xf numFmtId="0" fontId="30" fillId="9" borderId="13" xfId="0" applyFont="1" applyFill="1" applyBorder="1" applyAlignment="1">
      <alignment horizontal="right" vertical="center"/>
    </xf>
    <xf numFmtId="0" fontId="31" fillId="0" borderId="12" xfId="0" applyFont="1" applyBorder="1" applyAlignment="1">
      <alignment horizontal="right" vertical="center"/>
    </xf>
    <xf numFmtId="10" fontId="31" fillId="0" borderId="13" xfId="0" applyNumberFormat="1" applyFont="1" applyBorder="1" applyAlignment="1">
      <alignment horizontal="right" vertical="center"/>
    </xf>
    <xf numFmtId="2" fontId="29" fillId="0" borderId="13" xfId="0" applyNumberFormat="1" applyFont="1" applyBorder="1" applyAlignment="1">
      <alignment horizontal="right" vertical="center"/>
    </xf>
    <xf numFmtId="2" fontId="30" fillId="9" borderId="13" xfId="0" applyNumberFormat="1" applyFont="1" applyFill="1" applyBorder="1" applyAlignment="1">
      <alignment horizontal="right" vertical="center"/>
    </xf>
    <xf numFmtId="4" fontId="3" fillId="0" borderId="1" xfId="0" applyNumberFormat="1" applyFont="1" applyBorder="1" applyAlignment="1">
      <alignment horizontal="center" vertical="center"/>
    </xf>
    <xf numFmtId="9" fontId="21" fillId="0" borderId="1" xfId="1" applyFont="1" applyFill="1" applyBorder="1" applyAlignment="1">
      <alignment horizontal="center" vertical="center"/>
    </xf>
    <xf numFmtId="10" fontId="21" fillId="0" borderId="1" xfId="1" applyNumberFormat="1" applyFont="1" applyFill="1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4" fontId="3" fillId="4" borderId="1" xfId="0" applyNumberFormat="1" applyFont="1" applyFill="1" applyBorder="1" applyAlignment="1">
      <alignment horizontal="center" vertical="center"/>
    </xf>
    <xf numFmtId="0" fontId="8" fillId="4" borderId="0" xfId="0" applyFont="1" applyFill="1"/>
    <xf numFmtId="165" fontId="8" fillId="4" borderId="0" xfId="2" applyFont="1" applyFill="1" applyBorder="1"/>
    <xf numFmtId="10" fontId="8" fillId="4" borderId="0" xfId="1" applyNumberFormat="1" applyFont="1" applyFill="1" applyBorder="1"/>
    <xf numFmtId="0" fontId="32" fillId="0" borderId="0" xfId="0" applyFont="1"/>
    <xf numFmtId="0" fontId="14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178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2" fillId="0" borderId="8" xfId="0" applyFont="1" applyBorder="1" applyAlignment="1">
      <alignment horizontal="right"/>
    </xf>
    <xf numFmtId="0" fontId="22" fillId="0" borderId="6" xfId="0" applyFont="1" applyBorder="1" applyAlignment="1">
      <alignment horizontal="right"/>
    </xf>
    <xf numFmtId="0" fontId="22" fillId="0" borderId="7" xfId="0" applyFont="1" applyBorder="1" applyAlignment="1">
      <alignment horizontal="right"/>
    </xf>
  </cellXfs>
  <cellStyles count="11">
    <cellStyle name="Comma" xfId="5" builtinId="3"/>
    <cellStyle name="Comma 2" xfId="2" xr:uid="{00000000-0005-0000-0000-000001000000}"/>
    <cellStyle name="Comma 2 2" xfId="7" xr:uid="{B2AB7659-F1C9-429A-83D4-C2B35C44F6A9}"/>
    <cellStyle name="Comma 3" xfId="8" xr:uid="{65591347-EC62-44DD-B7DB-E6E467CF4667}"/>
    <cellStyle name="Comma 3 76" xfId="6" xr:uid="{00000000-0005-0000-0000-000002000000}"/>
    <cellStyle name="Comma 3 76 2" xfId="9" xr:uid="{7B0E90B8-A251-4EF9-9E89-5A64CAF36D20}"/>
    <cellStyle name="Hyperlink" xfId="10" builtinId="8"/>
    <cellStyle name="Normal" xfId="0" builtinId="0"/>
    <cellStyle name="Normal 2 10" xfId="3" xr:uid="{00000000-0005-0000-0000-000004000000}"/>
    <cellStyle name="Percent" xfId="1" builtinId="5"/>
    <cellStyle name="Percent 2 2" xfId="4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19.xml"/><Relationship Id="rId21" Type="http://schemas.openxmlformats.org/officeDocument/2006/relationships/externalLink" Target="externalLinks/externalLink14.xml"/><Relationship Id="rId42" Type="http://schemas.openxmlformats.org/officeDocument/2006/relationships/externalLink" Target="externalLinks/externalLink35.xml"/><Relationship Id="rId47" Type="http://schemas.openxmlformats.org/officeDocument/2006/relationships/externalLink" Target="externalLinks/externalLink40.xml"/><Relationship Id="rId63" Type="http://schemas.openxmlformats.org/officeDocument/2006/relationships/externalLink" Target="externalLinks/externalLink56.xml"/><Relationship Id="rId68" Type="http://schemas.openxmlformats.org/officeDocument/2006/relationships/externalLink" Target="externalLinks/externalLink61.xml"/><Relationship Id="rId84" Type="http://schemas.openxmlformats.org/officeDocument/2006/relationships/externalLink" Target="externalLinks/externalLink77.xml"/><Relationship Id="rId89" Type="http://schemas.openxmlformats.org/officeDocument/2006/relationships/externalLink" Target="externalLinks/externalLink82.xml"/><Relationship Id="rId7" Type="http://schemas.openxmlformats.org/officeDocument/2006/relationships/worksheet" Target="worksheets/sheet7.xml"/><Relationship Id="rId71" Type="http://schemas.openxmlformats.org/officeDocument/2006/relationships/externalLink" Target="externalLinks/externalLink64.xml"/><Relationship Id="rId92" Type="http://schemas.openxmlformats.org/officeDocument/2006/relationships/externalLink" Target="externalLinks/externalLink8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9.xml"/><Relationship Id="rId29" Type="http://schemas.openxmlformats.org/officeDocument/2006/relationships/externalLink" Target="externalLinks/externalLink22.xml"/><Relationship Id="rId11" Type="http://schemas.openxmlformats.org/officeDocument/2006/relationships/externalLink" Target="externalLinks/externalLink4.xml"/><Relationship Id="rId24" Type="http://schemas.openxmlformats.org/officeDocument/2006/relationships/externalLink" Target="externalLinks/externalLink17.xml"/><Relationship Id="rId32" Type="http://schemas.openxmlformats.org/officeDocument/2006/relationships/externalLink" Target="externalLinks/externalLink25.xml"/><Relationship Id="rId37" Type="http://schemas.openxmlformats.org/officeDocument/2006/relationships/externalLink" Target="externalLinks/externalLink30.xml"/><Relationship Id="rId40" Type="http://schemas.openxmlformats.org/officeDocument/2006/relationships/externalLink" Target="externalLinks/externalLink33.xml"/><Relationship Id="rId45" Type="http://schemas.openxmlformats.org/officeDocument/2006/relationships/externalLink" Target="externalLinks/externalLink38.xml"/><Relationship Id="rId53" Type="http://schemas.openxmlformats.org/officeDocument/2006/relationships/externalLink" Target="externalLinks/externalLink46.xml"/><Relationship Id="rId58" Type="http://schemas.openxmlformats.org/officeDocument/2006/relationships/externalLink" Target="externalLinks/externalLink51.xml"/><Relationship Id="rId66" Type="http://schemas.openxmlformats.org/officeDocument/2006/relationships/externalLink" Target="externalLinks/externalLink59.xml"/><Relationship Id="rId74" Type="http://schemas.openxmlformats.org/officeDocument/2006/relationships/externalLink" Target="externalLinks/externalLink67.xml"/><Relationship Id="rId79" Type="http://schemas.openxmlformats.org/officeDocument/2006/relationships/externalLink" Target="externalLinks/externalLink72.xml"/><Relationship Id="rId87" Type="http://schemas.openxmlformats.org/officeDocument/2006/relationships/externalLink" Target="externalLinks/externalLink80.xml"/><Relationship Id="rId102" Type="http://schemas.openxmlformats.org/officeDocument/2006/relationships/theme" Target="theme/theme1.xml"/><Relationship Id="rId5" Type="http://schemas.openxmlformats.org/officeDocument/2006/relationships/worksheet" Target="worksheets/sheet5.xml"/><Relationship Id="rId61" Type="http://schemas.openxmlformats.org/officeDocument/2006/relationships/externalLink" Target="externalLinks/externalLink54.xml"/><Relationship Id="rId82" Type="http://schemas.openxmlformats.org/officeDocument/2006/relationships/externalLink" Target="externalLinks/externalLink75.xml"/><Relationship Id="rId90" Type="http://schemas.openxmlformats.org/officeDocument/2006/relationships/externalLink" Target="externalLinks/externalLink83.xml"/><Relationship Id="rId95" Type="http://schemas.openxmlformats.org/officeDocument/2006/relationships/externalLink" Target="externalLinks/externalLink88.xml"/><Relationship Id="rId19" Type="http://schemas.openxmlformats.org/officeDocument/2006/relationships/externalLink" Target="externalLinks/externalLink12.xml"/><Relationship Id="rId14" Type="http://schemas.openxmlformats.org/officeDocument/2006/relationships/externalLink" Target="externalLinks/externalLink7.xml"/><Relationship Id="rId22" Type="http://schemas.openxmlformats.org/officeDocument/2006/relationships/externalLink" Target="externalLinks/externalLink15.xml"/><Relationship Id="rId27" Type="http://schemas.openxmlformats.org/officeDocument/2006/relationships/externalLink" Target="externalLinks/externalLink20.xml"/><Relationship Id="rId30" Type="http://schemas.openxmlformats.org/officeDocument/2006/relationships/externalLink" Target="externalLinks/externalLink23.xml"/><Relationship Id="rId35" Type="http://schemas.openxmlformats.org/officeDocument/2006/relationships/externalLink" Target="externalLinks/externalLink28.xml"/><Relationship Id="rId43" Type="http://schemas.openxmlformats.org/officeDocument/2006/relationships/externalLink" Target="externalLinks/externalLink36.xml"/><Relationship Id="rId48" Type="http://schemas.openxmlformats.org/officeDocument/2006/relationships/externalLink" Target="externalLinks/externalLink41.xml"/><Relationship Id="rId56" Type="http://schemas.openxmlformats.org/officeDocument/2006/relationships/externalLink" Target="externalLinks/externalLink49.xml"/><Relationship Id="rId64" Type="http://schemas.openxmlformats.org/officeDocument/2006/relationships/externalLink" Target="externalLinks/externalLink57.xml"/><Relationship Id="rId69" Type="http://schemas.openxmlformats.org/officeDocument/2006/relationships/externalLink" Target="externalLinks/externalLink62.xml"/><Relationship Id="rId77" Type="http://schemas.openxmlformats.org/officeDocument/2006/relationships/externalLink" Target="externalLinks/externalLink70.xml"/><Relationship Id="rId100" Type="http://schemas.openxmlformats.org/officeDocument/2006/relationships/externalLink" Target="externalLinks/externalLink93.xml"/><Relationship Id="rId105" Type="http://schemas.openxmlformats.org/officeDocument/2006/relationships/calcChain" Target="calcChain.xml"/><Relationship Id="rId8" Type="http://schemas.openxmlformats.org/officeDocument/2006/relationships/externalLink" Target="externalLinks/externalLink1.xml"/><Relationship Id="rId51" Type="http://schemas.openxmlformats.org/officeDocument/2006/relationships/externalLink" Target="externalLinks/externalLink44.xml"/><Relationship Id="rId72" Type="http://schemas.openxmlformats.org/officeDocument/2006/relationships/externalLink" Target="externalLinks/externalLink65.xml"/><Relationship Id="rId80" Type="http://schemas.openxmlformats.org/officeDocument/2006/relationships/externalLink" Target="externalLinks/externalLink73.xml"/><Relationship Id="rId85" Type="http://schemas.openxmlformats.org/officeDocument/2006/relationships/externalLink" Target="externalLinks/externalLink78.xml"/><Relationship Id="rId93" Type="http://schemas.openxmlformats.org/officeDocument/2006/relationships/externalLink" Target="externalLinks/externalLink86.xml"/><Relationship Id="rId98" Type="http://schemas.openxmlformats.org/officeDocument/2006/relationships/externalLink" Target="externalLinks/externalLink91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5.xml"/><Relationship Id="rId17" Type="http://schemas.openxmlformats.org/officeDocument/2006/relationships/externalLink" Target="externalLinks/externalLink10.xml"/><Relationship Id="rId25" Type="http://schemas.openxmlformats.org/officeDocument/2006/relationships/externalLink" Target="externalLinks/externalLink18.xml"/><Relationship Id="rId33" Type="http://schemas.openxmlformats.org/officeDocument/2006/relationships/externalLink" Target="externalLinks/externalLink26.xml"/><Relationship Id="rId38" Type="http://schemas.openxmlformats.org/officeDocument/2006/relationships/externalLink" Target="externalLinks/externalLink31.xml"/><Relationship Id="rId46" Type="http://schemas.openxmlformats.org/officeDocument/2006/relationships/externalLink" Target="externalLinks/externalLink39.xml"/><Relationship Id="rId59" Type="http://schemas.openxmlformats.org/officeDocument/2006/relationships/externalLink" Target="externalLinks/externalLink52.xml"/><Relationship Id="rId67" Type="http://schemas.openxmlformats.org/officeDocument/2006/relationships/externalLink" Target="externalLinks/externalLink60.xml"/><Relationship Id="rId103" Type="http://schemas.openxmlformats.org/officeDocument/2006/relationships/styles" Target="styles.xml"/><Relationship Id="rId20" Type="http://schemas.openxmlformats.org/officeDocument/2006/relationships/externalLink" Target="externalLinks/externalLink13.xml"/><Relationship Id="rId41" Type="http://schemas.openxmlformats.org/officeDocument/2006/relationships/externalLink" Target="externalLinks/externalLink34.xml"/><Relationship Id="rId54" Type="http://schemas.openxmlformats.org/officeDocument/2006/relationships/externalLink" Target="externalLinks/externalLink47.xml"/><Relationship Id="rId62" Type="http://schemas.openxmlformats.org/officeDocument/2006/relationships/externalLink" Target="externalLinks/externalLink55.xml"/><Relationship Id="rId70" Type="http://schemas.openxmlformats.org/officeDocument/2006/relationships/externalLink" Target="externalLinks/externalLink63.xml"/><Relationship Id="rId75" Type="http://schemas.openxmlformats.org/officeDocument/2006/relationships/externalLink" Target="externalLinks/externalLink68.xml"/><Relationship Id="rId83" Type="http://schemas.openxmlformats.org/officeDocument/2006/relationships/externalLink" Target="externalLinks/externalLink76.xml"/><Relationship Id="rId88" Type="http://schemas.openxmlformats.org/officeDocument/2006/relationships/externalLink" Target="externalLinks/externalLink81.xml"/><Relationship Id="rId91" Type="http://schemas.openxmlformats.org/officeDocument/2006/relationships/externalLink" Target="externalLinks/externalLink84.xml"/><Relationship Id="rId96" Type="http://schemas.openxmlformats.org/officeDocument/2006/relationships/externalLink" Target="externalLinks/externalLink8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externalLink" Target="externalLinks/externalLink8.xml"/><Relationship Id="rId23" Type="http://schemas.openxmlformats.org/officeDocument/2006/relationships/externalLink" Target="externalLinks/externalLink16.xml"/><Relationship Id="rId28" Type="http://schemas.openxmlformats.org/officeDocument/2006/relationships/externalLink" Target="externalLinks/externalLink21.xml"/><Relationship Id="rId36" Type="http://schemas.openxmlformats.org/officeDocument/2006/relationships/externalLink" Target="externalLinks/externalLink29.xml"/><Relationship Id="rId49" Type="http://schemas.openxmlformats.org/officeDocument/2006/relationships/externalLink" Target="externalLinks/externalLink42.xml"/><Relationship Id="rId57" Type="http://schemas.openxmlformats.org/officeDocument/2006/relationships/externalLink" Target="externalLinks/externalLink50.xml"/><Relationship Id="rId10" Type="http://schemas.openxmlformats.org/officeDocument/2006/relationships/externalLink" Target="externalLinks/externalLink3.xml"/><Relationship Id="rId31" Type="http://schemas.openxmlformats.org/officeDocument/2006/relationships/externalLink" Target="externalLinks/externalLink24.xml"/><Relationship Id="rId44" Type="http://schemas.openxmlformats.org/officeDocument/2006/relationships/externalLink" Target="externalLinks/externalLink37.xml"/><Relationship Id="rId52" Type="http://schemas.openxmlformats.org/officeDocument/2006/relationships/externalLink" Target="externalLinks/externalLink45.xml"/><Relationship Id="rId60" Type="http://schemas.openxmlformats.org/officeDocument/2006/relationships/externalLink" Target="externalLinks/externalLink53.xml"/><Relationship Id="rId65" Type="http://schemas.openxmlformats.org/officeDocument/2006/relationships/externalLink" Target="externalLinks/externalLink58.xml"/><Relationship Id="rId73" Type="http://schemas.openxmlformats.org/officeDocument/2006/relationships/externalLink" Target="externalLinks/externalLink66.xml"/><Relationship Id="rId78" Type="http://schemas.openxmlformats.org/officeDocument/2006/relationships/externalLink" Target="externalLinks/externalLink71.xml"/><Relationship Id="rId81" Type="http://schemas.openxmlformats.org/officeDocument/2006/relationships/externalLink" Target="externalLinks/externalLink74.xml"/><Relationship Id="rId86" Type="http://schemas.openxmlformats.org/officeDocument/2006/relationships/externalLink" Target="externalLinks/externalLink79.xml"/><Relationship Id="rId94" Type="http://schemas.openxmlformats.org/officeDocument/2006/relationships/externalLink" Target="externalLinks/externalLink87.xml"/><Relationship Id="rId99" Type="http://schemas.openxmlformats.org/officeDocument/2006/relationships/externalLink" Target="externalLinks/externalLink92.xml"/><Relationship Id="rId101" Type="http://schemas.openxmlformats.org/officeDocument/2006/relationships/externalLink" Target="externalLinks/externalLink9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3" Type="http://schemas.openxmlformats.org/officeDocument/2006/relationships/externalLink" Target="externalLinks/externalLink6.xml"/><Relationship Id="rId18" Type="http://schemas.openxmlformats.org/officeDocument/2006/relationships/externalLink" Target="externalLinks/externalLink11.xml"/><Relationship Id="rId39" Type="http://schemas.openxmlformats.org/officeDocument/2006/relationships/externalLink" Target="externalLinks/externalLink32.xml"/><Relationship Id="rId34" Type="http://schemas.openxmlformats.org/officeDocument/2006/relationships/externalLink" Target="externalLinks/externalLink27.xml"/><Relationship Id="rId50" Type="http://schemas.openxmlformats.org/officeDocument/2006/relationships/externalLink" Target="externalLinks/externalLink43.xml"/><Relationship Id="rId55" Type="http://schemas.openxmlformats.org/officeDocument/2006/relationships/externalLink" Target="externalLinks/externalLink48.xml"/><Relationship Id="rId76" Type="http://schemas.openxmlformats.org/officeDocument/2006/relationships/externalLink" Target="externalLinks/externalLink69.xml"/><Relationship Id="rId97" Type="http://schemas.openxmlformats.org/officeDocument/2006/relationships/externalLink" Target="externalLinks/externalLink90.xml"/><Relationship Id="rId10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201-04REL-Final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shroff.HNGGROUP\Desktop\Projections%2012082014\Feb%202015\Consolidated_MIS_Dec'14_final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aravanan.Iyer\AppData\Local\Microsoft\Windows\INetCache\Content.Outlook\MDSAS1I0\CGPL_FM_26Jul%20for%20Pass%20through.xlsm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mp10\c\WINDOWS\Desktop\Latest%20revised%20Cost%20Estimates%20for%20Substation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ccts-lalit\lalith\Internal\Clients\Godrej\SBU-Chemicals\Incentives\June%201st\29May%20ICP%20meet,%20v4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440%20Stock%20analysi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30019606\AppData\Local\Microsoft\Windows\INetCache\Content.Outlook\667CYF7V\ATL%20Model%20Final%20Fitch%20review%20RN%20sheet%201-Feb-17%20v9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ERVER\Data\Actpro%2099\clients\House%20of%20Coffees\Benchmarking\Peer%20Ratios%20&amp;%20Graphs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rakshit\My%20Documents\HNG\IT%20Prov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ccounts\accounts\AUDIT%20SCHEDULE%202006-07\AUDIT%20SCHEDULES%202005-06\CHARAN\REVISED%20MIS%20REPORTS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pshah\AppData\Local\Microsoft\Windows\Temporary%20Internet%20Files\Content.Outlook\0IEUW41V\Users\nssharma\Documents\HNGIL%20Projection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ch1\EMAIL\Performance\PERFORMANCE\ocm\Yearly_perf\OCMJAN2000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pshah\AppData\Local\Microsoft\Windows\Temporary%20Internet%20Files\Content.Outlook\0IEUW41V\Users\ptibrewal\AppData\Local\Microsoft\Windows\Temporary%20Internet%20Files\Content.Outlook\VHQTUSVC\HNGFL%20Projections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pshah\AppData\Local\Microsoft\Windows\Temporary%20Internet%20Files\Content.Outlook\0IEUW41V\Documents%20and%20Settings\suda\Local%20Settings\Temporary%20Internet%20Files\OLK6\100722%20Surya%20-%20Financial%20model_USD%20v13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ID%20Energy\Work\MSPGCL%20True%20Up%20Fy%202010-11\Earlier%20Orders\EXCEL%20MODELS%20FINAL\PwC_MSPGCL_20.12.2011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urupdesh.cheema\Desktop\Adani%20Solar\Adani%20Solar%20-%20Tamil%20Nadu-%20Documents%20Set\3.%20KREL\2.%20SBI%20Appraisal%20Note%20&amp;%20Financial%20Model\FM%20-%20KREL_72%20MW%20-%20FINAL.xlsm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eema.agarwal\AppData\Local\Microsoft\Windows\INetCache\Content.Outlook\4B8T612P\Adani%20Solar\Adani%20Solar%20-%20Tamil%20Nadu-%20Documents%20Set\3.%20KREL\2.%20SBI%20Appraisal%20Note%20&amp;%20Financial%20Model\FM%20-%20KREL_72%20MW%20-%20FINAL.xlsm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ating\International\ATL%20Rating\ATL%20Prefinal%20-%20locked%20for%20final%20audit%20report%20SPV%20Equity%20Value%20(KG%20Mar-16)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admin\LOCALS~1\Temp\notes6030C8\PAREEN\APMPL\bs\march08\Financial%20Statement%20APMPL%2031.03.2008%20Final%2026th%20May%2008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Ketan\LOCALS~1\Temp\notes6030C8\Final%20of%20Audited%20Balance%2031.12.2007%20(millions)12.02.08-1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erver\btps%20temp%20data\EFFY\Effy-Cost%20DD\Yearly%20data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ERVER\Data\Program%20Files\WinFin\Report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3CD%20annex(Bhosari-SEMIfINAL)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1563513\Documents\Financial%20Models\v2_IBS_Software_Services_v2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m\C\Pratibha\My%20Documents\Machine4\GODREJ%20Stuff\1Foods\Measurement\Model%201copy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\Bsipani\HNG\Bank\JLM\2016\Extraordinary%20Items%20Wrkg.xlsx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008-2009\Rishra%20BSPL%202008-2009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urik\AppData\Local\Microsoft\Windows\Temporary%20Internet%20Files\Content.Outlook\ESKJ501G\Glaze\HNGIL\Glaze\110915%20Project%20Glaze-%20HNGIL%20model%20v9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ratik.panwala\AppData\Local\Microsoft\Windows\INetCache\Content.Outlook\XUFUF6EU\BSC40115%20Tata%20Power%20Model%20170530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c_4\c\AAsamtel\Copy%20of%20AAsamtel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shroff.HNGGROUP\AppData\Local\Microsoft\Windows\Temporary%20Internet%20Files\Content.Outlook\X7L9QFWG\HNG%20Model_26%2001%2015.xlsx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ackup-c\FAC_MERC\FAC_2008-09\July08\Energy_2008_07(AT)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01-04REL-Final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25.7.87\vsj\VSJ\EXCEL\I.Tax%20A.Y.2005-06\IT%20Return\REL\80IA%20working%20&amp;%20Computation%20TOR-AY%2005-06-Revised%202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urupdesh.cheema\Desktop\Master%20Folder\1.%20Adani%20Projects\2.%20Solar%20-%20Karnataka%20-%20350%20MW\1.%20Common%20Documents\1.%20Financial%20Model\March%202017\02032017\02032017_WSMPL%20-%20Final.xlsm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erver\Users\skedia\Documents\MSPGCL%20FY12%20ARR%20Petition%20and%20Model%2031Mar11\ARR%20formats%20SM%2029Mar1940_old.xlsx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saraf2\Desktop\HNGIL%20CMA\Projections_17%2011%202014.xlsx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urupdesh.cheema\Desktop\Master%20Folder\1.%20Adani%20Projects\2.%20Solar%20-%20Karnataka%20-%20350%20MW\05.01.2016%20-%20FM%20and%20IM\23.12.2016%20-%20Karnataka%20350%20MW_IM.xlsm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suresh\Power\MSEB\MSEB%2001-02\Data\Dispatch%202.0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oldCo\International%20Issuance%20ATL\S&amp;P\Copy%20of%20ATL%20Prefinal%20-%20locked%20for%20final%20audit%20report.xlsx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1554509\AppData\Local\Temp\7zO497D77F2\BSC40857%20Power%20Distribution%20Trading%20Comps%20170714.xlsx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microsoft.com/office/2006/relationships/xlExternalLinkPath/xlPathMissing" Target="SBU-DOM9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ser126\perf\Performance\PERFORMANCE\CE_FILE\Erai_dam\Water%20_balance_Dec04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erver\Users\skedia\Desktop\MSPGCL%20Main%20Folder\Revised%20True-up%20&amp;%20APR\Workings\Annexure%202_revised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ignesh\c\Backup-%20Old\Schedule\SCHDULE%20YEAR%200506%20AFTER%20VISIT\FINAL%20%20EXP%20-SCHDULE%20YEAR%2005-06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41007687\Documents\MIS\2013-14\Accounts\May13\Documents%20and%20Settings\41007687\My%20Documents\MIS\2012-13\Accounts-12-13\Sept%2012\Documents%20and%20Settings\41007687\My%20Documents\MIS\2011-12\Accounts\Feb%201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has.advant\budgets\user\SRA\budgets\BUDSLDE9\lrp9900\ANALYST\BUDSLDE9\OUTLK199\PRESFMS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ukesh\SharedFolders\eReturn-Mta\eReturn_Form1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pamail.deloitte.com/exchange/vikhandelwal/Inbox/Fw:%20US%20GAAP-%20Final%20set%20-%20ASAL.EML/Disclosure%20Req%20and%20Formats.xls/C58EA28C-18C0-4a97-9AF2-036E93DDAFB3/New%20Folder/SEPT.00%20BS/CAPITALISATION-BHO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Vipin%20Dagar\Enterprise%20Valuation\Ratan%20India\RKA%20Model%20and%20Report\RIPL%20Final.xlsx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dani%20Transmission\APML\APR%20FY%2014\Revised%20Petition\MSETCL%20MYT%20Petition\MSETCL%20Model%20MYT_Final_06.07.2013\Users\himanshu.chawla\Desktop\MSETCL_PIS\Hasnain%20Mail\201-04REL-Final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ibasish-fin\sept03\program%20files\qualcomm\eudora%20mail\attach\program%20files\qualcomm\eudora%20mail\attach\Internal\Clients\Godrej\SBU-Consumer%20Products\Incentives\CPD%20EI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dyasha.bhanja\Desktop\OFFICE%20PROJECTS\CIAL\CIAL%20Final%20Files%20for%20All%20Banks\Final%20Model-CIAL_Consolidated080711_For_All_Banks(breakeven).xlsm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xpenses\8301%20Mum%20Operating%20Expenses%20Leadsheet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kulkarni\c\Shilpa%20Shetye\Jan-01\MIS%20NEW\Financial%20Nov0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E\MILIND\March%202012\March%2012%20-%20VEL%202012_ITR6_PR8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ii-cea-f110\PKG\My%20Documents\Saraswat\2010\Offer\L&amp;T-MUMBAI-HGU%20BATHINDA-%20NIKHIL%2008-04-010\L&amp;T%20Mumbai%20HGU-%20LTC\Insulation%20work%20volume_LTC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mol.wakle\AppData\Local\Microsoft\Windows\INetCache\Content.Outlook\GL41N4P8\HNPCL_SBI_LLMS%20-%20UBI.xlsm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bank\1-Projects%20In%20Hand\DFID\ARR%202003-04\Arr%20Petition%202003-04\For%20Submission\ARR%20Forms%20For%20Submission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25.11.28\vsj\Documents%20and%20Settings\ffcs\Desktop\SkoryDove-eReturn_Form1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c_4\c\111SanjayK\ABTRankings\AAbtranking\AAsamtel\Copy%20of%20Modsam4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ailesh.rao\My%20Documents\Completed%20Assignments\JNPT%20Assignment\Deliverables\Models\Container%20Terminal%20Final_v17.xls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hitra\Kharkia%20-%20restructuring\model\ref%20models\AFL_CDR_150313v02.xlsm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ser21\shared%20doc\ARR%202.6%20REV\Performance\PERFORMANCE\ocm\Yearly_perf\OCMJAN2000.xls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ksomani.RSR\AppData\Local\Microsoft\Windows\Temporary%20Internet%20Files\Content.IE5\QNJ6WIYU\Details%20of%20assets\Details%20of%20assets\cwip%202009.xls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ishi\ddrive\Backup_Rishi_Nov%2008\Desktop\Model%20runs\Price%20forecasting_APR_2012\Outputs_Base%20Case\Master%20Supply_Updating_27th%20April%2012%20(Final%20-%20Base%20gas%20+%20others)_11.30%20AM_Captive_Last_final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fg%20VALUATION.xls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ngilserver\f\Tax%20Audit%202005-06%2031.10.2006\rishra\rishra%20tax%20audit%2005-06%2031.10.2006.xls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aritoshthakur\Desktop\Paritosh%20data\KPMG%20WORK\TATA%20POWER%20POWER%20MARKET%20STUDY\FINAL%20EXCELS\PLANT%20LIST%20TATA%20POWER\Copy%20of%20List%20of%20Projects_tata%20power_July%206%202015_Revised.xlsx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jeswari\accounts\Final%20accounts%201998-99\Fixed%20Asset%20Register.xls" TargetMode="External"/></Relationships>
</file>

<file path=xl/externalLinks/_rels/externalLink7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lind-pc\Milind\June%202002\Mar%202002\Mar.xls" TargetMode="External"/></Relationships>
</file>

<file path=xl/externalLinks/_rels/externalLink7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nurag\My%20Documents\petitions\Petition%20for%20trans%20ARR.doc\Databank\1-Projects%20In%20Hand\DFID\ARR%202003-04\Arr%20Petition%202003-04\For%20Submission\ARR%20Forms%20For%20Submission.xls" TargetMode="External"/></Relationships>
</file>

<file path=xl/externalLinks/_rels/externalLink75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8320%20Expenses%20Workbook" TargetMode="External"/></Relationships>
</file>

<file path=xl/externalLinks/_rels/externalLink76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5610%20Fixed%20Assets%20-%20Leadsheet" TargetMode="External"/></Relationships>
</file>

<file path=xl/externalLinks/_rels/externalLink77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420%20Inventory%20-%20Workbook" TargetMode="External"/></Relationships>
</file>

<file path=xl/externalLinks/_rels/externalLink7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480671\AppData\Local\Microsoft\Windows\Temporary%20Internet%20Files\Content.Outlook\CLJH4BIG\Master_Sheet_23-May-2012.xlsx" TargetMode="External"/></Relationships>
</file>

<file path=xl/externalLinks/_rels/externalLink7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rpan.28\Desktop\BULLET\Accounts\ATIL%20Financials_June%2015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c_4\c\111SanjayK\ABTRankings\AAbtranking\AAsamtel\Copy%20of%20AAsamtel.xls" TargetMode="External"/></Relationships>
</file>

<file path=xl/externalLinks/_rels/externalLink8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fin-007\c\All\Lalith\DEFF%20TAX(From%20Jig)\UTV%20Balance%20Sheet%20Post%20Consolidation.xls" TargetMode="External"/></Relationships>
</file>

<file path=xl/externalLinks/_rels/externalLink8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ameer's%20folder\MSEB\Tariff%20Filing%202003-04\Outputs\Models\Working%20Models\old\Dispatch%202.0.xls" TargetMode="External"/></Relationships>
</file>

<file path=xl/externalLinks/_rels/externalLink8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ibasish-fin\sept03\program%20files\qualcomm\eudora%20mail\attach\program%20files\qualcomm\eudora%20mail\attach\My%20Document\Ram\Capital%20Budgeting\For%20presentation.xls" TargetMode="External"/></Relationships>
</file>

<file path=xl/externalLinks/_rels/externalLink8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25.7.135\vsj\VSJ\EXCEL\I.Tax%20A.Y.2005-06\IT%20Return\REL\80IA%20working%20&amp;%20Computation%20TOR-AY%2005-06-Revised%202.xls" TargetMode="External"/></Relationships>
</file>

<file path=xl/externalLinks/_rels/externalLink8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c_4\c\AAsamtel\ExcelEVA%20Model-Samtel.xls" TargetMode="External"/></Relationships>
</file>

<file path=xl/externalLinks/_rels/externalLink8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meer\temp-bhavesh\My%20Documents\TELCO-RECO\CHAKAN\RECO-IMPLEMENT.xls" TargetMode="External"/></Relationships>
</file>

<file path=xl/externalLinks/_rels/externalLink86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%20%20%20%20%20Substantive%20Analytical%20Review%20-%20Disaggregated%20Pop." TargetMode="External"/></Relationships>
</file>

<file path=xl/externalLinks/_rels/externalLink8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ERVER\Data\Actpro%2099\clients\Baylabs\Calculations\Annual\EVA%20Annual%20Calculation%20Template%20-%2019%20Oct%2099.xls" TargetMode="External"/></Relationships>
</file>

<file path=xl/externalLinks/_rels/externalLink8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c_4\c\111SanjayK\ABTRankings\AAbtranking\AAsamtel\ExcelEVA%20Model-Samtel.xls" TargetMode="External"/></Relationships>
</file>

<file path=xl/externalLinks/_rels/externalLink8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c_4\c\My%20Documents\Clients\Taj%20Hotels\Bharti\Modsam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office\AppData\Local\Temp\Rar$DI00.070\AUDIT%20SCHEDULES%202005-06\CHARAN\REVISED%20MIS%20REPORTS.xls" TargetMode="External"/></Relationships>
</file>

<file path=xl/externalLinks/_rels/externalLink90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8240%20Cost%20of%20Sales%20-%20Substantive%20Testing" TargetMode="External"/></Relationships>
</file>

<file path=xl/externalLinks/_rels/externalLink91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440%20Inventories%20(Closing%20Stock)%20-%20Substantive%20Testing" TargetMode="External"/></Relationships>
</file>

<file path=xl/externalLinks/_rels/externalLink92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140%20Cash%20and%20Bank%20Substantive%20Testing" TargetMode="External"/></Relationships>
</file>

<file path=xl/externalLinks/_rels/externalLink9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Performance\PERFORMANCE\ocm\Yearly_perf\OCMJAN2000.xls" TargetMode="External"/></Relationships>
</file>

<file path=xl/externalLinks/_rels/externalLink9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ayank%20sharma\Desktop\RKA%20Home%20Work\Home%20Work\Enterprise%20Valuation\MUM-183%20CGPCPL\RKA%20Model%20&amp;%20Report\Financial%20Model%20CGPCPL%20V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3-04|71"/>
      <sheetName val="03-04|72"/>
      <sheetName val="03-04|74"/>
      <sheetName val="03-04|75"/>
      <sheetName val="03-04|76"/>
      <sheetName val="03-04|77"/>
      <sheetName val="03-04|79"/>
      <sheetName val="03-04|83"/>
      <sheetName val="03-04|Master"/>
      <sheetName val="04REL"/>
      <sheetName val="A 3.7"/>
      <sheetName val="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U"/>
      <sheetName val="Sheet4"/>
      <sheetName val="Actual Budget Comparison"/>
      <sheetName val="MD Review 1 "/>
      <sheetName val="Monthly MIS"/>
      <sheetName val="Monthly Budget"/>
      <sheetName val="Budget"/>
      <sheetName val="Data Input"/>
      <sheetName val="Executive Summary"/>
      <sheetName val="Sheet2"/>
      <sheetName val="Furnace Cost Report"/>
      <sheetName val="Furnace Cost Summary"/>
      <sheetName val="MD Review"/>
      <sheetName val="Furnace Cost Sum"/>
      <sheetName val="Chart1"/>
      <sheetName val="Chart2"/>
      <sheetName val="Chart3"/>
      <sheetName val="Sheet5"/>
      <sheetName val="Chart4"/>
      <sheetName val="Chart5"/>
      <sheetName val="REALISATION"/>
      <sheetName val="Dep Working"/>
      <sheetName val="T Codes"/>
      <sheetName val="Sheet1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314">
          <cell r="U314">
            <v>41730</v>
          </cell>
          <cell r="V314">
            <v>41760</v>
          </cell>
          <cell r="W314">
            <v>41791</v>
          </cell>
          <cell r="X314">
            <v>41821</v>
          </cell>
          <cell r="Y314">
            <v>41852</v>
          </cell>
          <cell r="Z314">
            <v>41883</v>
          </cell>
          <cell r="AA314">
            <v>41913</v>
          </cell>
          <cell r="AB314">
            <v>41944</v>
          </cell>
          <cell r="AC314">
            <v>41974</v>
          </cell>
          <cell r="AD314">
            <v>42005</v>
          </cell>
          <cell r="AE314">
            <v>42036</v>
          </cell>
          <cell r="AF314">
            <v>42064</v>
          </cell>
        </row>
        <row r="315">
          <cell r="R315" t="str">
            <v>RSR</v>
          </cell>
          <cell r="S315" t="str">
            <v>LPG</v>
          </cell>
          <cell r="T315" t="str">
            <v>Qty</v>
          </cell>
          <cell r="U315">
            <v>312.11500000000001</v>
          </cell>
          <cell r="V315">
            <v>643.46900000000005</v>
          </cell>
          <cell r="W315">
            <v>951.33900000000006</v>
          </cell>
          <cell r="X315">
            <v>1251.6190000000001</v>
          </cell>
          <cell r="Y315">
            <v>1591.759</v>
          </cell>
          <cell r="Z315">
            <v>1975.759</v>
          </cell>
          <cell r="AA315">
            <v>2365.569</v>
          </cell>
          <cell r="AB315">
            <v>2752.7489999999998</v>
          </cell>
          <cell r="AC315">
            <v>3152.8609999999999</v>
          </cell>
          <cell r="AD315">
            <v>3152.8609999999999</v>
          </cell>
          <cell r="AE315">
            <v>3152.8609999999999</v>
          </cell>
          <cell r="AF315">
            <v>3152.8609999999999</v>
          </cell>
        </row>
        <row r="316">
          <cell r="R316" t="str">
            <v>RSR</v>
          </cell>
          <cell r="S316" t="str">
            <v>LPG</v>
          </cell>
          <cell r="T316" t="str">
            <v>Value</v>
          </cell>
          <cell r="U316">
            <v>219.30760475000002</v>
          </cell>
          <cell r="V316">
            <v>434.88983069000005</v>
          </cell>
          <cell r="W316">
            <v>630.95068279000009</v>
          </cell>
          <cell r="X316">
            <v>826.66117559000008</v>
          </cell>
          <cell r="Y316">
            <v>1047.4206411320001</v>
          </cell>
          <cell r="Z316">
            <v>1296.9206411320001</v>
          </cell>
          <cell r="AA316">
            <v>1546.4906411320001</v>
          </cell>
          <cell r="AB316">
            <v>1783.090641132</v>
          </cell>
          <cell r="AC316">
            <v>2003.270641132</v>
          </cell>
          <cell r="AD316">
            <v>2003.270641132</v>
          </cell>
          <cell r="AE316">
            <v>2003.270641132</v>
          </cell>
          <cell r="AF316">
            <v>2003.270641132</v>
          </cell>
        </row>
        <row r="317">
          <cell r="R317" t="str">
            <v>RSR</v>
          </cell>
          <cell r="S317" t="str">
            <v>LPG - ACL</v>
          </cell>
          <cell r="T317" t="str">
            <v>Qty</v>
          </cell>
          <cell r="U317">
            <v>72.349000000000004</v>
          </cell>
          <cell r="V317">
            <v>102.494</v>
          </cell>
          <cell r="W317">
            <v>102.494</v>
          </cell>
          <cell r="X317">
            <v>102.494</v>
          </cell>
          <cell r="Y317">
            <v>102.494</v>
          </cell>
          <cell r="Z317">
            <v>102.494</v>
          </cell>
          <cell r="AA317">
            <v>102.494</v>
          </cell>
          <cell r="AB317">
            <v>102.494</v>
          </cell>
          <cell r="AC317">
            <v>112.494</v>
          </cell>
          <cell r="AD317">
            <v>112.494</v>
          </cell>
          <cell r="AE317">
            <v>112.494</v>
          </cell>
          <cell r="AF317">
            <v>112.494</v>
          </cell>
        </row>
        <row r="318">
          <cell r="R318" t="str">
            <v>RSR</v>
          </cell>
          <cell r="S318" t="str">
            <v>LPG - ACL</v>
          </cell>
          <cell r="T318" t="str">
            <v>Value</v>
          </cell>
          <cell r="U318">
            <v>50.836024850000001</v>
          </cell>
          <cell r="V318">
            <v>70.448663299999993</v>
          </cell>
          <cell r="W318">
            <v>70.448663299999993</v>
          </cell>
          <cell r="X318">
            <v>70.448663299999993</v>
          </cell>
          <cell r="Y318">
            <v>70.448663299999993</v>
          </cell>
          <cell r="Z318">
            <v>70.448663299999993</v>
          </cell>
          <cell r="AA318">
            <v>70.448663299999993</v>
          </cell>
          <cell r="AB318">
            <v>70.448663299999993</v>
          </cell>
          <cell r="AC318">
            <v>75.948663299999993</v>
          </cell>
          <cell r="AD318">
            <v>75.948663299999993</v>
          </cell>
          <cell r="AE318">
            <v>75.948663299999993</v>
          </cell>
          <cell r="AF318">
            <v>75.948663299999993</v>
          </cell>
        </row>
        <row r="319">
          <cell r="R319" t="str">
            <v>RSR</v>
          </cell>
          <cell r="S319" t="str">
            <v>LNG</v>
          </cell>
          <cell r="T319" t="str">
            <v>Qty</v>
          </cell>
          <cell r="U319">
            <v>0</v>
          </cell>
          <cell r="V319">
            <v>0</v>
          </cell>
          <cell r="W319">
            <v>0</v>
          </cell>
          <cell r="X319">
            <v>0</v>
          </cell>
          <cell r="Y319">
            <v>0</v>
          </cell>
          <cell r="Z319">
            <v>0</v>
          </cell>
          <cell r="AA319">
            <v>0</v>
          </cell>
          <cell r="AB319">
            <v>0</v>
          </cell>
          <cell r="AC319">
            <v>0</v>
          </cell>
          <cell r="AD319">
            <v>0</v>
          </cell>
          <cell r="AE319">
            <v>0</v>
          </cell>
          <cell r="AF319">
            <v>0</v>
          </cell>
        </row>
        <row r="320">
          <cell r="R320" t="str">
            <v>RSR</v>
          </cell>
          <cell r="S320" t="str">
            <v>LNG</v>
          </cell>
          <cell r="T320" t="str">
            <v>Value</v>
          </cell>
          <cell r="U320">
            <v>0</v>
          </cell>
          <cell r="V320">
            <v>0</v>
          </cell>
          <cell r="W320">
            <v>0</v>
          </cell>
          <cell r="X320">
            <v>0</v>
          </cell>
          <cell r="Y320">
            <v>0</v>
          </cell>
          <cell r="Z320">
            <v>0</v>
          </cell>
          <cell r="AA320">
            <v>0</v>
          </cell>
          <cell r="AB320">
            <v>0</v>
          </cell>
          <cell r="AC320">
            <v>0</v>
          </cell>
          <cell r="AD320">
            <v>0</v>
          </cell>
          <cell r="AE320">
            <v>0</v>
          </cell>
          <cell r="AF320">
            <v>0</v>
          </cell>
        </row>
        <row r="321">
          <cell r="R321" t="str">
            <v>RSR</v>
          </cell>
          <cell r="S321" t="str">
            <v>PET FUEL</v>
          </cell>
          <cell r="T321" t="str">
            <v>Qty</v>
          </cell>
          <cell r="U321">
            <v>3474.9369999999999</v>
          </cell>
          <cell r="V321">
            <v>7152.8159999999998</v>
          </cell>
          <cell r="W321">
            <v>10518.433000000001</v>
          </cell>
          <cell r="X321">
            <v>14088.795000000002</v>
          </cell>
          <cell r="Y321">
            <v>17240.385000000002</v>
          </cell>
          <cell r="Z321">
            <v>20464.385000000002</v>
          </cell>
          <cell r="AA321">
            <v>24047.385000000002</v>
          </cell>
          <cell r="AB321">
            <v>26630.965000000004</v>
          </cell>
          <cell r="AC321">
            <v>29962.965000000004</v>
          </cell>
          <cell r="AD321">
            <v>29962.965000000004</v>
          </cell>
          <cell r="AE321">
            <v>29962.965000000004</v>
          </cell>
          <cell r="AF321">
            <v>29962.965000000004</v>
          </cell>
        </row>
        <row r="322">
          <cell r="R322" t="str">
            <v>RSR</v>
          </cell>
          <cell r="S322" t="str">
            <v>PET FUEL</v>
          </cell>
          <cell r="T322" t="str">
            <v>Value</v>
          </cell>
          <cell r="U322">
            <v>548.14829022000004</v>
          </cell>
          <cell r="V322">
            <v>1117.269033</v>
          </cell>
          <cell r="W322">
            <v>1614.2997174100001</v>
          </cell>
          <cell r="X322">
            <v>2128.8257866500003</v>
          </cell>
          <cell r="Y322">
            <v>2577.4085410500002</v>
          </cell>
          <cell r="Z322">
            <v>3036.7485410500003</v>
          </cell>
          <cell r="AA322">
            <v>3562.5485410500005</v>
          </cell>
          <cell r="AB322">
            <v>3948.8785410500004</v>
          </cell>
          <cell r="AC322">
            <v>4430.3385410500005</v>
          </cell>
          <cell r="AD322">
            <v>4430.3385410500005</v>
          </cell>
          <cell r="AE322">
            <v>4430.3385410500005</v>
          </cell>
          <cell r="AF322">
            <v>4430.3385410500005</v>
          </cell>
        </row>
        <row r="323">
          <cell r="R323" t="str">
            <v>RSR</v>
          </cell>
          <cell r="S323" t="str">
            <v>HSD</v>
          </cell>
          <cell r="T323" t="str">
            <v>Qty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0</v>
          </cell>
          <cell r="AB323">
            <v>0</v>
          </cell>
          <cell r="AC323">
            <v>0</v>
          </cell>
          <cell r="AD323">
            <v>0</v>
          </cell>
          <cell r="AE323">
            <v>0</v>
          </cell>
          <cell r="AF323">
            <v>0</v>
          </cell>
        </row>
        <row r="324">
          <cell r="R324" t="str">
            <v>RSR</v>
          </cell>
          <cell r="S324" t="str">
            <v>HSD</v>
          </cell>
          <cell r="T324" t="str">
            <v>Value</v>
          </cell>
          <cell r="U324">
            <v>15.697900000000001</v>
          </cell>
          <cell r="V324">
            <v>35.953008500000003</v>
          </cell>
          <cell r="W324">
            <v>52.812864900000001</v>
          </cell>
          <cell r="X324">
            <v>81.037659899999994</v>
          </cell>
          <cell r="Y324">
            <v>103.03765989999999</v>
          </cell>
          <cell r="Z324">
            <v>122.03765989999999</v>
          </cell>
          <cell r="AA324">
            <v>140.03765989999999</v>
          </cell>
          <cell r="AB324">
            <v>168.03765989999999</v>
          </cell>
          <cell r="AC324">
            <v>188.03765989999999</v>
          </cell>
          <cell r="AD324">
            <v>188.03765989999999</v>
          </cell>
          <cell r="AE324">
            <v>188.03765989999999</v>
          </cell>
          <cell r="AF324">
            <v>188.03765989999999</v>
          </cell>
        </row>
        <row r="325">
          <cell r="R325" t="str">
            <v>RSR</v>
          </cell>
          <cell r="S325" t="str">
            <v>Electricity ('1000 units)</v>
          </cell>
          <cell r="T325" t="str">
            <v>Qty</v>
          </cell>
          <cell r="U325">
            <v>7837.549</v>
          </cell>
          <cell r="V325">
            <v>16309.975999999999</v>
          </cell>
          <cell r="W325">
            <v>23987.464999999997</v>
          </cell>
          <cell r="X325">
            <v>31740.210999999996</v>
          </cell>
          <cell r="Y325">
            <v>39894.485999999997</v>
          </cell>
          <cell r="Z325">
            <v>48622.485999999997</v>
          </cell>
          <cell r="AA325">
            <v>57087.485999999997</v>
          </cell>
          <cell r="AB325">
            <v>65223.485999999997</v>
          </cell>
          <cell r="AC325">
            <v>73639.486000000004</v>
          </cell>
          <cell r="AD325">
            <v>73639.486000000004</v>
          </cell>
          <cell r="AE325">
            <v>73639.486000000004</v>
          </cell>
          <cell r="AF325">
            <v>73639.486000000004</v>
          </cell>
        </row>
        <row r="326">
          <cell r="R326" t="str">
            <v>RSR</v>
          </cell>
          <cell r="S326" t="str">
            <v>Electricity ('1000 units)</v>
          </cell>
          <cell r="T326" t="str">
            <v>Value</v>
          </cell>
          <cell r="U326">
            <v>503.17064579999999</v>
          </cell>
          <cell r="V326">
            <v>1046.3379407699999</v>
          </cell>
          <cell r="W326">
            <v>1541.84308083</v>
          </cell>
          <cell r="X326">
            <v>2042.2053076699999</v>
          </cell>
          <cell r="Y326">
            <v>2569.7869001700001</v>
          </cell>
          <cell r="Z326">
            <v>3133.8369001700003</v>
          </cell>
          <cell r="AA326">
            <v>3679.1469001700002</v>
          </cell>
          <cell r="AB326">
            <v>4202.6969001699999</v>
          </cell>
          <cell r="AC326">
            <v>4744.6869001699997</v>
          </cell>
          <cell r="AD326">
            <v>4744.6869001699997</v>
          </cell>
          <cell r="AE326">
            <v>4744.6869001699997</v>
          </cell>
          <cell r="AF326">
            <v>4744.6869001699997</v>
          </cell>
        </row>
        <row r="327">
          <cell r="R327" t="str">
            <v>RSR</v>
          </cell>
          <cell r="S327" t="str">
            <v>FURNACE OIL</v>
          </cell>
          <cell r="T327" t="str">
            <v>Qty</v>
          </cell>
          <cell r="U327">
            <v>26.97</v>
          </cell>
          <cell r="V327">
            <v>26.97</v>
          </cell>
          <cell r="W327">
            <v>26.97</v>
          </cell>
          <cell r="X327">
            <v>81.319999999999993</v>
          </cell>
          <cell r="Y327">
            <v>460.32</v>
          </cell>
          <cell r="Z327">
            <v>732.31999999999994</v>
          </cell>
          <cell r="AA327">
            <v>732.31999999999994</v>
          </cell>
          <cell r="AB327">
            <v>1496.8799999999999</v>
          </cell>
          <cell r="AC327">
            <v>1840.54</v>
          </cell>
          <cell r="AD327">
            <v>1840.54</v>
          </cell>
          <cell r="AE327">
            <v>1840.54</v>
          </cell>
          <cell r="AF327">
            <v>1840.54</v>
          </cell>
        </row>
        <row r="328">
          <cell r="R328" t="str">
            <v>RSR</v>
          </cell>
          <cell r="S328" t="str">
            <v>FURNACE OIL</v>
          </cell>
          <cell r="T328" t="str">
            <v>Value</v>
          </cell>
          <cell r="U328">
            <v>11.693160000000001</v>
          </cell>
          <cell r="V328">
            <v>11.693160000000001</v>
          </cell>
          <cell r="W328">
            <v>11.693160000000001</v>
          </cell>
          <cell r="X328">
            <v>34.916914999999996</v>
          </cell>
          <cell r="Y328">
            <v>194.97784744000001</v>
          </cell>
          <cell r="Z328">
            <v>309.97784744000001</v>
          </cell>
          <cell r="AA328">
            <v>309.97784744000001</v>
          </cell>
          <cell r="AB328">
            <v>603.81784743999992</v>
          </cell>
          <cell r="AC328">
            <v>716.04784743999994</v>
          </cell>
          <cell r="AD328">
            <v>716.04784743999994</v>
          </cell>
          <cell r="AE328">
            <v>716.04784743999994</v>
          </cell>
          <cell r="AF328">
            <v>716.04784743999994</v>
          </cell>
        </row>
        <row r="329">
          <cell r="R329" t="str">
            <v>RSR</v>
          </cell>
          <cell r="S329" t="str">
            <v>Price Difference</v>
          </cell>
          <cell r="T329" t="str">
            <v>Qty</v>
          </cell>
          <cell r="U329">
            <v>0</v>
          </cell>
          <cell r="V329">
            <v>0</v>
          </cell>
          <cell r="W329">
            <v>0</v>
          </cell>
          <cell r="X329">
            <v>0</v>
          </cell>
          <cell r="Y329">
            <v>0</v>
          </cell>
          <cell r="Z329">
            <v>0</v>
          </cell>
          <cell r="AA329">
            <v>0</v>
          </cell>
          <cell r="AB329">
            <v>0</v>
          </cell>
          <cell r="AC329">
            <v>0</v>
          </cell>
          <cell r="AD329">
            <v>0</v>
          </cell>
          <cell r="AE329">
            <v>0</v>
          </cell>
          <cell r="AF329">
            <v>0</v>
          </cell>
        </row>
        <row r="330">
          <cell r="R330" t="str">
            <v>RSR</v>
          </cell>
          <cell r="S330" t="str">
            <v>Price Difference</v>
          </cell>
          <cell r="T330" t="str">
            <v>Value</v>
          </cell>
          <cell r="U330">
            <v>0</v>
          </cell>
          <cell r="V330">
            <v>0</v>
          </cell>
          <cell r="W330">
            <v>0</v>
          </cell>
          <cell r="X330">
            <v>0</v>
          </cell>
          <cell r="Y330">
            <v>0</v>
          </cell>
          <cell r="Z330">
            <v>0</v>
          </cell>
          <cell r="AA330">
            <v>0</v>
          </cell>
          <cell r="AB330">
            <v>0</v>
          </cell>
          <cell r="AC330">
            <v>0</v>
          </cell>
          <cell r="AD330">
            <v>0</v>
          </cell>
          <cell r="AE330">
            <v>0</v>
          </cell>
          <cell r="AF330">
            <v>0</v>
          </cell>
        </row>
        <row r="332">
          <cell r="R332" t="str">
            <v>BGH</v>
          </cell>
          <cell r="S332" t="str">
            <v>LPG</v>
          </cell>
          <cell r="T332" t="str">
            <v>Qty</v>
          </cell>
          <cell r="U332">
            <v>412.25400000000002</v>
          </cell>
          <cell r="V332">
            <v>824.16399999999999</v>
          </cell>
          <cell r="W332">
            <v>1238.191</v>
          </cell>
          <cell r="X332">
            <v>1677.279</v>
          </cell>
          <cell r="Y332">
            <v>2149.192</v>
          </cell>
          <cell r="Z332">
            <v>2611.663</v>
          </cell>
          <cell r="AA332">
            <v>3157.549</v>
          </cell>
          <cell r="AB332">
            <v>3698.4090000000001</v>
          </cell>
          <cell r="AC332">
            <v>4252.5889999999999</v>
          </cell>
          <cell r="AD332">
            <v>4252.5889999999999</v>
          </cell>
          <cell r="AE332">
            <v>4252.5889999999999</v>
          </cell>
          <cell r="AF332">
            <v>4252.5889999999999</v>
          </cell>
        </row>
        <row r="333">
          <cell r="R333" t="str">
            <v>BGH</v>
          </cell>
          <cell r="S333" t="str">
            <v>LPG</v>
          </cell>
          <cell r="T333" t="str">
            <v>Value</v>
          </cell>
          <cell r="U333">
            <v>295.83</v>
          </cell>
          <cell r="V333">
            <v>535.75</v>
          </cell>
          <cell r="W333">
            <v>778.35</v>
          </cell>
          <cell r="X333">
            <v>1041.19</v>
          </cell>
          <cell r="Y333">
            <v>1312.38</v>
          </cell>
          <cell r="Z333">
            <v>1592.95</v>
          </cell>
          <cell r="AA333">
            <v>1909.8700000000001</v>
          </cell>
          <cell r="AB333">
            <v>2195.12</v>
          </cell>
          <cell r="AC333">
            <v>2493.08</v>
          </cell>
          <cell r="AD333">
            <v>2493.08</v>
          </cell>
          <cell r="AE333">
            <v>2493.08</v>
          </cell>
          <cell r="AF333">
            <v>2493.08</v>
          </cell>
        </row>
        <row r="334">
          <cell r="R334" t="str">
            <v>BGH</v>
          </cell>
          <cell r="S334" t="str">
            <v>LPG - ACL</v>
          </cell>
          <cell r="T334" t="str">
            <v>Qty</v>
          </cell>
          <cell r="U334">
            <v>61.363999999999997</v>
          </cell>
          <cell r="V334">
            <v>92.441000000000003</v>
          </cell>
          <cell r="W334">
            <v>124.342</v>
          </cell>
          <cell r="X334">
            <v>124.342</v>
          </cell>
          <cell r="Y334">
            <v>134.41900000000001</v>
          </cell>
          <cell r="Z334">
            <v>158.51900000000001</v>
          </cell>
          <cell r="AA334">
            <v>204.595</v>
          </cell>
          <cell r="AB334">
            <v>270.14999999999998</v>
          </cell>
          <cell r="AC334">
            <v>340.44099999999997</v>
          </cell>
          <cell r="AD334">
            <v>340.44099999999997</v>
          </cell>
          <cell r="AE334">
            <v>340.44099999999997</v>
          </cell>
          <cell r="AF334">
            <v>340.44099999999997</v>
          </cell>
        </row>
        <row r="335">
          <cell r="R335" t="str">
            <v>BGH</v>
          </cell>
          <cell r="S335" t="str">
            <v>LPG - ACL</v>
          </cell>
          <cell r="T335" t="str">
            <v>Value</v>
          </cell>
          <cell r="U335">
            <v>36.61</v>
          </cell>
          <cell r="V335">
            <v>54.71</v>
          </cell>
          <cell r="W335">
            <v>73.400000000000006</v>
          </cell>
          <cell r="X335">
            <v>73.400000000000006</v>
          </cell>
          <cell r="Y335">
            <v>79.47</v>
          </cell>
          <cell r="Z335">
            <v>94.09</v>
          </cell>
          <cell r="AA335">
            <v>121.48</v>
          </cell>
          <cell r="AB335">
            <v>157.03</v>
          </cell>
          <cell r="AC335">
            <v>195.8</v>
          </cell>
          <cell r="AD335">
            <v>195.8</v>
          </cell>
          <cell r="AE335">
            <v>195.8</v>
          </cell>
          <cell r="AF335">
            <v>195.8</v>
          </cell>
        </row>
        <row r="336">
          <cell r="R336" t="str">
            <v>BGH</v>
          </cell>
          <cell r="S336" t="str">
            <v>LNG</v>
          </cell>
          <cell r="T336" t="str">
            <v>Qty</v>
          </cell>
          <cell r="U336">
            <v>0</v>
          </cell>
          <cell r="V336">
            <v>0</v>
          </cell>
          <cell r="W336">
            <v>0</v>
          </cell>
          <cell r="X336">
            <v>0</v>
          </cell>
          <cell r="Y336">
            <v>0</v>
          </cell>
          <cell r="Z336">
            <v>0</v>
          </cell>
          <cell r="AA336">
            <v>0</v>
          </cell>
          <cell r="AB336">
            <v>0</v>
          </cell>
          <cell r="AC336">
            <v>0</v>
          </cell>
          <cell r="AD336">
            <v>0</v>
          </cell>
          <cell r="AE336">
            <v>0</v>
          </cell>
          <cell r="AF336">
            <v>0</v>
          </cell>
        </row>
        <row r="337">
          <cell r="R337" t="str">
            <v>BGH</v>
          </cell>
          <cell r="S337" t="str">
            <v>LNG</v>
          </cell>
          <cell r="T337" t="str">
            <v>Value</v>
          </cell>
          <cell r="U337">
            <v>0</v>
          </cell>
          <cell r="V337">
            <v>0</v>
          </cell>
          <cell r="W337">
            <v>0</v>
          </cell>
          <cell r="X337">
            <v>0</v>
          </cell>
          <cell r="Y337">
            <v>0</v>
          </cell>
          <cell r="Z337">
            <v>0</v>
          </cell>
          <cell r="AA337">
            <v>0</v>
          </cell>
          <cell r="AB337">
            <v>0</v>
          </cell>
          <cell r="AC337">
            <v>0</v>
          </cell>
          <cell r="AD337">
            <v>0</v>
          </cell>
          <cell r="AE337">
            <v>0</v>
          </cell>
          <cell r="AF337">
            <v>0</v>
          </cell>
        </row>
        <row r="338">
          <cell r="R338" t="str">
            <v>BGH</v>
          </cell>
          <cell r="S338" t="str">
            <v>PET FUEL</v>
          </cell>
          <cell r="T338" t="str">
            <v>Qty</v>
          </cell>
          <cell r="U338">
            <v>2464.73</v>
          </cell>
          <cell r="V338">
            <v>5043.0300000000007</v>
          </cell>
          <cell r="W338">
            <v>7608.2340000000004</v>
          </cell>
          <cell r="X338">
            <v>10401.789000000001</v>
          </cell>
          <cell r="Y338">
            <v>13041.881000000001</v>
          </cell>
          <cell r="Z338">
            <v>15663.692000000001</v>
          </cell>
          <cell r="AA338">
            <v>18436.925000000003</v>
          </cell>
          <cell r="AB338">
            <v>21125.355000000003</v>
          </cell>
          <cell r="AC338">
            <v>23989.774000000005</v>
          </cell>
          <cell r="AD338">
            <v>23989.774000000005</v>
          </cell>
          <cell r="AE338">
            <v>23989.774000000005</v>
          </cell>
          <cell r="AF338">
            <v>23989.774000000005</v>
          </cell>
        </row>
        <row r="339">
          <cell r="R339" t="str">
            <v>BGH</v>
          </cell>
          <cell r="S339" t="str">
            <v>PET FUEL</v>
          </cell>
          <cell r="T339" t="str">
            <v>Value</v>
          </cell>
          <cell r="U339">
            <v>366.51</v>
          </cell>
          <cell r="V339">
            <v>774.13</v>
          </cell>
          <cell r="W339">
            <v>1258.97</v>
          </cell>
          <cell r="X339">
            <v>1739.23</v>
          </cell>
          <cell r="Y339">
            <v>2180.04</v>
          </cell>
          <cell r="Z339">
            <v>2566.7600000000002</v>
          </cell>
          <cell r="AA339">
            <v>2979.25</v>
          </cell>
          <cell r="AB339">
            <v>3390.13</v>
          </cell>
          <cell r="AC339">
            <v>3815.58</v>
          </cell>
          <cell r="AD339">
            <v>3815.58</v>
          </cell>
          <cell r="AE339">
            <v>3815.58</v>
          </cell>
          <cell r="AF339">
            <v>3815.58</v>
          </cell>
        </row>
        <row r="340">
          <cell r="R340" t="str">
            <v>BGH</v>
          </cell>
          <cell r="S340" t="str">
            <v>HSD</v>
          </cell>
          <cell r="T340" t="str">
            <v>Qty</v>
          </cell>
          <cell r="U340">
            <v>60.853999999999999</v>
          </cell>
          <cell r="V340">
            <v>123.211</v>
          </cell>
          <cell r="W340">
            <v>183.76599999999999</v>
          </cell>
          <cell r="X340">
            <v>247.45599999999999</v>
          </cell>
          <cell r="Y340">
            <v>308.58100000000002</v>
          </cell>
          <cell r="Z340">
            <v>364.31200000000001</v>
          </cell>
          <cell r="AA340">
            <v>364.31200000000001</v>
          </cell>
          <cell r="AB340">
            <v>364.31200000000001</v>
          </cell>
          <cell r="AC340">
            <v>364.31200000000001</v>
          </cell>
          <cell r="AD340">
            <v>364.31200000000001</v>
          </cell>
          <cell r="AE340">
            <v>364.31200000000001</v>
          </cell>
          <cell r="AF340">
            <v>364.31200000000001</v>
          </cell>
        </row>
        <row r="341">
          <cell r="R341" t="str">
            <v>BGH</v>
          </cell>
          <cell r="S341" t="str">
            <v>HSD</v>
          </cell>
          <cell r="T341" t="str">
            <v>Value</v>
          </cell>
          <cell r="U341">
            <v>36.31</v>
          </cell>
          <cell r="V341">
            <v>72.63</v>
          </cell>
          <cell r="W341">
            <v>108.1</v>
          </cell>
          <cell r="X341">
            <v>146.22</v>
          </cell>
          <cell r="Y341">
            <v>183.06</v>
          </cell>
          <cell r="Z341">
            <v>216.87</v>
          </cell>
          <cell r="AA341">
            <v>216.87</v>
          </cell>
          <cell r="AB341">
            <v>216.87</v>
          </cell>
          <cell r="AC341">
            <v>216.87</v>
          </cell>
          <cell r="AD341">
            <v>216.87</v>
          </cell>
          <cell r="AE341">
            <v>216.87</v>
          </cell>
          <cell r="AF341">
            <v>216.87</v>
          </cell>
        </row>
        <row r="342">
          <cell r="R342" t="str">
            <v>BGH</v>
          </cell>
          <cell r="S342" t="str">
            <v>Electricity ('1000 units)</v>
          </cell>
          <cell r="T342" t="str">
            <v>Qty</v>
          </cell>
          <cell r="U342">
            <v>8401.7080000000005</v>
          </cell>
          <cell r="V342">
            <v>17153.887999999999</v>
          </cell>
          <cell r="W342">
            <v>25687.47</v>
          </cell>
          <cell r="X342">
            <v>34679.361000000004</v>
          </cell>
          <cell r="Y342">
            <v>43952.191000000006</v>
          </cell>
          <cell r="Z342">
            <v>52761.251000000004</v>
          </cell>
          <cell r="AA342">
            <v>61401.73</v>
          </cell>
          <cell r="AB342">
            <v>69764.63</v>
          </cell>
          <cell r="AC342">
            <v>79215.290000000008</v>
          </cell>
          <cell r="AD342">
            <v>79215.290000000008</v>
          </cell>
          <cell r="AE342">
            <v>79215.290000000008</v>
          </cell>
          <cell r="AF342">
            <v>79215.290000000008</v>
          </cell>
        </row>
        <row r="343">
          <cell r="R343" t="str">
            <v>BGH</v>
          </cell>
          <cell r="S343" t="str">
            <v>Electricity ('1000 units)</v>
          </cell>
          <cell r="T343" t="str">
            <v>Value</v>
          </cell>
          <cell r="U343">
            <v>439.36</v>
          </cell>
          <cell r="V343">
            <v>1205.76</v>
          </cell>
          <cell r="W343">
            <v>1821.83</v>
          </cell>
          <cell r="X343">
            <v>2436.1099999999997</v>
          </cell>
          <cell r="Y343">
            <v>3084.16</v>
          </cell>
          <cell r="Z343">
            <v>3730.8199999999997</v>
          </cell>
          <cell r="AA343">
            <v>4340.08</v>
          </cell>
          <cell r="AB343">
            <v>4868.71</v>
          </cell>
          <cell r="AC343">
            <v>5513.6</v>
          </cell>
          <cell r="AD343">
            <v>5513.6</v>
          </cell>
          <cell r="AE343">
            <v>5513.6</v>
          </cell>
          <cell r="AF343">
            <v>5513.6</v>
          </cell>
        </row>
        <row r="344">
          <cell r="R344" t="str">
            <v>BGH</v>
          </cell>
          <cell r="S344" t="str">
            <v>FURNACE OIL</v>
          </cell>
          <cell r="T344" t="str">
            <v>Qty</v>
          </cell>
          <cell r="U344">
            <v>28.67</v>
          </cell>
          <cell r="V344">
            <v>175.70999999999998</v>
          </cell>
          <cell r="W344">
            <v>367.20399999999995</v>
          </cell>
          <cell r="X344">
            <v>383.12999999999994</v>
          </cell>
          <cell r="Y344">
            <v>535.91999999999996</v>
          </cell>
          <cell r="Z344">
            <v>586.27499999999998</v>
          </cell>
          <cell r="AA344">
            <v>615.49900000000002</v>
          </cell>
          <cell r="AB344">
            <v>621.72900000000004</v>
          </cell>
          <cell r="AC344">
            <v>621.72900000000004</v>
          </cell>
          <cell r="AD344">
            <v>621.72900000000004</v>
          </cell>
          <cell r="AE344">
            <v>621.72900000000004</v>
          </cell>
          <cell r="AF344">
            <v>621.72900000000004</v>
          </cell>
        </row>
        <row r="345">
          <cell r="R345" t="str">
            <v>BGH</v>
          </cell>
          <cell r="S345" t="str">
            <v>FURNACE OIL</v>
          </cell>
          <cell r="T345" t="str">
            <v>Value</v>
          </cell>
          <cell r="U345">
            <v>11.87</v>
          </cell>
          <cell r="V345">
            <v>73.92</v>
          </cell>
          <cell r="W345">
            <v>154.26999999999998</v>
          </cell>
          <cell r="X345">
            <v>160.98999999999998</v>
          </cell>
          <cell r="Y345">
            <v>225.33999999999997</v>
          </cell>
          <cell r="Z345">
            <v>246.43999999999997</v>
          </cell>
          <cell r="AA345">
            <v>252.68999999999997</v>
          </cell>
          <cell r="AB345">
            <v>255.29999999999998</v>
          </cell>
          <cell r="AC345">
            <v>255.29999999999998</v>
          </cell>
          <cell r="AD345">
            <v>255.29999999999998</v>
          </cell>
          <cell r="AE345">
            <v>255.29999999999998</v>
          </cell>
          <cell r="AF345">
            <v>255.29999999999998</v>
          </cell>
        </row>
        <row r="346">
          <cell r="R346" t="str">
            <v>BGH</v>
          </cell>
          <cell r="S346" t="str">
            <v>Price Difference</v>
          </cell>
          <cell r="T346" t="str">
            <v>Qty</v>
          </cell>
          <cell r="U346">
            <v>0</v>
          </cell>
          <cell r="V346">
            <v>0</v>
          </cell>
          <cell r="W346">
            <v>0</v>
          </cell>
          <cell r="X346">
            <v>0</v>
          </cell>
          <cell r="Y346">
            <v>61.125</v>
          </cell>
          <cell r="Z346">
            <v>61.125</v>
          </cell>
          <cell r="AA346">
            <v>61.125</v>
          </cell>
          <cell r="AB346">
            <v>61.125</v>
          </cell>
          <cell r="AC346">
            <v>61.125</v>
          </cell>
          <cell r="AD346">
            <v>61.125</v>
          </cell>
          <cell r="AE346">
            <v>61.125</v>
          </cell>
          <cell r="AF346">
            <v>61.125</v>
          </cell>
        </row>
        <row r="347">
          <cell r="R347" t="str">
            <v>BGH</v>
          </cell>
          <cell r="S347" t="str">
            <v>Price Difference</v>
          </cell>
          <cell r="T347" t="str">
            <v>Value</v>
          </cell>
          <cell r="U347">
            <v>0.42</v>
          </cell>
          <cell r="V347">
            <v>0.42</v>
          </cell>
          <cell r="W347">
            <v>0.42</v>
          </cell>
          <cell r="X347">
            <v>0.42</v>
          </cell>
          <cell r="Y347">
            <v>-36.42</v>
          </cell>
          <cell r="Z347">
            <v>-40.870000000000005</v>
          </cell>
          <cell r="AA347">
            <v>-40.870000000000005</v>
          </cell>
          <cell r="AB347">
            <v>-54.970000000000006</v>
          </cell>
          <cell r="AC347">
            <v>-54.970000000000006</v>
          </cell>
          <cell r="AD347">
            <v>-54.970000000000006</v>
          </cell>
          <cell r="AE347">
            <v>-54.970000000000006</v>
          </cell>
          <cell r="AF347">
            <v>-54.970000000000006</v>
          </cell>
        </row>
        <row r="349">
          <cell r="R349" t="str">
            <v>RSK</v>
          </cell>
          <cell r="S349" t="str">
            <v>LPG</v>
          </cell>
          <cell r="T349" t="str">
            <v>Qty</v>
          </cell>
          <cell r="U349">
            <v>102.21600000000001</v>
          </cell>
          <cell r="V349">
            <v>209.452</v>
          </cell>
          <cell r="W349">
            <v>331.82799999999997</v>
          </cell>
          <cell r="X349">
            <v>470.98799999999994</v>
          </cell>
          <cell r="Y349">
            <v>596.5</v>
          </cell>
          <cell r="Z349">
            <v>723.99800000000005</v>
          </cell>
          <cell r="AA349">
            <v>872.32400000000007</v>
          </cell>
          <cell r="AB349">
            <v>1016.6320000000001</v>
          </cell>
          <cell r="AC349">
            <v>1157.1880000000001</v>
          </cell>
          <cell r="AD349">
            <v>1157.1880000000001</v>
          </cell>
          <cell r="AE349">
            <v>1157.1880000000001</v>
          </cell>
          <cell r="AF349">
            <v>1157.1880000000001</v>
          </cell>
        </row>
        <row r="350">
          <cell r="R350" t="str">
            <v>RSK</v>
          </cell>
          <cell r="S350" t="str">
            <v>LPG</v>
          </cell>
          <cell r="T350" t="str">
            <v>Value</v>
          </cell>
          <cell r="U350">
            <v>80.34</v>
          </cell>
          <cell r="V350">
            <v>159.37</v>
          </cell>
          <cell r="W350">
            <v>245.39000000000001</v>
          </cell>
          <cell r="X350">
            <v>344.46000000000004</v>
          </cell>
          <cell r="Y350">
            <v>433.72</v>
          </cell>
          <cell r="Z350">
            <v>520.49</v>
          </cell>
          <cell r="AA350">
            <v>620.98</v>
          </cell>
          <cell r="AB350">
            <v>716.63</v>
          </cell>
          <cell r="AC350">
            <v>800.67</v>
          </cell>
          <cell r="AD350">
            <v>800.67</v>
          </cell>
          <cell r="AE350">
            <v>800.67</v>
          </cell>
          <cell r="AF350">
            <v>800.67</v>
          </cell>
        </row>
        <row r="351">
          <cell r="R351" t="str">
            <v>RSK</v>
          </cell>
          <cell r="S351" t="str">
            <v>LPG - ACL</v>
          </cell>
          <cell r="T351" t="str">
            <v>Qty</v>
          </cell>
          <cell r="U351">
            <v>0</v>
          </cell>
          <cell r="V351">
            <v>0</v>
          </cell>
          <cell r="W351">
            <v>0</v>
          </cell>
          <cell r="X351">
            <v>0</v>
          </cell>
          <cell r="Y351">
            <v>0</v>
          </cell>
          <cell r="Z351">
            <v>0</v>
          </cell>
          <cell r="AA351">
            <v>0</v>
          </cell>
          <cell r="AB351">
            <v>0</v>
          </cell>
          <cell r="AC351">
            <v>0</v>
          </cell>
          <cell r="AD351">
            <v>0</v>
          </cell>
          <cell r="AE351">
            <v>0</v>
          </cell>
          <cell r="AF351">
            <v>0</v>
          </cell>
        </row>
        <row r="352">
          <cell r="R352" t="str">
            <v>RSK</v>
          </cell>
          <cell r="S352" t="str">
            <v>LPG - ACL</v>
          </cell>
          <cell r="T352" t="str">
            <v>Value</v>
          </cell>
          <cell r="U352">
            <v>0</v>
          </cell>
          <cell r="V352">
            <v>0</v>
          </cell>
          <cell r="W352">
            <v>0</v>
          </cell>
          <cell r="X352">
            <v>0</v>
          </cell>
          <cell r="Y352">
            <v>0</v>
          </cell>
          <cell r="Z352">
            <v>0</v>
          </cell>
          <cell r="AA352">
            <v>0</v>
          </cell>
          <cell r="AB352">
            <v>0</v>
          </cell>
          <cell r="AC352">
            <v>0</v>
          </cell>
          <cell r="AD352">
            <v>0</v>
          </cell>
          <cell r="AE352">
            <v>0</v>
          </cell>
          <cell r="AF352">
            <v>0</v>
          </cell>
        </row>
        <row r="353">
          <cell r="R353" t="str">
            <v>RSK</v>
          </cell>
          <cell r="S353" t="str">
            <v>LNG</v>
          </cell>
          <cell r="T353" t="str">
            <v>Qty</v>
          </cell>
          <cell r="U353">
            <v>0</v>
          </cell>
          <cell r="V353">
            <v>0</v>
          </cell>
          <cell r="W353">
            <v>0</v>
          </cell>
          <cell r="X353">
            <v>0</v>
          </cell>
          <cell r="Y353">
            <v>0</v>
          </cell>
          <cell r="Z353">
            <v>0</v>
          </cell>
          <cell r="AA353">
            <v>0</v>
          </cell>
          <cell r="AB353">
            <v>0</v>
          </cell>
          <cell r="AC353">
            <v>0</v>
          </cell>
          <cell r="AD353">
            <v>0</v>
          </cell>
          <cell r="AE353">
            <v>0</v>
          </cell>
          <cell r="AF353">
            <v>0</v>
          </cell>
        </row>
        <row r="354">
          <cell r="R354" t="str">
            <v>RSK</v>
          </cell>
          <cell r="S354" t="str">
            <v>LNG</v>
          </cell>
          <cell r="T354" t="str">
            <v>Value</v>
          </cell>
          <cell r="U354">
            <v>0</v>
          </cell>
          <cell r="V354">
            <v>0</v>
          </cell>
          <cell r="W354">
            <v>0</v>
          </cell>
          <cell r="X354">
            <v>0</v>
          </cell>
          <cell r="Y354">
            <v>0</v>
          </cell>
          <cell r="Z354">
            <v>0</v>
          </cell>
          <cell r="AA354">
            <v>0</v>
          </cell>
          <cell r="AB354">
            <v>0</v>
          </cell>
          <cell r="AC354">
            <v>0</v>
          </cell>
          <cell r="AD354">
            <v>0</v>
          </cell>
          <cell r="AE354">
            <v>0</v>
          </cell>
          <cell r="AF354">
            <v>0</v>
          </cell>
        </row>
        <row r="355">
          <cell r="R355" t="str">
            <v>RSK</v>
          </cell>
          <cell r="S355" t="str">
            <v>PET FUEL</v>
          </cell>
          <cell r="T355" t="str">
            <v>Qty</v>
          </cell>
          <cell r="U355">
            <v>1215.0739999999998</v>
          </cell>
          <cell r="V355">
            <v>2486.3989999999999</v>
          </cell>
          <cell r="W355">
            <v>3674.674</v>
          </cell>
          <cell r="X355">
            <v>4948.4040000000005</v>
          </cell>
          <cell r="Y355">
            <v>6112.8540000000003</v>
          </cell>
          <cell r="Z355">
            <v>7383.3040000000001</v>
          </cell>
          <cell r="AA355">
            <v>8955.3539999999994</v>
          </cell>
          <cell r="AB355">
            <v>10323.353999999999</v>
          </cell>
          <cell r="AC355">
            <v>11840.353999999999</v>
          </cell>
          <cell r="AD355">
            <v>11840.353999999999</v>
          </cell>
          <cell r="AE355">
            <v>11840.353999999999</v>
          </cell>
          <cell r="AF355">
            <v>11840.353999999999</v>
          </cell>
        </row>
        <row r="356">
          <cell r="R356" t="str">
            <v>RSK</v>
          </cell>
          <cell r="S356" t="str">
            <v>PET FUEL</v>
          </cell>
          <cell r="T356" t="str">
            <v>Value</v>
          </cell>
          <cell r="U356">
            <v>177.46</v>
          </cell>
          <cell r="V356">
            <v>357.32</v>
          </cell>
          <cell r="W356">
            <v>522.33000000000004</v>
          </cell>
          <cell r="X356">
            <v>699.02</v>
          </cell>
          <cell r="Y356">
            <v>862.68</v>
          </cell>
          <cell r="Z356">
            <v>1028.56</v>
          </cell>
          <cell r="AA356">
            <v>1246.1399999999999</v>
          </cell>
          <cell r="AB356">
            <v>1438.1299999999999</v>
          </cell>
          <cell r="AC356">
            <v>1614.6899999999998</v>
          </cell>
          <cell r="AD356">
            <v>1614.6899999999998</v>
          </cell>
          <cell r="AE356">
            <v>1614.6899999999998</v>
          </cell>
          <cell r="AF356">
            <v>1614.6899999999998</v>
          </cell>
        </row>
        <row r="357">
          <cell r="R357" t="str">
            <v>RSK</v>
          </cell>
          <cell r="S357" t="str">
            <v>HSD</v>
          </cell>
          <cell r="T357" t="str">
            <v>Qty</v>
          </cell>
          <cell r="U357">
            <v>3.1269999999999998</v>
          </cell>
          <cell r="V357">
            <v>7.0369999999999999</v>
          </cell>
          <cell r="W357">
            <v>19.266999999999999</v>
          </cell>
          <cell r="X357">
            <v>50.197000000000003</v>
          </cell>
          <cell r="Y357">
            <v>70.537000000000006</v>
          </cell>
          <cell r="Z357">
            <v>121.92700000000001</v>
          </cell>
          <cell r="AA357">
            <v>147.649</v>
          </cell>
          <cell r="AB357">
            <v>151.53700000000001</v>
          </cell>
          <cell r="AC357">
            <v>159.952</v>
          </cell>
          <cell r="AD357">
            <v>159.952</v>
          </cell>
          <cell r="AE357">
            <v>159.952</v>
          </cell>
          <cell r="AF357">
            <v>159.952</v>
          </cell>
        </row>
        <row r="358">
          <cell r="R358" t="str">
            <v>RSK</v>
          </cell>
          <cell r="S358" t="str">
            <v>HSD</v>
          </cell>
          <cell r="T358" t="str">
            <v>Value</v>
          </cell>
          <cell r="U358">
            <v>1.76</v>
          </cell>
          <cell r="V358">
            <v>3.96</v>
          </cell>
          <cell r="W358">
            <v>10.76</v>
          </cell>
          <cell r="X358">
            <v>27.79</v>
          </cell>
          <cell r="Y358">
            <v>39.019999999999996</v>
          </cell>
          <cell r="Z358">
            <v>66.61</v>
          </cell>
          <cell r="AA358">
            <v>80.06</v>
          </cell>
          <cell r="AB358">
            <v>82.11</v>
          </cell>
          <cell r="AC358">
            <v>86.52</v>
          </cell>
          <cell r="AD358">
            <v>86.52</v>
          </cell>
          <cell r="AE358">
            <v>86.52</v>
          </cell>
          <cell r="AF358">
            <v>86.52</v>
          </cell>
        </row>
        <row r="359">
          <cell r="R359" t="str">
            <v>RSK</v>
          </cell>
          <cell r="S359" t="str">
            <v>Electricity ('1000 units)</v>
          </cell>
          <cell r="T359" t="str">
            <v>Qty</v>
          </cell>
          <cell r="U359">
            <v>3745.2</v>
          </cell>
          <cell r="V359">
            <v>7433.7999999999993</v>
          </cell>
          <cell r="W359">
            <v>11079.599999999999</v>
          </cell>
          <cell r="X359">
            <v>15116.999999999998</v>
          </cell>
          <cell r="Y359">
            <v>19294.936999999998</v>
          </cell>
          <cell r="Z359">
            <v>23480.805999999997</v>
          </cell>
          <cell r="AA359">
            <v>28589.805999999997</v>
          </cell>
          <cell r="AB359">
            <v>33169.606</v>
          </cell>
          <cell r="AC359">
            <v>37589.606</v>
          </cell>
          <cell r="AD359">
            <v>37589.606</v>
          </cell>
          <cell r="AE359">
            <v>37589.606</v>
          </cell>
          <cell r="AF359">
            <v>37589.606</v>
          </cell>
        </row>
        <row r="360">
          <cell r="R360" t="str">
            <v>RSK</v>
          </cell>
          <cell r="S360" t="str">
            <v>Electricity ('1000 units)</v>
          </cell>
          <cell r="T360" t="str">
            <v>Value</v>
          </cell>
          <cell r="U360">
            <v>196.77</v>
          </cell>
          <cell r="V360">
            <v>382.14</v>
          </cell>
          <cell r="W360">
            <v>560.27</v>
          </cell>
          <cell r="X360">
            <v>764.71</v>
          </cell>
          <cell r="Y360">
            <v>977.23</v>
          </cell>
          <cell r="Z360">
            <v>1189.78</v>
          </cell>
          <cell r="AA360">
            <v>1464.27</v>
          </cell>
          <cell r="AB360">
            <v>1694.96</v>
          </cell>
          <cell r="AC360">
            <v>1929.89</v>
          </cell>
          <cell r="AD360">
            <v>1929.89</v>
          </cell>
          <cell r="AE360">
            <v>1929.89</v>
          </cell>
          <cell r="AF360">
            <v>1929.89</v>
          </cell>
        </row>
        <row r="361">
          <cell r="R361" t="str">
            <v>RSK</v>
          </cell>
          <cell r="S361" t="str">
            <v>FURNACE OIL</v>
          </cell>
          <cell r="T361" t="str">
            <v>Qty</v>
          </cell>
          <cell r="U361">
            <v>175.96299999999997</v>
          </cell>
          <cell r="V361">
            <v>288.85199999999998</v>
          </cell>
          <cell r="W361">
            <v>429.08</v>
          </cell>
          <cell r="X361">
            <v>553.30999999999995</v>
          </cell>
          <cell r="Y361">
            <v>716.13499999999999</v>
          </cell>
          <cell r="Z361">
            <v>829.97399999999993</v>
          </cell>
          <cell r="AA361">
            <v>857.7109999999999</v>
          </cell>
          <cell r="AB361">
            <v>897.09899999999993</v>
          </cell>
          <cell r="AC361">
            <v>969.12899999999991</v>
          </cell>
          <cell r="AD361">
            <v>969.12899999999991</v>
          </cell>
          <cell r="AE361">
            <v>969.12899999999991</v>
          </cell>
          <cell r="AF361">
            <v>969.12899999999991</v>
          </cell>
        </row>
        <row r="362">
          <cell r="R362" t="str">
            <v>RSK</v>
          </cell>
          <cell r="S362" t="str">
            <v>FURNACE OIL</v>
          </cell>
          <cell r="T362" t="str">
            <v>Value</v>
          </cell>
          <cell r="U362">
            <v>78.100000000000009</v>
          </cell>
          <cell r="V362">
            <v>134.85000000000002</v>
          </cell>
          <cell r="W362">
            <v>205.41000000000003</v>
          </cell>
          <cell r="X362">
            <v>267.90000000000003</v>
          </cell>
          <cell r="Y362">
            <v>349.32000000000005</v>
          </cell>
          <cell r="Z362">
            <v>401.90000000000003</v>
          </cell>
          <cell r="AA362">
            <v>414.93000000000006</v>
          </cell>
          <cell r="AB362">
            <v>432.99000000000007</v>
          </cell>
          <cell r="AC362">
            <v>465.6400000000001</v>
          </cell>
          <cell r="AD362">
            <v>465.6400000000001</v>
          </cell>
          <cell r="AE362">
            <v>465.6400000000001</v>
          </cell>
          <cell r="AF362">
            <v>465.6400000000001</v>
          </cell>
        </row>
        <row r="363">
          <cell r="R363" t="str">
            <v>RSK</v>
          </cell>
          <cell r="S363" t="str">
            <v>Price Difference</v>
          </cell>
          <cell r="T363" t="str">
            <v>Qty</v>
          </cell>
          <cell r="U363">
            <v>0</v>
          </cell>
          <cell r="V363">
            <v>0</v>
          </cell>
          <cell r="W363">
            <v>0</v>
          </cell>
          <cell r="X363">
            <v>0</v>
          </cell>
          <cell r="Y363">
            <v>0</v>
          </cell>
          <cell r="Z363">
            <v>0</v>
          </cell>
          <cell r="AA363">
            <v>0</v>
          </cell>
          <cell r="AB363">
            <v>0</v>
          </cell>
          <cell r="AC363">
            <v>0</v>
          </cell>
          <cell r="AD363">
            <v>0</v>
          </cell>
          <cell r="AE363">
            <v>0</v>
          </cell>
          <cell r="AF363">
            <v>0</v>
          </cell>
        </row>
        <row r="364">
          <cell r="R364" t="str">
            <v>RSK</v>
          </cell>
          <cell r="S364" t="str">
            <v>Price Difference</v>
          </cell>
          <cell r="T364" t="str">
            <v>Value</v>
          </cell>
          <cell r="U364">
            <v>0.95</v>
          </cell>
          <cell r="V364">
            <v>1.33</v>
          </cell>
          <cell r="W364">
            <v>2.3600000000000003</v>
          </cell>
          <cell r="X364">
            <v>3.6500000000000004</v>
          </cell>
          <cell r="Y364">
            <v>4.59</v>
          </cell>
          <cell r="Z364">
            <v>4.9799999999999995</v>
          </cell>
          <cell r="AA364">
            <v>5.89</v>
          </cell>
          <cell r="AB364">
            <v>6.42</v>
          </cell>
          <cell r="AC364">
            <v>7.47</v>
          </cell>
          <cell r="AD364">
            <v>7.47</v>
          </cell>
          <cell r="AE364">
            <v>7.47</v>
          </cell>
          <cell r="AF364">
            <v>7.47</v>
          </cell>
        </row>
        <row r="366">
          <cell r="R366" t="str">
            <v>PCH</v>
          </cell>
          <cell r="S366" t="str">
            <v>LPG</v>
          </cell>
          <cell r="T366" t="str">
            <v>Qty</v>
          </cell>
          <cell r="U366">
            <v>0</v>
          </cell>
          <cell r="V366">
            <v>0</v>
          </cell>
          <cell r="W366">
            <v>0</v>
          </cell>
          <cell r="X366">
            <v>0</v>
          </cell>
          <cell r="Y366">
            <v>0</v>
          </cell>
          <cell r="Z366">
            <v>0</v>
          </cell>
          <cell r="AA366">
            <v>103.21</v>
          </cell>
          <cell r="AB366">
            <v>218.62</v>
          </cell>
          <cell r="AC366">
            <v>354.07</v>
          </cell>
          <cell r="AD366">
            <v>354.07</v>
          </cell>
          <cell r="AE366">
            <v>354.07</v>
          </cell>
          <cell r="AF366">
            <v>354.07</v>
          </cell>
        </row>
        <row r="367">
          <cell r="R367" t="str">
            <v>PCH</v>
          </cell>
          <cell r="S367" t="str">
            <v>LPG</v>
          </cell>
          <cell r="T367" t="str">
            <v>Value</v>
          </cell>
          <cell r="U367">
            <v>0</v>
          </cell>
          <cell r="V367">
            <v>0</v>
          </cell>
          <cell r="W367">
            <v>0</v>
          </cell>
          <cell r="X367">
            <v>0</v>
          </cell>
          <cell r="Y367">
            <v>0</v>
          </cell>
          <cell r="Z367">
            <v>0</v>
          </cell>
          <cell r="AA367">
            <v>65.5444849</v>
          </cell>
          <cell r="AB367">
            <v>130.88448490000002</v>
          </cell>
          <cell r="AC367">
            <v>199.50448490000002</v>
          </cell>
          <cell r="AD367">
            <v>199.50448490000002</v>
          </cell>
          <cell r="AE367">
            <v>199.50448490000002</v>
          </cell>
          <cell r="AF367">
            <v>199.50448490000002</v>
          </cell>
        </row>
        <row r="368">
          <cell r="R368" t="str">
            <v>PCH</v>
          </cell>
          <cell r="S368" t="str">
            <v>LPG - ACL</v>
          </cell>
          <cell r="T368" t="str">
            <v>Qty</v>
          </cell>
          <cell r="U368">
            <v>3.71</v>
          </cell>
          <cell r="V368">
            <v>3.71</v>
          </cell>
          <cell r="W368">
            <v>3.71</v>
          </cell>
          <cell r="X368">
            <v>3.71</v>
          </cell>
          <cell r="Y368">
            <v>3.71</v>
          </cell>
          <cell r="Z368">
            <v>3.71</v>
          </cell>
          <cell r="AA368">
            <v>3.71</v>
          </cell>
          <cell r="AB368">
            <v>3.71</v>
          </cell>
          <cell r="AC368">
            <v>3.71</v>
          </cell>
          <cell r="AD368">
            <v>3.71</v>
          </cell>
          <cell r="AE368">
            <v>3.71</v>
          </cell>
          <cell r="AF368">
            <v>3.71</v>
          </cell>
        </row>
        <row r="369">
          <cell r="R369" t="str">
            <v>PCH</v>
          </cell>
          <cell r="S369" t="str">
            <v>LPG - ACL</v>
          </cell>
          <cell r="T369" t="str">
            <v>Value</v>
          </cell>
          <cell r="U369">
            <v>2.5026000000000002</v>
          </cell>
          <cell r="V369">
            <v>2.5026000000000002</v>
          </cell>
          <cell r="W369">
            <v>2.5026000000000002</v>
          </cell>
          <cell r="X369">
            <v>2.5026000000000002</v>
          </cell>
          <cell r="Y369">
            <v>2.5026000000000002</v>
          </cell>
          <cell r="Z369">
            <v>2.5026000000000002</v>
          </cell>
          <cell r="AA369">
            <v>2.5026000000000002</v>
          </cell>
          <cell r="AB369">
            <v>2.5026000000000002</v>
          </cell>
          <cell r="AC369">
            <v>2.5026000000000002</v>
          </cell>
          <cell r="AD369">
            <v>2.5026000000000002</v>
          </cell>
          <cell r="AE369">
            <v>2.5026000000000002</v>
          </cell>
          <cell r="AF369">
            <v>2.5026000000000002</v>
          </cell>
        </row>
        <row r="370">
          <cell r="R370" t="str">
            <v>PCH</v>
          </cell>
          <cell r="S370" t="str">
            <v>LNG</v>
          </cell>
          <cell r="T370" t="str">
            <v>Qty</v>
          </cell>
          <cell r="U370">
            <v>0</v>
          </cell>
          <cell r="V370">
            <v>0</v>
          </cell>
          <cell r="W370">
            <v>0</v>
          </cell>
          <cell r="X370">
            <v>0</v>
          </cell>
          <cell r="Y370">
            <v>0</v>
          </cell>
          <cell r="Z370">
            <v>0</v>
          </cell>
          <cell r="AA370">
            <v>0</v>
          </cell>
          <cell r="AB370">
            <v>0</v>
          </cell>
          <cell r="AC370">
            <v>0</v>
          </cell>
          <cell r="AD370">
            <v>0</v>
          </cell>
          <cell r="AE370">
            <v>0</v>
          </cell>
          <cell r="AF370">
            <v>0</v>
          </cell>
        </row>
        <row r="371">
          <cell r="R371" t="str">
            <v>PCH</v>
          </cell>
          <cell r="S371" t="str">
            <v>LNG</v>
          </cell>
          <cell r="T371" t="str">
            <v>Value</v>
          </cell>
          <cell r="U371">
            <v>0</v>
          </cell>
          <cell r="V371">
            <v>0</v>
          </cell>
          <cell r="W371">
            <v>0</v>
          </cell>
          <cell r="X371">
            <v>0</v>
          </cell>
          <cell r="Y371">
            <v>0</v>
          </cell>
          <cell r="Z371">
            <v>0</v>
          </cell>
          <cell r="AA371">
            <v>0</v>
          </cell>
          <cell r="AB371">
            <v>0</v>
          </cell>
          <cell r="AC371">
            <v>0</v>
          </cell>
          <cell r="AD371">
            <v>0</v>
          </cell>
          <cell r="AE371">
            <v>0</v>
          </cell>
          <cell r="AF371">
            <v>0</v>
          </cell>
        </row>
        <row r="372">
          <cell r="R372" t="str">
            <v>PCH</v>
          </cell>
          <cell r="S372" t="str">
            <v>PET FUEL</v>
          </cell>
          <cell r="T372" t="str">
            <v>Qty</v>
          </cell>
          <cell r="U372">
            <v>0</v>
          </cell>
          <cell r="V372">
            <v>0</v>
          </cell>
          <cell r="W372">
            <v>0</v>
          </cell>
          <cell r="X372">
            <v>0</v>
          </cell>
          <cell r="Y372">
            <v>0</v>
          </cell>
          <cell r="Z372">
            <v>0</v>
          </cell>
          <cell r="AA372">
            <v>0</v>
          </cell>
          <cell r="AB372">
            <v>0</v>
          </cell>
          <cell r="AC372">
            <v>1011.97</v>
          </cell>
          <cell r="AD372">
            <v>1011.97</v>
          </cell>
          <cell r="AE372">
            <v>1011.97</v>
          </cell>
          <cell r="AF372">
            <v>1011.97</v>
          </cell>
        </row>
        <row r="373">
          <cell r="R373" t="str">
            <v>PCH</v>
          </cell>
          <cell r="S373" t="str">
            <v>PET FUEL</v>
          </cell>
          <cell r="T373" t="str">
            <v>Value</v>
          </cell>
          <cell r="U373">
            <v>0</v>
          </cell>
          <cell r="V373">
            <v>0</v>
          </cell>
          <cell r="W373">
            <v>0</v>
          </cell>
          <cell r="X373">
            <v>0</v>
          </cell>
          <cell r="Y373">
            <v>0</v>
          </cell>
          <cell r="Z373">
            <v>0</v>
          </cell>
          <cell r="AA373">
            <v>0</v>
          </cell>
          <cell r="AB373">
            <v>0</v>
          </cell>
          <cell r="AC373">
            <v>137.57</v>
          </cell>
          <cell r="AD373">
            <v>137.57</v>
          </cell>
          <cell r="AE373">
            <v>137.57</v>
          </cell>
          <cell r="AF373">
            <v>137.57</v>
          </cell>
        </row>
        <row r="374">
          <cell r="R374" t="str">
            <v>PCH</v>
          </cell>
          <cell r="S374" t="str">
            <v>HSD</v>
          </cell>
          <cell r="T374" t="str">
            <v>Qty</v>
          </cell>
          <cell r="U374">
            <v>0.47</v>
          </cell>
          <cell r="V374">
            <v>0.47</v>
          </cell>
          <cell r="W374">
            <v>0.47</v>
          </cell>
          <cell r="X374">
            <v>0.77</v>
          </cell>
          <cell r="Y374">
            <v>0.77</v>
          </cell>
          <cell r="Z374">
            <v>0.77</v>
          </cell>
          <cell r="AA374">
            <v>59.994</v>
          </cell>
          <cell r="AB374">
            <v>67.953999999999994</v>
          </cell>
          <cell r="AC374">
            <v>76.578999999999994</v>
          </cell>
          <cell r="AD374">
            <v>76.578999999999994</v>
          </cell>
          <cell r="AE374">
            <v>76.578999999999994</v>
          </cell>
          <cell r="AF374">
            <v>76.578999999999994</v>
          </cell>
        </row>
        <row r="375">
          <cell r="R375" t="str">
            <v>PCH</v>
          </cell>
          <cell r="S375" t="str">
            <v>HSD</v>
          </cell>
          <cell r="T375" t="str">
            <v>Value</v>
          </cell>
          <cell r="U375">
            <v>0.32519999999999999</v>
          </cell>
          <cell r="V375">
            <v>0.32519999999999999</v>
          </cell>
          <cell r="W375">
            <v>0.32519999999999999</v>
          </cell>
          <cell r="X375">
            <v>0.48519999999999996</v>
          </cell>
          <cell r="Y375">
            <v>0.48519999999999996</v>
          </cell>
          <cell r="Z375">
            <v>0.48519999999999996</v>
          </cell>
          <cell r="AA375">
            <v>31.800572499999998</v>
          </cell>
          <cell r="AB375">
            <v>36.540572499999996</v>
          </cell>
          <cell r="AC375">
            <v>40.730572499999994</v>
          </cell>
          <cell r="AD375">
            <v>40.730572499999994</v>
          </cell>
          <cell r="AE375">
            <v>40.730572499999994</v>
          </cell>
          <cell r="AF375">
            <v>40.730572499999994</v>
          </cell>
        </row>
        <row r="376">
          <cell r="R376" t="str">
            <v>PCH</v>
          </cell>
          <cell r="S376" t="str">
            <v>Electricity ('1000 units)</v>
          </cell>
          <cell r="T376" t="str">
            <v>Qty</v>
          </cell>
          <cell r="U376">
            <v>100</v>
          </cell>
          <cell r="V376">
            <v>202.5</v>
          </cell>
          <cell r="W376">
            <v>306</v>
          </cell>
          <cell r="X376">
            <v>407.4</v>
          </cell>
          <cell r="Y376">
            <v>503.4</v>
          </cell>
          <cell r="Z376">
            <v>904.11999999999989</v>
          </cell>
          <cell r="AA376">
            <v>2648.9790000000003</v>
          </cell>
          <cell r="AB376">
            <v>5029.9790000000003</v>
          </cell>
          <cell r="AC376">
            <v>7287.9790000000003</v>
          </cell>
          <cell r="AD376">
            <v>7287.9790000000003</v>
          </cell>
          <cell r="AE376">
            <v>7287.9790000000003</v>
          </cell>
          <cell r="AF376">
            <v>7287.9790000000003</v>
          </cell>
        </row>
        <row r="377">
          <cell r="R377" t="str">
            <v>PCH</v>
          </cell>
          <cell r="S377" t="str">
            <v>Electricity ('1000 units)</v>
          </cell>
          <cell r="T377" t="str">
            <v>Value</v>
          </cell>
          <cell r="U377">
            <v>8</v>
          </cell>
          <cell r="V377">
            <v>16</v>
          </cell>
          <cell r="W377">
            <v>24</v>
          </cell>
          <cell r="X377">
            <v>40.127759999999995</v>
          </cell>
          <cell r="Y377">
            <v>56.127759999999995</v>
          </cell>
          <cell r="Z377">
            <v>91.887759999999986</v>
          </cell>
          <cell r="AA377">
            <v>221.68974489999999</v>
          </cell>
          <cell r="AB377">
            <v>359.68974489999999</v>
          </cell>
          <cell r="AC377">
            <v>493.68974489999999</v>
          </cell>
          <cell r="AD377">
            <v>493.68974489999999</v>
          </cell>
          <cell r="AE377">
            <v>493.68974489999999</v>
          </cell>
          <cell r="AF377">
            <v>493.68974489999999</v>
          </cell>
        </row>
        <row r="378">
          <cell r="R378" t="str">
            <v>PCH</v>
          </cell>
          <cell r="S378" t="str">
            <v>FURNACE OIL</v>
          </cell>
          <cell r="T378" t="str">
            <v>Qty</v>
          </cell>
          <cell r="U378">
            <v>0</v>
          </cell>
          <cell r="V378">
            <v>0</v>
          </cell>
          <cell r="W378">
            <v>0</v>
          </cell>
          <cell r="X378">
            <v>0</v>
          </cell>
          <cell r="Y378">
            <v>0</v>
          </cell>
          <cell r="Z378">
            <v>0</v>
          </cell>
          <cell r="AA378">
            <v>583.78700000000003</v>
          </cell>
          <cell r="AB378">
            <v>870.44500000000005</v>
          </cell>
          <cell r="AC378">
            <v>930.75500000000011</v>
          </cell>
          <cell r="AD378">
            <v>930.75500000000011</v>
          </cell>
          <cell r="AE378">
            <v>930.75500000000011</v>
          </cell>
          <cell r="AF378">
            <v>930.75500000000011</v>
          </cell>
        </row>
        <row r="379">
          <cell r="R379" t="str">
            <v>PCH</v>
          </cell>
          <cell r="S379" t="str">
            <v>FURNACE OIL</v>
          </cell>
          <cell r="T379" t="str">
            <v>Value</v>
          </cell>
          <cell r="U379">
            <v>0</v>
          </cell>
          <cell r="V379">
            <v>0</v>
          </cell>
          <cell r="W379">
            <v>0</v>
          </cell>
          <cell r="X379">
            <v>0</v>
          </cell>
          <cell r="Y379">
            <v>0</v>
          </cell>
          <cell r="Z379">
            <v>0</v>
          </cell>
          <cell r="AA379">
            <v>241.5974995</v>
          </cell>
          <cell r="AB379">
            <v>345.84749950000003</v>
          </cell>
          <cell r="AC379">
            <v>366.42749950000001</v>
          </cell>
          <cell r="AD379">
            <v>366.42749950000001</v>
          </cell>
          <cell r="AE379">
            <v>366.42749950000001</v>
          </cell>
          <cell r="AF379">
            <v>366.42749950000001</v>
          </cell>
        </row>
        <row r="380">
          <cell r="R380" t="str">
            <v>PCH</v>
          </cell>
          <cell r="S380" t="str">
            <v>Price Difference</v>
          </cell>
          <cell r="T380" t="str">
            <v>Qty</v>
          </cell>
          <cell r="U380">
            <v>0</v>
          </cell>
          <cell r="V380">
            <v>0</v>
          </cell>
          <cell r="W380">
            <v>0</v>
          </cell>
          <cell r="X380">
            <v>0</v>
          </cell>
          <cell r="Y380">
            <v>0</v>
          </cell>
          <cell r="Z380">
            <v>0</v>
          </cell>
          <cell r="AA380">
            <v>0</v>
          </cell>
          <cell r="AB380">
            <v>0</v>
          </cell>
          <cell r="AC380">
            <v>0</v>
          </cell>
          <cell r="AD380">
            <v>0</v>
          </cell>
          <cell r="AE380">
            <v>0</v>
          </cell>
          <cell r="AF380">
            <v>0</v>
          </cell>
        </row>
        <row r="381">
          <cell r="R381" t="str">
            <v>PCH</v>
          </cell>
          <cell r="S381" t="str">
            <v>Price Difference</v>
          </cell>
          <cell r="T381" t="str">
            <v>Value</v>
          </cell>
          <cell r="U381">
            <v>0</v>
          </cell>
          <cell r="V381">
            <v>0</v>
          </cell>
          <cell r="W381">
            <v>0</v>
          </cell>
          <cell r="X381">
            <v>0</v>
          </cell>
          <cell r="Y381">
            <v>0</v>
          </cell>
          <cell r="Z381">
            <v>0</v>
          </cell>
          <cell r="AA381">
            <v>11</v>
          </cell>
          <cell r="AB381">
            <v>112.08</v>
          </cell>
          <cell r="AC381">
            <v>112.08</v>
          </cell>
          <cell r="AD381">
            <v>112.08</v>
          </cell>
          <cell r="AE381">
            <v>112.08</v>
          </cell>
          <cell r="AF381">
            <v>112.08</v>
          </cell>
        </row>
        <row r="383">
          <cell r="R383" t="str">
            <v>SNR</v>
          </cell>
          <cell r="S383" t="str">
            <v>LPG</v>
          </cell>
          <cell r="T383" t="str">
            <v>Qty</v>
          </cell>
          <cell r="U383">
            <v>0</v>
          </cell>
          <cell r="V383">
            <v>0</v>
          </cell>
          <cell r="W383">
            <v>0</v>
          </cell>
          <cell r="X383">
            <v>0</v>
          </cell>
          <cell r="Y383">
            <v>0</v>
          </cell>
          <cell r="Z383">
            <v>0</v>
          </cell>
          <cell r="AA383">
            <v>0</v>
          </cell>
          <cell r="AB383">
            <v>0</v>
          </cell>
          <cell r="AC383">
            <v>0</v>
          </cell>
          <cell r="AD383">
            <v>0</v>
          </cell>
          <cell r="AE383">
            <v>0</v>
          </cell>
          <cell r="AF383">
            <v>0</v>
          </cell>
        </row>
        <row r="384">
          <cell r="R384" t="str">
            <v>SNR</v>
          </cell>
          <cell r="S384" t="str">
            <v>LPG</v>
          </cell>
          <cell r="T384" t="str">
            <v>Value</v>
          </cell>
          <cell r="U384">
            <v>0</v>
          </cell>
          <cell r="V384">
            <v>0</v>
          </cell>
          <cell r="W384">
            <v>0</v>
          </cell>
          <cell r="X384">
            <v>0</v>
          </cell>
          <cell r="Y384">
            <v>0</v>
          </cell>
          <cell r="Z384">
            <v>0</v>
          </cell>
          <cell r="AA384">
            <v>0</v>
          </cell>
          <cell r="AB384">
            <v>0</v>
          </cell>
          <cell r="AC384">
            <v>0</v>
          </cell>
          <cell r="AD384">
            <v>0</v>
          </cell>
          <cell r="AE384">
            <v>0</v>
          </cell>
          <cell r="AF384">
            <v>0</v>
          </cell>
        </row>
        <row r="385">
          <cell r="R385" t="str">
            <v>SNR</v>
          </cell>
          <cell r="S385" t="str">
            <v>LPG - ACL</v>
          </cell>
          <cell r="T385" t="str">
            <v>Qty</v>
          </cell>
          <cell r="U385">
            <v>0</v>
          </cell>
          <cell r="V385">
            <v>0</v>
          </cell>
          <cell r="W385">
            <v>0</v>
          </cell>
          <cell r="X385">
            <v>0</v>
          </cell>
          <cell r="Y385">
            <v>0</v>
          </cell>
          <cell r="Z385">
            <v>0</v>
          </cell>
          <cell r="AA385">
            <v>0</v>
          </cell>
          <cell r="AB385">
            <v>0</v>
          </cell>
          <cell r="AC385">
            <v>0</v>
          </cell>
          <cell r="AD385">
            <v>0</v>
          </cell>
          <cell r="AE385">
            <v>0</v>
          </cell>
          <cell r="AF385">
            <v>0</v>
          </cell>
        </row>
        <row r="386">
          <cell r="R386" t="str">
            <v>SNR</v>
          </cell>
          <cell r="S386" t="str">
            <v>LPG - ACL</v>
          </cell>
          <cell r="T386" t="str">
            <v>Value</v>
          </cell>
          <cell r="U386">
            <v>0</v>
          </cell>
          <cell r="V386">
            <v>0</v>
          </cell>
          <cell r="W386">
            <v>0</v>
          </cell>
          <cell r="X386">
            <v>0</v>
          </cell>
          <cell r="Y386">
            <v>0</v>
          </cell>
          <cell r="Z386">
            <v>0</v>
          </cell>
          <cell r="AA386">
            <v>0</v>
          </cell>
          <cell r="AB386">
            <v>0</v>
          </cell>
          <cell r="AC386">
            <v>0</v>
          </cell>
          <cell r="AD386">
            <v>0</v>
          </cell>
          <cell r="AE386">
            <v>0</v>
          </cell>
          <cell r="AF386">
            <v>0</v>
          </cell>
        </row>
        <row r="387">
          <cell r="R387" t="str">
            <v>SNR</v>
          </cell>
          <cell r="S387" t="str">
            <v>LNG</v>
          </cell>
          <cell r="T387" t="str">
            <v>Qty</v>
          </cell>
          <cell r="U387">
            <v>623.95752895752901</v>
          </cell>
          <cell r="V387">
            <v>1171.9575289575291</v>
          </cell>
          <cell r="W387">
            <v>1709.1575289575292</v>
          </cell>
          <cell r="X387">
            <v>2224.9544669575293</v>
          </cell>
          <cell r="Y387">
            <v>2922.9544669575293</v>
          </cell>
          <cell r="Z387">
            <v>3452.7144669575291</v>
          </cell>
          <cell r="AA387">
            <v>4130.7144669575291</v>
          </cell>
          <cell r="AB387">
            <v>4521.7144669575291</v>
          </cell>
          <cell r="AC387">
            <v>4904.0053935984561</v>
          </cell>
          <cell r="AD387">
            <v>4904.0053935984561</v>
          </cell>
          <cell r="AE387">
            <v>4904.0053935984561</v>
          </cell>
          <cell r="AF387">
            <v>4904.0053935984561</v>
          </cell>
        </row>
        <row r="388">
          <cell r="R388" t="str">
            <v>SNR</v>
          </cell>
          <cell r="S388" t="str">
            <v>LNG</v>
          </cell>
          <cell r="T388" t="str">
            <v>Value</v>
          </cell>
          <cell r="U388">
            <v>371.39</v>
          </cell>
          <cell r="V388">
            <v>679.49</v>
          </cell>
          <cell r="W388">
            <v>1015.02</v>
          </cell>
          <cell r="X388">
            <v>1329.5035439000001</v>
          </cell>
          <cell r="Y388">
            <v>1757.7835439</v>
          </cell>
          <cell r="Z388">
            <v>2095.5797103</v>
          </cell>
          <cell r="AA388">
            <v>2532.0997103</v>
          </cell>
          <cell r="AB388">
            <v>2780.8597103000002</v>
          </cell>
          <cell r="AC388">
            <v>3018.2172584</v>
          </cell>
          <cell r="AD388">
            <v>3018.2172584</v>
          </cell>
          <cell r="AE388">
            <v>3018.2172584</v>
          </cell>
          <cell r="AF388">
            <v>3018.2172584</v>
          </cell>
        </row>
        <row r="389">
          <cell r="R389" t="str">
            <v>SNR</v>
          </cell>
          <cell r="S389" t="str">
            <v>PET FUEL</v>
          </cell>
          <cell r="T389" t="str">
            <v>Qty</v>
          </cell>
          <cell r="U389">
            <v>2293</v>
          </cell>
          <cell r="V389">
            <v>4940</v>
          </cell>
          <cell r="W389">
            <v>7370</v>
          </cell>
          <cell r="X389">
            <v>9938</v>
          </cell>
          <cell r="Y389">
            <v>11895</v>
          </cell>
          <cell r="Z389">
            <v>14202</v>
          </cell>
          <cell r="AA389">
            <v>16260</v>
          </cell>
          <cell r="AB389">
            <v>19548</v>
          </cell>
          <cell r="AC389">
            <v>22406</v>
          </cell>
          <cell r="AD389">
            <v>22406</v>
          </cell>
          <cell r="AE389">
            <v>22406</v>
          </cell>
          <cell r="AF389">
            <v>22406</v>
          </cell>
        </row>
        <row r="390">
          <cell r="R390" t="str">
            <v>SNR</v>
          </cell>
          <cell r="S390" t="str">
            <v>PET FUEL</v>
          </cell>
          <cell r="T390" t="str">
            <v>Value</v>
          </cell>
          <cell r="U390">
            <v>248.25</v>
          </cell>
          <cell r="V390">
            <v>548.61164629999996</v>
          </cell>
          <cell r="W390">
            <v>841.97145460000002</v>
          </cell>
          <cell r="X390">
            <v>1133.8289611999999</v>
          </cell>
          <cell r="Y390">
            <v>1357.9938975999999</v>
          </cell>
          <cell r="Z390">
            <v>1621.7338975999999</v>
          </cell>
          <cell r="AA390">
            <v>1860.0307668999999</v>
          </cell>
          <cell r="AB390">
            <v>2237.7887077</v>
          </cell>
          <cell r="AC390">
            <v>2565.4566378</v>
          </cell>
          <cell r="AD390">
            <v>2565.4566378</v>
          </cell>
          <cell r="AE390">
            <v>2565.4566378</v>
          </cell>
          <cell r="AF390">
            <v>2565.4566378</v>
          </cell>
        </row>
        <row r="391">
          <cell r="R391" t="str">
            <v>SNR</v>
          </cell>
          <cell r="S391" t="str">
            <v>HSD</v>
          </cell>
          <cell r="T391" t="str">
            <v>Qty</v>
          </cell>
          <cell r="U391">
            <v>69</v>
          </cell>
          <cell r="V391">
            <v>145</v>
          </cell>
          <cell r="W391">
            <v>214</v>
          </cell>
          <cell r="X391">
            <v>277.39187227866472</v>
          </cell>
          <cell r="Y391">
            <v>4669.6244773845456</v>
          </cell>
          <cell r="Z391">
            <v>5225.6244773845456</v>
          </cell>
          <cell r="AA391">
            <v>5281.314223638663</v>
          </cell>
          <cell r="AB391">
            <v>5314.9642236386626</v>
          </cell>
          <cell r="AC391">
            <v>5348.6542236386622</v>
          </cell>
          <cell r="AD391">
            <v>5348.6542236386622</v>
          </cell>
          <cell r="AE391">
            <v>5348.6542236386622</v>
          </cell>
          <cell r="AF391">
            <v>5348.6542236386622</v>
          </cell>
        </row>
        <row r="392">
          <cell r="R392" t="str">
            <v>SNR</v>
          </cell>
          <cell r="S392" t="str">
            <v>HSD</v>
          </cell>
          <cell r="T392" t="str">
            <v>Value</v>
          </cell>
          <cell r="U392">
            <v>12.27</v>
          </cell>
          <cell r="V392">
            <v>32.729999999999997</v>
          </cell>
          <cell r="W392">
            <v>46.51</v>
          </cell>
          <cell r="X392">
            <v>59.17</v>
          </cell>
          <cell r="Y392">
            <v>73.324837299999999</v>
          </cell>
          <cell r="Z392">
            <v>85.054837300000003</v>
          </cell>
          <cell r="AA392">
            <v>97.059875900000009</v>
          </cell>
          <cell r="AB392">
            <v>107.3498759</v>
          </cell>
          <cell r="AC392">
            <v>118.3798759</v>
          </cell>
          <cell r="AD392">
            <v>118.3798759</v>
          </cell>
          <cell r="AE392">
            <v>118.3798759</v>
          </cell>
          <cell r="AF392">
            <v>118.3798759</v>
          </cell>
        </row>
        <row r="393">
          <cell r="R393" t="str">
            <v>SNR</v>
          </cell>
          <cell r="S393" t="str">
            <v>Electricity ('1000 units)</v>
          </cell>
          <cell r="T393" t="str">
            <v>Qty</v>
          </cell>
          <cell r="U393">
            <v>5435</v>
          </cell>
          <cell r="V393">
            <v>11367</v>
          </cell>
          <cell r="W393">
            <v>17269</v>
          </cell>
          <cell r="X393">
            <v>23201.266074313411</v>
          </cell>
          <cell r="Y393">
            <v>29277.266074313411</v>
          </cell>
          <cell r="Z393">
            <v>35320.266074313411</v>
          </cell>
          <cell r="AA393">
            <v>41864.266074313411</v>
          </cell>
          <cell r="AB393">
            <v>47948.266074313411</v>
          </cell>
          <cell r="AC393">
            <v>54239.266074313411</v>
          </cell>
          <cell r="AD393">
            <v>54239.266074313411</v>
          </cell>
          <cell r="AE393">
            <v>54239.266074313411</v>
          </cell>
          <cell r="AF393">
            <v>54239.266074313411</v>
          </cell>
        </row>
        <row r="394">
          <cell r="R394" t="str">
            <v>SNR</v>
          </cell>
          <cell r="S394" t="str">
            <v>Electricity ('1000 units)</v>
          </cell>
          <cell r="T394" t="str">
            <v>Value</v>
          </cell>
          <cell r="U394">
            <v>329.07</v>
          </cell>
          <cell r="V394">
            <v>691.2</v>
          </cell>
          <cell r="W394">
            <v>1041.17</v>
          </cell>
          <cell r="X394">
            <v>1379.1264700000002</v>
          </cell>
          <cell r="Y394">
            <v>1761.1164700000002</v>
          </cell>
          <cell r="Z394">
            <v>2102.1164699999999</v>
          </cell>
          <cell r="AA394">
            <v>2498.3964699999997</v>
          </cell>
          <cell r="AB394">
            <v>2861.8364699999997</v>
          </cell>
          <cell r="AC394">
            <v>3297.4364699999996</v>
          </cell>
          <cell r="AD394">
            <v>3297.4364699999996</v>
          </cell>
          <cell r="AE394">
            <v>3297.4364699999996</v>
          </cell>
          <cell r="AF394">
            <v>3297.4364699999996</v>
          </cell>
        </row>
        <row r="395">
          <cell r="R395" t="str">
            <v>SNR</v>
          </cell>
          <cell r="S395" t="str">
            <v>FURNACE OIL</v>
          </cell>
          <cell r="T395" t="str">
            <v>Qty</v>
          </cell>
          <cell r="U395">
            <v>0</v>
          </cell>
          <cell r="V395">
            <v>0</v>
          </cell>
          <cell r="W395">
            <v>0</v>
          </cell>
          <cell r="X395">
            <v>0</v>
          </cell>
          <cell r="Y395">
            <v>320.95299999999997</v>
          </cell>
          <cell r="Z395">
            <v>320.95299999999997</v>
          </cell>
          <cell r="AA395">
            <v>584.48699999999997</v>
          </cell>
          <cell r="AB395">
            <v>946.14699999999993</v>
          </cell>
          <cell r="AC395">
            <v>1065.24</v>
          </cell>
          <cell r="AD395">
            <v>1065.24</v>
          </cell>
          <cell r="AE395">
            <v>1065.24</v>
          </cell>
          <cell r="AF395">
            <v>1065.24</v>
          </cell>
        </row>
        <row r="396">
          <cell r="R396" t="str">
            <v>SNR</v>
          </cell>
          <cell r="S396" t="str">
            <v>FURNACE OIL</v>
          </cell>
          <cell r="T396" t="str">
            <v>Value</v>
          </cell>
          <cell r="U396">
            <v>0</v>
          </cell>
          <cell r="V396">
            <v>0</v>
          </cell>
          <cell r="W396">
            <v>0</v>
          </cell>
          <cell r="X396">
            <v>0</v>
          </cell>
          <cell r="Y396">
            <v>134.05897480000002</v>
          </cell>
          <cell r="Z396">
            <v>134.05897480000002</v>
          </cell>
          <cell r="AA396">
            <v>240.3967973</v>
          </cell>
          <cell r="AB396">
            <v>370.51197079999997</v>
          </cell>
          <cell r="AC396">
            <v>418.72235409999996</v>
          </cell>
          <cell r="AD396">
            <v>418.72235409999996</v>
          </cell>
          <cell r="AE396">
            <v>418.72235409999996</v>
          </cell>
          <cell r="AF396">
            <v>418.72235409999996</v>
          </cell>
        </row>
        <row r="397">
          <cell r="R397" t="str">
            <v>SNR</v>
          </cell>
          <cell r="S397" t="str">
            <v>Price Difference</v>
          </cell>
          <cell r="T397" t="str">
            <v>Qty</v>
          </cell>
          <cell r="U397">
            <v>0</v>
          </cell>
          <cell r="V397">
            <v>0</v>
          </cell>
          <cell r="W397">
            <v>0</v>
          </cell>
          <cell r="X397">
            <v>0</v>
          </cell>
          <cell r="Y397">
            <v>0</v>
          </cell>
          <cell r="Z397">
            <v>0</v>
          </cell>
          <cell r="AA397">
            <v>0</v>
          </cell>
          <cell r="AB397">
            <v>0</v>
          </cell>
          <cell r="AC397">
            <v>0</v>
          </cell>
          <cell r="AD397">
            <v>0</v>
          </cell>
          <cell r="AE397">
            <v>0</v>
          </cell>
          <cell r="AF397">
            <v>0</v>
          </cell>
        </row>
        <row r="398">
          <cell r="R398" t="str">
            <v>SNR</v>
          </cell>
          <cell r="S398" t="str">
            <v>Price Difference</v>
          </cell>
          <cell r="T398" t="str">
            <v>Value</v>
          </cell>
          <cell r="U398">
            <v>0</v>
          </cell>
          <cell r="V398">
            <v>0</v>
          </cell>
          <cell r="W398">
            <v>0</v>
          </cell>
          <cell r="X398">
            <v>0</v>
          </cell>
          <cell r="Y398">
            <v>0</v>
          </cell>
          <cell r="Z398">
            <v>0</v>
          </cell>
          <cell r="AA398">
            <v>0</v>
          </cell>
          <cell r="AB398">
            <v>0</v>
          </cell>
          <cell r="AC398">
            <v>0</v>
          </cell>
          <cell r="AD398">
            <v>0</v>
          </cell>
          <cell r="AE398">
            <v>0</v>
          </cell>
          <cell r="AF398">
            <v>0</v>
          </cell>
        </row>
        <row r="400">
          <cell r="R400" t="str">
            <v>NMR</v>
          </cell>
          <cell r="S400" t="str">
            <v>LPG</v>
          </cell>
          <cell r="T400" t="str">
            <v>Qty</v>
          </cell>
          <cell r="U400">
            <v>0</v>
          </cell>
          <cell r="V400">
            <v>0</v>
          </cell>
          <cell r="W400">
            <v>0</v>
          </cell>
          <cell r="X400">
            <v>0</v>
          </cell>
          <cell r="Y400">
            <v>0</v>
          </cell>
          <cell r="Z400">
            <v>0</v>
          </cell>
          <cell r="AA400">
            <v>0</v>
          </cell>
          <cell r="AB400">
            <v>0</v>
          </cell>
          <cell r="AC400">
            <v>0</v>
          </cell>
          <cell r="AD400">
            <v>0</v>
          </cell>
          <cell r="AE400">
            <v>0</v>
          </cell>
          <cell r="AF400">
            <v>0</v>
          </cell>
        </row>
        <row r="401">
          <cell r="R401" t="str">
            <v>NMR</v>
          </cell>
          <cell r="S401" t="str">
            <v>LPG</v>
          </cell>
          <cell r="T401" t="str">
            <v>Value</v>
          </cell>
          <cell r="U401">
            <v>0</v>
          </cell>
          <cell r="V401">
            <v>0</v>
          </cell>
          <cell r="W401">
            <v>0</v>
          </cell>
          <cell r="X401">
            <v>0</v>
          </cell>
          <cell r="Y401">
            <v>0</v>
          </cell>
          <cell r="Z401">
            <v>0</v>
          </cell>
          <cell r="AA401">
            <v>0</v>
          </cell>
          <cell r="AB401">
            <v>0</v>
          </cell>
          <cell r="AC401">
            <v>0</v>
          </cell>
          <cell r="AD401">
            <v>0</v>
          </cell>
          <cell r="AE401">
            <v>0</v>
          </cell>
          <cell r="AF401">
            <v>0</v>
          </cell>
        </row>
        <row r="402">
          <cell r="R402" t="str">
            <v>NMR</v>
          </cell>
          <cell r="S402" t="str">
            <v>LPG - ACL</v>
          </cell>
          <cell r="T402" t="str">
            <v>Qty</v>
          </cell>
          <cell r="U402">
            <v>0</v>
          </cell>
          <cell r="V402">
            <v>0</v>
          </cell>
          <cell r="W402">
            <v>0</v>
          </cell>
          <cell r="X402">
            <v>0</v>
          </cell>
          <cell r="Y402">
            <v>0</v>
          </cell>
          <cell r="Z402">
            <v>0</v>
          </cell>
          <cell r="AA402">
            <v>0</v>
          </cell>
          <cell r="AB402">
            <v>0</v>
          </cell>
          <cell r="AC402">
            <v>0</v>
          </cell>
          <cell r="AD402">
            <v>0</v>
          </cell>
          <cell r="AE402">
            <v>0</v>
          </cell>
          <cell r="AF402">
            <v>0</v>
          </cell>
        </row>
        <row r="403">
          <cell r="R403" t="str">
            <v>NMR</v>
          </cell>
          <cell r="S403" t="str">
            <v>LPG - ACL</v>
          </cell>
          <cell r="T403" t="str">
            <v>Value</v>
          </cell>
          <cell r="U403">
            <v>0</v>
          </cell>
          <cell r="V403">
            <v>0</v>
          </cell>
          <cell r="W403">
            <v>0</v>
          </cell>
          <cell r="X403">
            <v>0</v>
          </cell>
          <cell r="Y403">
            <v>0</v>
          </cell>
          <cell r="Z403">
            <v>0</v>
          </cell>
          <cell r="AA403">
            <v>0</v>
          </cell>
          <cell r="AB403">
            <v>0</v>
          </cell>
          <cell r="AC403">
            <v>0</v>
          </cell>
          <cell r="AD403">
            <v>0</v>
          </cell>
          <cell r="AE403">
            <v>0</v>
          </cell>
          <cell r="AF403">
            <v>0</v>
          </cell>
        </row>
        <row r="404">
          <cell r="R404" t="str">
            <v>NMR</v>
          </cell>
          <cell r="S404" t="str">
            <v>LNG</v>
          </cell>
          <cell r="T404" t="str">
            <v>Qty</v>
          </cell>
          <cell r="U404">
            <v>0</v>
          </cell>
          <cell r="V404">
            <v>0</v>
          </cell>
          <cell r="W404">
            <v>0</v>
          </cell>
          <cell r="X404">
            <v>0</v>
          </cell>
          <cell r="Y404">
            <v>0</v>
          </cell>
          <cell r="Z404">
            <v>0</v>
          </cell>
          <cell r="AA404">
            <v>0</v>
          </cell>
          <cell r="AB404">
            <v>0</v>
          </cell>
          <cell r="AC404">
            <v>0</v>
          </cell>
          <cell r="AD404">
            <v>0</v>
          </cell>
          <cell r="AE404">
            <v>0</v>
          </cell>
          <cell r="AF404">
            <v>0</v>
          </cell>
        </row>
        <row r="405">
          <cell r="R405" t="str">
            <v>NMR</v>
          </cell>
          <cell r="S405" t="str">
            <v>LNG</v>
          </cell>
          <cell r="T405" t="str">
            <v>Value</v>
          </cell>
          <cell r="U405">
            <v>0</v>
          </cell>
          <cell r="V405">
            <v>0</v>
          </cell>
          <cell r="W405">
            <v>0</v>
          </cell>
          <cell r="X405">
            <v>0</v>
          </cell>
          <cell r="Y405">
            <v>0</v>
          </cell>
          <cell r="Z405">
            <v>0</v>
          </cell>
          <cell r="AA405">
            <v>0</v>
          </cell>
          <cell r="AB405">
            <v>0</v>
          </cell>
          <cell r="AC405">
            <v>0</v>
          </cell>
          <cell r="AD405">
            <v>0</v>
          </cell>
          <cell r="AE405">
            <v>0</v>
          </cell>
          <cell r="AF405">
            <v>0</v>
          </cell>
        </row>
        <row r="406">
          <cell r="R406" t="str">
            <v>NMR</v>
          </cell>
          <cell r="S406" t="str">
            <v>PET FUEL</v>
          </cell>
          <cell r="T406" t="str">
            <v>Qty</v>
          </cell>
          <cell r="U406">
            <v>0</v>
          </cell>
          <cell r="V406">
            <v>0</v>
          </cell>
          <cell r="W406">
            <v>0</v>
          </cell>
          <cell r="X406">
            <v>0</v>
          </cell>
          <cell r="Y406">
            <v>0</v>
          </cell>
          <cell r="Z406">
            <v>0</v>
          </cell>
          <cell r="AA406">
            <v>0</v>
          </cell>
          <cell r="AB406">
            <v>0</v>
          </cell>
          <cell r="AC406">
            <v>0</v>
          </cell>
          <cell r="AD406">
            <v>0</v>
          </cell>
          <cell r="AE406">
            <v>0</v>
          </cell>
          <cell r="AF406">
            <v>0</v>
          </cell>
        </row>
        <row r="407">
          <cell r="R407" t="str">
            <v>NMR</v>
          </cell>
          <cell r="S407" t="str">
            <v>PET FUEL</v>
          </cell>
          <cell r="T407" t="str">
            <v>Value</v>
          </cell>
          <cell r="U407">
            <v>0</v>
          </cell>
          <cell r="V407">
            <v>0</v>
          </cell>
          <cell r="W407">
            <v>0</v>
          </cell>
          <cell r="X407">
            <v>0</v>
          </cell>
          <cell r="Y407">
            <v>0</v>
          </cell>
          <cell r="Z407">
            <v>0</v>
          </cell>
          <cell r="AA407">
            <v>0</v>
          </cell>
          <cell r="AB407">
            <v>0</v>
          </cell>
          <cell r="AC407">
            <v>0</v>
          </cell>
          <cell r="AD407">
            <v>0</v>
          </cell>
          <cell r="AE407">
            <v>0</v>
          </cell>
          <cell r="AF407">
            <v>0</v>
          </cell>
        </row>
        <row r="408">
          <cell r="R408" t="str">
            <v>NMR</v>
          </cell>
          <cell r="S408" t="str">
            <v>HSD</v>
          </cell>
          <cell r="T408" t="str">
            <v>Qty</v>
          </cell>
          <cell r="U408">
            <v>3.4529999999999998E-2</v>
          </cell>
          <cell r="V408">
            <v>0.19405</v>
          </cell>
          <cell r="W408">
            <v>0.30904999999999999</v>
          </cell>
          <cell r="X408">
            <v>0.37204999999999999</v>
          </cell>
          <cell r="Y408">
            <v>0.37204999999999999</v>
          </cell>
          <cell r="Z408">
            <v>0.37204999999999999</v>
          </cell>
          <cell r="AA408">
            <v>0.37204999999999999</v>
          </cell>
          <cell r="AB408">
            <v>0.37204999999999999</v>
          </cell>
          <cell r="AC408">
            <v>0.37204999999999999</v>
          </cell>
          <cell r="AD408">
            <v>0.37204999999999999</v>
          </cell>
          <cell r="AE408">
            <v>0.37204999999999999</v>
          </cell>
          <cell r="AF408">
            <v>0.37204999999999999</v>
          </cell>
        </row>
        <row r="409">
          <cell r="R409" t="str">
            <v>NMR</v>
          </cell>
          <cell r="S409" t="str">
            <v>HSD</v>
          </cell>
          <cell r="T409" t="str">
            <v>Value</v>
          </cell>
          <cell r="U409">
            <v>3.4529999999999998E-2</v>
          </cell>
          <cell r="V409">
            <v>0.19405</v>
          </cell>
          <cell r="W409">
            <v>0.22902</v>
          </cell>
          <cell r="X409">
            <v>0.25742999999999999</v>
          </cell>
          <cell r="Y409">
            <v>0.25742999999999999</v>
          </cell>
          <cell r="Z409">
            <v>0.25742999999999999</v>
          </cell>
          <cell r="AA409">
            <v>0.25742999999999999</v>
          </cell>
          <cell r="AB409">
            <v>0.25742999999999999</v>
          </cell>
          <cell r="AC409">
            <v>0.25742999999999999</v>
          </cell>
          <cell r="AD409">
            <v>0.25742999999999999</v>
          </cell>
          <cell r="AE409">
            <v>0.25742999999999999</v>
          </cell>
          <cell r="AF409">
            <v>0.25742999999999999</v>
          </cell>
        </row>
        <row r="410">
          <cell r="R410" t="str">
            <v>NMR</v>
          </cell>
          <cell r="S410" t="str">
            <v>Electricity ('1000 units)</v>
          </cell>
          <cell r="T410" t="str">
            <v>Qty</v>
          </cell>
          <cell r="U410">
            <v>28</v>
          </cell>
          <cell r="V410">
            <v>56</v>
          </cell>
          <cell r="W410">
            <v>91</v>
          </cell>
          <cell r="X410">
            <v>116</v>
          </cell>
          <cell r="Y410">
            <v>141</v>
          </cell>
          <cell r="Z410">
            <v>166</v>
          </cell>
          <cell r="AA410">
            <v>191</v>
          </cell>
          <cell r="AB410">
            <v>216</v>
          </cell>
          <cell r="AC410">
            <v>241</v>
          </cell>
          <cell r="AD410">
            <v>241</v>
          </cell>
          <cell r="AE410">
            <v>241</v>
          </cell>
          <cell r="AF410">
            <v>241</v>
          </cell>
        </row>
        <row r="411">
          <cell r="R411" t="str">
            <v>NMR</v>
          </cell>
          <cell r="S411" t="str">
            <v>Electricity ('1000 units)</v>
          </cell>
          <cell r="T411" t="str">
            <v>Value</v>
          </cell>
          <cell r="U411">
            <v>5.1409000000000002</v>
          </cell>
          <cell r="V411">
            <v>10.56305</v>
          </cell>
          <cell r="W411">
            <v>16.34742</v>
          </cell>
          <cell r="X411">
            <v>22.84272</v>
          </cell>
          <cell r="Y411">
            <v>28.84226</v>
          </cell>
          <cell r="Z411">
            <v>34.282110000000003</v>
          </cell>
          <cell r="AA411">
            <v>40.03246</v>
          </cell>
          <cell r="AB411">
            <v>45.488869999999999</v>
          </cell>
          <cell r="AC411">
            <v>50.726109999999998</v>
          </cell>
          <cell r="AD411">
            <v>50.726109999999998</v>
          </cell>
          <cell r="AE411">
            <v>50.726109999999998</v>
          </cell>
          <cell r="AF411">
            <v>50.726109999999998</v>
          </cell>
        </row>
        <row r="412">
          <cell r="R412" t="str">
            <v>NMR</v>
          </cell>
          <cell r="S412" t="str">
            <v>FURNACE OIL</v>
          </cell>
          <cell r="T412" t="str">
            <v>Qty</v>
          </cell>
          <cell r="U412">
            <v>0</v>
          </cell>
          <cell r="V412">
            <v>0</v>
          </cell>
          <cell r="W412">
            <v>0</v>
          </cell>
          <cell r="X412">
            <v>0</v>
          </cell>
          <cell r="Y412">
            <v>0</v>
          </cell>
          <cell r="Z412">
            <v>0</v>
          </cell>
          <cell r="AA412">
            <v>0</v>
          </cell>
          <cell r="AB412">
            <v>0</v>
          </cell>
          <cell r="AC412">
            <v>0</v>
          </cell>
          <cell r="AD412">
            <v>0</v>
          </cell>
          <cell r="AE412">
            <v>0</v>
          </cell>
          <cell r="AF412">
            <v>0</v>
          </cell>
        </row>
        <row r="413">
          <cell r="R413" t="str">
            <v>NMR</v>
          </cell>
          <cell r="S413" t="str">
            <v>FURNACE OIL</v>
          </cell>
          <cell r="T413" t="str">
            <v>Value</v>
          </cell>
          <cell r="U413">
            <v>0</v>
          </cell>
          <cell r="V413">
            <v>0</v>
          </cell>
          <cell r="W413">
            <v>0</v>
          </cell>
          <cell r="X413">
            <v>0</v>
          </cell>
          <cell r="Y413">
            <v>0</v>
          </cell>
          <cell r="Z413">
            <v>0</v>
          </cell>
          <cell r="AA413">
            <v>0</v>
          </cell>
          <cell r="AB413">
            <v>0</v>
          </cell>
          <cell r="AC413">
            <v>0</v>
          </cell>
          <cell r="AD413">
            <v>0</v>
          </cell>
          <cell r="AE413">
            <v>0</v>
          </cell>
          <cell r="AF413">
            <v>0</v>
          </cell>
        </row>
        <row r="414">
          <cell r="R414" t="str">
            <v>NMR</v>
          </cell>
          <cell r="S414" t="str">
            <v>Price Difference</v>
          </cell>
          <cell r="T414" t="str">
            <v>Qty</v>
          </cell>
          <cell r="U414">
            <v>0</v>
          </cell>
          <cell r="V414">
            <v>0</v>
          </cell>
          <cell r="W414">
            <v>0</v>
          </cell>
          <cell r="X414">
            <v>0</v>
          </cell>
          <cell r="Y414">
            <v>0</v>
          </cell>
          <cell r="Z414">
            <v>0</v>
          </cell>
          <cell r="AA414">
            <v>0</v>
          </cell>
          <cell r="AB414">
            <v>0</v>
          </cell>
          <cell r="AC414">
            <v>0</v>
          </cell>
          <cell r="AD414">
            <v>0</v>
          </cell>
          <cell r="AE414">
            <v>0</v>
          </cell>
          <cell r="AF414">
            <v>0</v>
          </cell>
        </row>
        <row r="415">
          <cell r="R415" t="str">
            <v>NMR</v>
          </cell>
          <cell r="S415" t="str">
            <v>Price Difference</v>
          </cell>
          <cell r="T415" t="str">
            <v>Value</v>
          </cell>
          <cell r="U415">
            <v>0</v>
          </cell>
          <cell r="V415">
            <v>0</v>
          </cell>
          <cell r="W415">
            <v>0</v>
          </cell>
          <cell r="X415">
            <v>0</v>
          </cell>
          <cell r="Y415">
            <v>0</v>
          </cell>
          <cell r="Z415">
            <v>0</v>
          </cell>
          <cell r="AA415">
            <v>0</v>
          </cell>
          <cell r="AB415">
            <v>0</v>
          </cell>
          <cell r="AC415">
            <v>0</v>
          </cell>
          <cell r="AD415">
            <v>0</v>
          </cell>
          <cell r="AE415">
            <v>0</v>
          </cell>
          <cell r="AF415">
            <v>0</v>
          </cell>
        </row>
        <row r="417">
          <cell r="R417" t="str">
            <v>NDP</v>
          </cell>
          <cell r="S417" t="str">
            <v>LPG</v>
          </cell>
          <cell r="T417" t="str">
            <v>Qty</v>
          </cell>
          <cell r="U417">
            <v>238.084</v>
          </cell>
          <cell r="V417">
            <v>494.15</v>
          </cell>
          <cell r="W417">
            <v>752.06399999999996</v>
          </cell>
          <cell r="X417">
            <v>969.673</v>
          </cell>
          <cell r="Y417">
            <v>1197.579</v>
          </cell>
          <cell r="Z417">
            <v>1431.5609999999999</v>
          </cell>
          <cell r="AA417">
            <v>1686.915</v>
          </cell>
          <cell r="AB417">
            <v>1969.8229999999999</v>
          </cell>
          <cell r="AC417">
            <v>2243.5509999999999</v>
          </cell>
          <cell r="AD417">
            <v>2243.5509999999999</v>
          </cell>
          <cell r="AE417">
            <v>2243.5509999999999</v>
          </cell>
          <cell r="AF417">
            <v>2243.5509999999999</v>
          </cell>
        </row>
        <row r="418">
          <cell r="R418" t="str">
            <v>NDP</v>
          </cell>
          <cell r="S418" t="str">
            <v>LPG</v>
          </cell>
          <cell r="T418" t="str">
            <v>Value</v>
          </cell>
          <cell r="U418">
            <v>158.30662100000001</v>
          </cell>
          <cell r="V418">
            <v>327.57291420000001</v>
          </cell>
          <cell r="W418">
            <v>489.8859248</v>
          </cell>
          <cell r="X418">
            <v>619.64207910000005</v>
          </cell>
          <cell r="Y418">
            <v>760.97955860000002</v>
          </cell>
          <cell r="Z418">
            <v>905.45363100000009</v>
          </cell>
          <cell r="AA418">
            <v>1059.3719779</v>
          </cell>
          <cell r="AB418">
            <v>1223.4280306000001</v>
          </cell>
          <cell r="AC418">
            <v>1362.0447506</v>
          </cell>
          <cell r="AD418">
            <v>1362.0447506</v>
          </cell>
          <cell r="AE418">
            <v>1362.0447506</v>
          </cell>
          <cell r="AF418">
            <v>1362.0447506</v>
          </cell>
        </row>
        <row r="419">
          <cell r="R419" t="str">
            <v>NDP</v>
          </cell>
          <cell r="S419" t="str">
            <v>LPG - ACL</v>
          </cell>
          <cell r="T419" t="str">
            <v>Qty</v>
          </cell>
          <cell r="U419">
            <v>0</v>
          </cell>
          <cell r="V419">
            <v>0</v>
          </cell>
          <cell r="W419">
            <v>0</v>
          </cell>
          <cell r="X419">
            <v>0</v>
          </cell>
          <cell r="Y419">
            <v>0</v>
          </cell>
          <cell r="Z419">
            <v>0</v>
          </cell>
          <cell r="AA419">
            <v>0</v>
          </cell>
          <cell r="AB419">
            <v>0</v>
          </cell>
          <cell r="AC419">
            <v>0</v>
          </cell>
          <cell r="AD419">
            <v>0</v>
          </cell>
          <cell r="AE419">
            <v>0</v>
          </cell>
          <cell r="AF419">
            <v>0</v>
          </cell>
        </row>
        <row r="420">
          <cell r="R420" t="str">
            <v>NDP</v>
          </cell>
          <cell r="S420" t="str">
            <v>LPG - ACL</v>
          </cell>
          <cell r="T420" t="str">
            <v>Value</v>
          </cell>
          <cell r="U420">
            <v>0</v>
          </cell>
          <cell r="V420">
            <v>0</v>
          </cell>
          <cell r="W420">
            <v>0</v>
          </cell>
          <cell r="X420">
            <v>0</v>
          </cell>
          <cell r="Y420">
            <v>0</v>
          </cell>
          <cell r="Z420">
            <v>0</v>
          </cell>
          <cell r="AA420">
            <v>0</v>
          </cell>
          <cell r="AB420">
            <v>0</v>
          </cell>
          <cell r="AC420">
            <v>0</v>
          </cell>
          <cell r="AD420">
            <v>0</v>
          </cell>
          <cell r="AE420">
            <v>0</v>
          </cell>
          <cell r="AF420">
            <v>0</v>
          </cell>
        </row>
        <row r="421">
          <cell r="R421" t="str">
            <v>NDP</v>
          </cell>
          <cell r="S421" t="str">
            <v>LNG</v>
          </cell>
          <cell r="T421" t="str">
            <v>Qty</v>
          </cell>
          <cell r="U421">
            <v>0</v>
          </cell>
          <cell r="V421">
            <v>0</v>
          </cell>
          <cell r="W421">
            <v>0</v>
          </cell>
          <cell r="X421">
            <v>0</v>
          </cell>
          <cell r="Y421">
            <v>0</v>
          </cell>
          <cell r="Z421">
            <v>0</v>
          </cell>
          <cell r="AA421">
            <v>0</v>
          </cell>
          <cell r="AB421">
            <v>0</v>
          </cell>
          <cell r="AC421">
            <v>0</v>
          </cell>
          <cell r="AD421">
            <v>0</v>
          </cell>
          <cell r="AE421">
            <v>0</v>
          </cell>
          <cell r="AF421">
            <v>0</v>
          </cell>
        </row>
        <row r="422">
          <cell r="R422" t="str">
            <v>NDP</v>
          </cell>
          <cell r="S422" t="str">
            <v>LNG</v>
          </cell>
          <cell r="T422" t="str">
            <v>Value</v>
          </cell>
          <cell r="U422">
            <v>0</v>
          </cell>
          <cell r="V422">
            <v>0</v>
          </cell>
          <cell r="W422">
            <v>0</v>
          </cell>
          <cell r="X422">
            <v>0</v>
          </cell>
          <cell r="Y422">
            <v>0</v>
          </cell>
          <cell r="Z422">
            <v>0</v>
          </cell>
          <cell r="AA422">
            <v>0</v>
          </cell>
          <cell r="AB422">
            <v>0</v>
          </cell>
          <cell r="AC422">
            <v>0</v>
          </cell>
          <cell r="AD422">
            <v>0</v>
          </cell>
          <cell r="AE422">
            <v>0</v>
          </cell>
          <cell r="AF422">
            <v>0</v>
          </cell>
        </row>
        <row r="423">
          <cell r="R423" t="str">
            <v>NDP</v>
          </cell>
          <cell r="S423" t="str">
            <v>PET FUEL</v>
          </cell>
          <cell r="T423" t="str">
            <v>Qty</v>
          </cell>
          <cell r="U423">
            <v>1688.3000000000002</v>
          </cell>
          <cell r="V423">
            <v>3373.7000000000003</v>
          </cell>
          <cell r="W423">
            <v>5191.3</v>
          </cell>
          <cell r="X423">
            <v>7222</v>
          </cell>
          <cell r="Y423">
            <v>8971.2000000000007</v>
          </cell>
          <cell r="Z423">
            <v>11045.400000000001</v>
          </cell>
          <cell r="AA423">
            <v>12901.100000000002</v>
          </cell>
          <cell r="AB423">
            <v>14790.200000000003</v>
          </cell>
          <cell r="AC423">
            <v>16819.400000000001</v>
          </cell>
          <cell r="AD423">
            <v>16819.400000000001</v>
          </cell>
          <cell r="AE423">
            <v>16819.400000000001</v>
          </cell>
          <cell r="AF423">
            <v>16819.400000000001</v>
          </cell>
        </row>
        <row r="424">
          <cell r="R424" t="str">
            <v>NDP</v>
          </cell>
          <cell r="S424" t="str">
            <v>PET FUEL</v>
          </cell>
          <cell r="T424" t="str">
            <v>Value</v>
          </cell>
          <cell r="U424">
            <v>234.89508441999993</v>
          </cell>
          <cell r="V424">
            <v>471.86960537066511</v>
          </cell>
          <cell r="W424">
            <v>724.17523919999996</v>
          </cell>
          <cell r="X424">
            <v>1003.1053485</v>
          </cell>
          <cell r="Y424">
            <v>1240.2132378000001</v>
          </cell>
          <cell r="Z424">
            <v>1527.6651318700001</v>
          </cell>
          <cell r="AA424">
            <v>1780.81985407</v>
          </cell>
          <cell r="AB424">
            <v>2036.364010614752</v>
          </cell>
          <cell r="AC424">
            <v>2278.954010614752</v>
          </cell>
          <cell r="AD424">
            <v>2278.954010614752</v>
          </cell>
          <cell r="AE424">
            <v>2278.954010614752</v>
          </cell>
          <cell r="AF424">
            <v>2278.954010614752</v>
          </cell>
        </row>
        <row r="425">
          <cell r="R425" t="str">
            <v>NDP</v>
          </cell>
          <cell r="S425" t="str">
            <v>HSD</v>
          </cell>
          <cell r="T425" t="str">
            <v>Qty</v>
          </cell>
          <cell r="U425">
            <v>10.119999999999999</v>
          </cell>
          <cell r="V425">
            <v>29.948999999999998</v>
          </cell>
          <cell r="W425">
            <v>43.124000000000002</v>
          </cell>
          <cell r="X425">
            <v>57.728999999999999</v>
          </cell>
          <cell r="Y425">
            <v>72.153999999999996</v>
          </cell>
          <cell r="Z425">
            <v>85.673999999999992</v>
          </cell>
          <cell r="AA425">
            <v>100.999</v>
          </cell>
          <cell r="AB425">
            <v>115.884</v>
          </cell>
          <cell r="AC425">
            <v>130.32400000000001</v>
          </cell>
          <cell r="AD425">
            <v>130.32400000000001</v>
          </cell>
          <cell r="AE425">
            <v>130.32400000000001</v>
          </cell>
          <cell r="AF425">
            <v>130.32400000000001</v>
          </cell>
        </row>
        <row r="426">
          <cell r="R426" t="str">
            <v>NDP</v>
          </cell>
          <cell r="S426" t="str">
            <v>HSD</v>
          </cell>
          <cell r="T426" t="str">
            <v>Value</v>
          </cell>
          <cell r="U426">
            <v>5.4315135999999997</v>
          </cell>
          <cell r="V426">
            <v>16.073952899999998</v>
          </cell>
          <cell r="W426">
            <v>23.1445936</v>
          </cell>
          <cell r="X426">
            <v>30.981880100000001</v>
          </cell>
          <cell r="Y426">
            <v>38.722576600000004</v>
          </cell>
          <cell r="Z426">
            <v>45.975599100000004</v>
          </cell>
          <cell r="AA426">
            <v>54.121984400000002</v>
          </cell>
          <cell r="AB426">
            <v>62.006492100000003</v>
          </cell>
          <cell r="AC426">
            <v>69.655282100000008</v>
          </cell>
          <cell r="AD426">
            <v>69.655282100000008</v>
          </cell>
          <cell r="AE426">
            <v>69.655282100000008</v>
          </cell>
          <cell r="AF426">
            <v>69.655282100000008</v>
          </cell>
        </row>
        <row r="427">
          <cell r="R427" t="str">
            <v>NDP</v>
          </cell>
          <cell r="S427" t="str">
            <v>Electricity ('1000 units)</v>
          </cell>
          <cell r="T427" t="str">
            <v>Qty</v>
          </cell>
          <cell r="U427">
            <v>3874</v>
          </cell>
          <cell r="V427">
            <v>7886.8150000000005</v>
          </cell>
          <cell r="W427">
            <v>12543.815000000001</v>
          </cell>
          <cell r="X427">
            <v>17967.815000000002</v>
          </cell>
          <cell r="Y427">
            <v>22964.815000000002</v>
          </cell>
          <cell r="Z427">
            <v>27411.815000000002</v>
          </cell>
          <cell r="AA427">
            <v>32139.815000000002</v>
          </cell>
          <cell r="AB427">
            <v>36555.815000000002</v>
          </cell>
          <cell r="AC427">
            <v>41178.815000000002</v>
          </cell>
          <cell r="AD427">
            <v>41178.815000000002</v>
          </cell>
          <cell r="AE427">
            <v>41178.815000000002</v>
          </cell>
          <cell r="AF427">
            <v>41178.815000000002</v>
          </cell>
        </row>
        <row r="428">
          <cell r="R428" t="str">
            <v>NDP</v>
          </cell>
          <cell r="S428" t="str">
            <v>Electricity ('1000 units)</v>
          </cell>
          <cell r="T428" t="str">
            <v>Value</v>
          </cell>
          <cell r="U428">
            <v>247.96582126040244</v>
          </cell>
          <cell r="V428">
            <v>480.1279555842616</v>
          </cell>
          <cell r="W428">
            <v>743.24269961445566</v>
          </cell>
          <cell r="X428">
            <v>977.76989551710358</v>
          </cell>
          <cell r="Y428">
            <v>1263.6550592346371</v>
          </cell>
          <cell r="Z428">
            <v>1507.6725495838355</v>
          </cell>
          <cell r="AA428">
            <v>1782.2404202578475</v>
          </cell>
          <cell r="AB428">
            <v>2036.1104202578476</v>
          </cell>
          <cell r="AC428">
            <v>2292.8404202578477</v>
          </cell>
          <cell r="AD428">
            <v>2292.8404202578477</v>
          </cell>
          <cell r="AE428">
            <v>2292.8404202578477</v>
          </cell>
          <cell r="AF428">
            <v>2292.8404202578477</v>
          </cell>
        </row>
        <row r="429">
          <cell r="R429" t="str">
            <v>NDP</v>
          </cell>
          <cell r="S429" t="str">
            <v>FURNACE OIL</v>
          </cell>
          <cell r="T429" t="str">
            <v>Qty</v>
          </cell>
          <cell r="U429">
            <v>0</v>
          </cell>
          <cell r="V429">
            <v>0</v>
          </cell>
          <cell r="W429">
            <v>0</v>
          </cell>
          <cell r="X429">
            <v>0</v>
          </cell>
          <cell r="Y429">
            <v>205.68</v>
          </cell>
          <cell r="Z429">
            <v>205.68</v>
          </cell>
          <cell r="AA429">
            <v>378.97</v>
          </cell>
          <cell r="AB429">
            <v>431.90800000000002</v>
          </cell>
          <cell r="AC429">
            <v>431.90800000000002</v>
          </cell>
          <cell r="AD429">
            <v>431.90800000000002</v>
          </cell>
          <cell r="AE429">
            <v>431.90800000000002</v>
          </cell>
          <cell r="AF429">
            <v>431.90800000000002</v>
          </cell>
        </row>
        <row r="430">
          <cell r="R430" t="str">
            <v>NDP</v>
          </cell>
          <cell r="S430" t="str">
            <v>FURNACE OIL</v>
          </cell>
          <cell r="T430" t="str">
            <v>Value</v>
          </cell>
          <cell r="U430">
            <v>0</v>
          </cell>
          <cell r="V430">
            <v>0</v>
          </cell>
          <cell r="W430">
            <v>0</v>
          </cell>
          <cell r="X430">
            <v>0</v>
          </cell>
          <cell r="Y430">
            <v>89.667566999999991</v>
          </cell>
          <cell r="Z430">
            <v>89.667566999999991</v>
          </cell>
          <cell r="AA430">
            <v>162.71423979999997</v>
          </cell>
          <cell r="AB430">
            <v>184.40201239999996</v>
          </cell>
          <cell r="AC430">
            <v>184.40201239999996</v>
          </cell>
          <cell r="AD430">
            <v>184.40201239999996</v>
          </cell>
          <cell r="AE430">
            <v>184.40201239999996</v>
          </cell>
          <cell r="AF430">
            <v>184.40201239999996</v>
          </cell>
        </row>
        <row r="431">
          <cell r="R431" t="str">
            <v>NDP</v>
          </cell>
          <cell r="S431" t="str">
            <v>Price Difference</v>
          </cell>
          <cell r="T431" t="str">
            <v>Qty</v>
          </cell>
          <cell r="U431">
            <v>0</v>
          </cell>
          <cell r="V431">
            <v>0</v>
          </cell>
          <cell r="W431">
            <v>0</v>
          </cell>
          <cell r="X431">
            <v>0</v>
          </cell>
          <cell r="Y431">
            <v>0</v>
          </cell>
          <cell r="Z431">
            <v>0</v>
          </cell>
          <cell r="AA431">
            <v>0</v>
          </cell>
          <cell r="AB431">
            <v>0</v>
          </cell>
          <cell r="AC431">
            <v>0</v>
          </cell>
          <cell r="AD431">
            <v>0</v>
          </cell>
          <cell r="AE431">
            <v>0</v>
          </cell>
          <cell r="AF431">
            <v>0</v>
          </cell>
        </row>
        <row r="432">
          <cell r="R432" t="str">
            <v>NDP</v>
          </cell>
          <cell r="S432" t="str">
            <v>Price Difference</v>
          </cell>
          <cell r="T432" t="str">
            <v>Value</v>
          </cell>
          <cell r="U432">
            <v>0</v>
          </cell>
          <cell r="V432">
            <v>0</v>
          </cell>
          <cell r="W432">
            <v>0</v>
          </cell>
          <cell r="X432">
            <v>0</v>
          </cell>
          <cell r="Y432">
            <v>0</v>
          </cell>
          <cell r="Z432">
            <v>0</v>
          </cell>
          <cell r="AA432">
            <v>0</v>
          </cell>
          <cell r="AB432">
            <v>0</v>
          </cell>
          <cell r="AC432">
            <v>0</v>
          </cell>
          <cell r="AD432">
            <v>0</v>
          </cell>
          <cell r="AE432">
            <v>0</v>
          </cell>
          <cell r="AF432">
            <v>0</v>
          </cell>
        </row>
      </sheetData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/>
      <sheetData sheetId="21"/>
      <sheetData sheetId="22"/>
      <sheetData sheetId="23"/>
      <sheetData sheetId="24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Residual Maturity_RTL"/>
      <sheetName val="Assumptions"/>
      <sheetName val="Working"/>
      <sheetName val="Financial"/>
      <sheetName val="DSCR"/>
      <sheetName val="TPCL_Level"/>
      <sheetName val="Presentation"/>
      <sheetName val="Coal_Inc"/>
      <sheetName val="Indices"/>
      <sheetName val="Domestic Coal"/>
      <sheetName val="Debt Schedule"/>
      <sheetName val="Dep&amp;WC Schedule"/>
      <sheetName val="Tax Sheet"/>
      <sheetName val="CERC Esc. rates"/>
      <sheetName val="Sheet1 (2)"/>
      <sheetName val="Hist_IndAS"/>
      <sheetName val="Historical_FS"/>
      <sheetName val="Sheet1"/>
      <sheetName val="Historical Analysis"/>
      <sheetName val="Coal SPV Debt Details"/>
      <sheetName val="Calculation"/>
      <sheetName val="Residual Maturity_ECB"/>
      <sheetName val="Assumption_Basis"/>
      <sheetName val="Residual Maturity_SPV_New"/>
      <sheetName val="Residual Maturity_SPV_Old"/>
      <sheetName val="Sheet2"/>
    </sheetNames>
    <sheetDataSet>
      <sheetData sheetId="0">
        <row r="34">
          <cell r="C34">
            <v>9435.6541581280981</v>
          </cell>
        </row>
        <row r="38">
          <cell r="D38">
            <v>64.849999999999994</v>
          </cell>
        </row>
      </sheetData>
      <sheetData sheetId="1" refreshError="1"/>
      <sheetData sheetId="2">
        <row r="12">
          <cell r="D12">
            <v>41355</v>
          </cell>
        </row>
        <row r="40">
          <cell r="C40">
            <v>7.8600000000000003E-2</v>
          </cell>
        </row>
        <row r="44">
          <cell r="C44">
            <v>0.92</v>
          </cell>
        </row>
        <row r="45">
          <cell r="C45">
            <v>0.9</v>
          </cell>
        </row>
        <row r="58">
          <cell r="D58">
            <v>4.24E-2</v>
          </cell>
        </row>
        <row r="59">
          <cell r="D59">
            <v>2.18E-2</v>
          </cell>
        </row>
        <row r="60">
          <cell r="D60">
            <v>0</v>
          </cell>
        </row>
        <row r="61">
          <cell r="D61">
            <v>4.24E-2</v>
          </cell>
        </row>
        <row r="67">
          <cell r="E67">
            <v>0</v>
          </cell>
        </row>
        <row r="92">
          <cell r="C92">
            <v>0.8</v>
          </cell>
          <cell r="D92">
            <v>0</v>
          </cell>
        </row>
        <row r="241">
          <cell r="C241">
            <v>0</v>
          </cell>
        </row>
        <row r="333">
          <cell r="D333">
            <v>0.15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171">
          <cell r="B171">
            <v>10000000</v>
          </cell>
        </row>
        <row r="172">
          <cell r="B172">
            <v>1000000</v>
          </cell>
        </row>
        <row r="173">
          <cell r="B173">
            <v>24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>
        <row r="30">
          <cell r="I30">
            <v>149.57653631305359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nit Rate"/>
      <sheetName val="160MVA+2FB"/>
      <sheetName val="160MVA+1FB"/>
      <sheetName val="160MVA Addl"/>
      <sheetName val="220KV FB"/>
      <sheetName val="315MVA Addl"/>
      <sheetName val="40MVA+2FB"/>
      <sheetName val="20MVA+2FB"/>
      <sheetName val="40MVA+1FB"/>
      <sheetName val="132FB"/>
      <sheetName val="40to63"/>
      <sheetName val="20to40"/>
      <sheetName val="Addl.40"/>
      <sheetName val="Addl.20"/>
      <sheetName val="SS-Cost"/>
      <sheetName val="Addl.63 (2)"/>
      <sheetName val="Addl_40"/>
      <sheetName val="Unit_Rate"/>
      <sheetName val="160MVA_Addl"/>
      <sheetName val="220KV_FB"/>
      <sheetName val="315MVA_Addl"/>
      <sheetName val="Addl_401"/>
      <sheetName val="Addl_20"/>
      <sheetName val="Addl_63_(2)"/>
      <sheetName val="A 3_7"/>
      <sheetName val="04REL"/>
      <sheetName val="data"/>
      <sheetName val="Data base Feb 09"/>
      <sheetName val="grid"/>
      <sheetName val="132kv DCDS"/>
      <sheetName val=""/>
      <sheetName val="PACK (B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38">
          <cell r="A38" t="str">
            <v xml:space="preserve">ESTIMATE FOR INSTALLATION OF ADDITIONAL 1X40MVA 132/33KV TRANSFORMER AT EXISTING EHV SUBSTATION </v>
          </cell>
        </row>
        <row r="39">
          <cell r="A39" t="str">
            <v>ESTIMATE FOR INSTALLATION OF ADDITIONAL 1X40MVA 132/33KV TRANSFORMER AT EXISTING EHV SUBSTATION</v>
          </cell>
        </row>
        <row r="40">
          <cell r="A40" t="str">
            <v>SCHEDULE</v>
          </cell>
        </row>
        <row r="41">
          <cell r="A41" t="str">
            <v>SCHEDULE</v>
          </cell>
        </row>
        <row r="42">
          <cell r="A42" t="str">
            <v>TOTAL NO. OF LOCATIONS</v>
          </cell>
          <cell r="B42">
            <v>0</v>
          </cell>
          <cell r="C42">
            <v>1</v>
          </cell>
        </row>
        <row r="43">
          <cell r="C43">
            <v>1</v>
          </cell>
        </row>
        <row r="44">
          <cell r="A44" t="str">
            <v>SNO</v>
          </cell>
          <cell r="B44" t="str">
            <v>PARTICULARS</v>
          </cell>
          <cell r="C44" t="str">
            <v>Quantity</v>
          </cell>
          <cell r="D44" t="str">
            <v>EX-W Rate</v>
          </cell>
          <cell r="E44" t="str">
            <v>EX-W Amount</v>
          </cell>
          <cell r="F44" t="str">
            <v>Other Rate</v>
          </cell>
          <cell r="G44" t="str">
            <v>Other Amount</v>
          </cell>
          <cell r="H44" t="str">
            <v>Total Rate</v>
          </cell>
          <cell r="I44" t="str">
            <v>Total Amount</v>
          </cell>
        </row>
        <row r="45">
          <cell r="A45" t="str">
            <v>SNO</v>
          </cell>
          <cell r="B45" t="str">
            <v>PARTICULARS</v>
          </cell>
          <cell r="C45" t="str">
            <v>Quantity</v>
          </cell>
          <cell r="D45" t="str">
            <v>EX-W Rate</v>
          </cell>
          <cell r="E45" t="str">
            <v>EX-W Amount</v>
          </cell>
          <cell r="F45" t="str">
            <v>Other Rate</v>
          </cell>
          <cell r="G45" t="str">
            <v>Other Amount</v>
          </cell>
          <cell r="H45" t="str">
            <v>Total Rate</v>
          </cell>
          <cell r="I45" t="str">
            <v>Total Amount</v>
          </cell>
        </row>
        <row r="46">
          <cell r="A46" t="str">
            <v>(A)</v>
          </cell>
          <cell r="B46" t="str">
            <v>220KV EQUIPMENTS</v>
          </cell>
        </row>
        <row r="47">
          <cell r="A47" t="str">
            <v>(A)</v>
          </cell>
          <cell r="B47" t="str">
            <v>220KV EQUIPMENTS</v>
          </cell>
        </row>
        <row r="48">
          <cell r="A48">
            <v>1</v>
          </cell>
          <cell r="B48" t="str">
            <v>Circuit Breaker</v>
          </cell>
          <cell r="C48">
            <v>0</v>
          </cell>
          <cell r="D48">
            <v>13.429399999999999</v>
          </cell>
          <cell r="E48">
            <v>0</v>
          </cell>
          <cell r="F48">
            <v>1.0102</v>
          </cell>
          <cell r="G48">
            <v>0</v>
          </cell>
          <cell r="H48">
            <v>14.439599999999999</v>
          </cell>
          <cell r="I48">
            <v>0</v>
          </cell>
        </row>
        <row r="49">
          <cell r="A49">
            <v>2</v>
          </cell>
          <cell r="B49" t="str">
            <v>Current Transformer</v>
          </cell>
          <cell r="C49">
            <v>0</v>
          </cell>
          <cell r="D49">
            <v>1.3</v>
          </cell>
          <cell r="E49">
            <v>0</v>
          </cell>
          <cell r="F49">
            <v>9.1999999999999998E-2</v>
          </cell>
          <cell r="G49">
            <v>0</v>
          </cell>
          <cell r="H49">
            <v>1.3920000000000001</v>
          </cell>
          <cell r="I49">
            <v>0</v>
          </cell>
        </row>
        <row r="50">
          <cell r="A50">
            <v>3</v>
          </cell>
          <cell r="B50" t="str">
            <v>Isolator (with E/S)</v>
          </cell>
          <cell r="C50">
            <v>0</v>
          </cell>
          <cell r="D50">
            <v>0.50570000000000004</v>
          </cell>
          <cell r="E50">
            <v>0</v>
          </cell>
          <cell r="F50">
            <v>3.2899999999999999E-2</v>
          </cell>
          <cell r="G50">
            <v>0</v>
          </cell>
          <cell r="H50">
            <v>0.53860000000000008</v>
          </cell>
          <cell r="I50">
            <v>0</v>
          </cell>
        </row>
        <row r="51">
          <cell r="A51">
            <v>4</v>
          </cell>
          <cell r="B51" t="str">
            <v>Isolator (without E/S)</v>
          </cell>
          <cell r="C51">
            <v>0</v>
          </cell>
          <cell r="D51">
            <v>0.50570000000000004</v>
          </cell>
          <cell r="E51">
            <v>0</v>
          </cell>
          <cell r="F51">
            <v>3.2899999999999999E-2</v>
          </cell>
          <cell r="G51">
            <v>0</v>
          </cell>
          <cell r="H51">
            <v>0.53860000000000008</v>
          </cell>
          <cell r="I51">
            <v>0</v>
          </cell>
        </row>
        <row r="52">
          <cell r="A52">
            <v>5</v>
          </cell>
          <cell r="B52" t="str">
            <v>LA</v>
          </cell>
          <cell r="C52">
            <v>0</v>
          </cell>
          <cell r="D52">
            <v>0.4234</v>
          </cell>
          <cell r="E52">
            <v>0</v>
          </cell>
          <cell r="F52">
            <v>2.6100000000000002E-2</v>
          </cell>
          <cell r="G52">
            <v>0</v>
          </cell>
          <cell r="H52">
            <v>0.44950000000000001</v>
          </cell>
          <cell r="I52">
            <v>0</v>
          </cell>
        </row>
        <row r="53">
          <cell r="A53">
            <v>6</v>
          </cell>
          <cell r="B53" t="str">
            <v>PI / Solid Core Insulators</v>
          </cell>
          <cell r="C53">
            <v>0</v>
          </cell>
          <cell r="D53">
            <v>0.14399999999999999</v>
          </cell>
          <cell r="E53">
            <v>0</v>
          </cell>
          <cell r="F53">
            <v>9.7999999999999997E-3</v>
          </cell>
          <cell r="G53">
            <v>0</v>
          </cell>
          <cell r="H53">
            <v>0.15379999999999999</v>
          </cell>
          <cell r="I53">
            <v>0</v>
          </cell>
        </row>
        <row r="54">
          <cell r="A54">
            <v>7</v>
          </cell>
          <cell r="B54" t="str">
            <v>C&amp;R Panel(For feeder)</v>
          </cell>
          <cell r="C54">
            <v>0</v>
          </cell>
          <cell r="D54">
            <v>4.5674999999999999</v>
          </cell>
          <cell r="E54">
            <v>0</v>
          </cell>
          <cell r="F54">
            <v>9.1399999999999995E-2</v>
          </cell>
          <cell r="G54">
            <v>0</v>
          </cell>
          <cell r="H54">
            <v>4.6589</v>
          </cell>
          <cell r="I54">
            <v>0</v>
          </cell>
        </row>
        <row r="55">
          <cell r="A55">
            <v>8</v>
          </cell>
          <cell r="B55" t="str">
            <v>C&amp;R Panel (for transformer)</v>
          </cell>
          <cell r="C55">
            <v>0</v>
          </cell>
          <cell r="D55">
            <v>4.5674999999999999</v>
          </cell>
          <cell r="E55">
            <v>0</v>
          </cell>
          <cell r="F55">
            <v>9.1399999999999995E-2</v>
          </cell>
          <cell r="G55">
            <v>0</v>
          </cell>
          <cell r="H55">
            <v>4.6589</v>
          </cell>
          <cell r="I55">
            <v>0</v>
          </cell>
        </row>
        <row r="56">
          <cell r="A56">
            <v>9</v>
          </cell>
          <cell r="B56" t="str">
            <v>C&amp;R Panel (Bus coup./Bus tie)</v>
          </cell>
          <cell r="C56">
            <v>0</v>
          </cell>
          <cell r="D56">
            <v>4.5674999999999999</v>
          </cell>
          <cell r="E56">
            <v>0</v>
          </cell>
          <cell r="F56">
            <v>9.1399999999999995E-2</v>
          </cell>
          <cell r="G56">
            <v>0</v>
          </cell>
          <cell r="H56">
            <v>4.6589</v>
          </cell>
          <cell r="I56">
            <v>0</v>
          </cell>
        </row>
        <row r="57">
          <cell r="A57">
            <v>10</v>
          </cell>
          <cell r="B57" t="str">
            <v>Synchroscope</v>
          </cell>
          <cell r="C57">
            <v>0</v>
          </cell>
          <cell r="D57">
            <v>0</v>
          </cell>
          <cell r="E57">
            <v>0</v>
          </cell>
          <cell r="F57">
            <v>1.5</v>
          </cell>
          <cell r="G57">
            <v>0</v>
          </cell>
          <cell r="H57">
            <v>1.5</v>
          </cell>
          <cell r="I57">
            <v>0</v>
          </cell>
        </row>
        <row r="58">
          <cell r="A58">
            <v>11</v>
          </cell>
          <cell r="B58" t="str">
            <v>PT</v>
          </cell>
          <cell r="C58">
            <v>0</v>
          </cell>
          <cell r="D58">
            <v>1.5</v>
          </cell>
          <cell r="E58">
            <v>0</v>
          </cell>
          <cell r="F58">
            <v>0.1</v>
          </cell>
          <cell r="G58">
            <v>0</v>
          </cell>
          <cell r="H58">
            <v>1.6</v>
          </cell>
          <cell r="I58">
            <v>0</v>
          </cell>
        </row>
        <row r="59">
          <cell r="A59">
            <v>12</v>
          </cell>
          <cell r="B59" t="str">
            <v>Suspension/Tension String with H/W</v>
          </cell>
          <cell r="C59">
            <v>0</v>
          </cell>
          <cell r="D59">
            <v>6.0785000000000006E-2</v>
          </cell>
          <cell r="E59">
            <v>0</v>
          </cell>
          <cell r="F59">
            <v>6.0000000000000001E-3</v>
          </cell>
          <cell r="G59">
            <v>0</v>
          </cell>
          <cell r="H59">
            <v>6.6785000000000011E-2</v>
          </cell>
          <cell r="I59">
            <v>0</v>
          </cell>
        </row>
        <row r="60">
          <cell r="A60">
            <v>13</v>
          </cell>
          <cell r="B60" t="str">
            <v>Double Tension String with H/W</v>
          </cell>
          <cell r="C60">
            <v>0</v>
          </cell>
          <cell r="D60">
            <v>0.11468500000000001</v>
          </cell>
          <cell r="E60">
            <v>0</v>
          </cell>
          <cell r="F60">
            <v>1.1599999999999999E-2</v>
          </cell>
          <cell r="G60">
            <v>0</v>
          </cell>
          <cell r="H60">
            <v>0.12628500000000001</v>
          </cell>
          <cell r="I60">
            <v>0</v>
          </cell>
        </row>
        <row r="61">
          <cell r="A61">
            <v>13</v>
          </cell>
          <cell r="B61" t="str">
            <v>Double Tension String with H/W</v>
          </cell>
          <cell r="C61">
            <v>0</v>
          </cell>
          <cell r="D61">
            <v>0.114685</v>
          </cell>
          <cell r="E61">
            <v>0</v>
          </cell>
          <cell r="F61">
            <v>1.1599999999999999E-2</v>
          </cell>
          <cell r="G61">
            <v>0</v>
          </cell>
          <cell r="H61">
            <v>0.12628500000000001</v>
          </cell>
          <cell r="I61">
            <v>0</v>
          </cell>
        </row>
        <row r="62">
          <cell r="B62" t="str">
            <v>SUB TOTAL (A)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</row>
        <row r="63">
          <cell r="I63">
            <v>0</v>
          </cell>
        </row>
        <row r="64">
          <cell r="A64" t="str">
            <v>(B)</v>
          </cell>
          <cell r="B64" t="str">
            <v>132KV EQUIPMENTS</v>
          </cell>
        </row>
        <row r="65">
          <cell r="A65" t="str">
            <v>(B)</v>
          </cell>
          <cell r="B65" t="str">
            <v>132KV EQUIPMENTS</v>
          </cell>
        </row>
        <row r="66">
          <cell r="A66">
            <v>1</v>
          </cell>
          <cell r="B66" t="str">
            <v>Circuit Breaker</v>
          </cell>
          <cell r="C66">
            <v>1</v>
          </cell>
          <cell r="D66">
            <v>6.4887000000000015</v>
          </cell>
          <cell r="E66">
            <v>6.4887000000000015</v>
          </cell>
          <cell r="F66">
            <v>0.57534999999999992</v>
          </cell>
          <cell r="G66">
            <v>0.57534999999999992</v>
          </cell>
          <cell r="H66">
            <v>7.0640500000000017</v>
          </cell>
          <cell r="I66">
            <v>7.0640500000000017</v>
          </cell>
        </row>
        <row r="67">
          <cell r="A67">
            <v>2</v>
          </cell>
          <cell r="B67" t="str">
            <v>CT</v>
          </cell>
          <cell r="C67">
            <v>3</v>
          </cell>
          <cell r="D67">
            <v>0.6766871508379888</v>
          </cell>
          <cell r="E67">
            <v>2.0300614525139666</v>
          </cell>
          <cell r="F67">
            <v>4.9566480446927373E-2</v>
          </cell>
          <cell r="G67">
            <v>0.14869944134078211</v>
          </cell>
          <cell r="H67">
            <v>0.72625363128491616</v>
          </cell>
          <cell r="I67">
            <v>2.1787608938547489</v>
          </cell>
        </row>
        <row r="68">
          <cell r="A68">
            <v>3</v>
          </cell>
          <cell r="B68" t="str">
            <v xml:space="preserve">Isolator  with E/S </v>
          </cell>
          <cell r="C68">
            <v>0</v>
          </cell>
          <cell r="D68">
            <v>0.32090000000000002</v>
          </cell>
          <cell r="E68">
            <v>0</v>
          </cell>
          <cell r="F68">
            <v>2.4400000000000002E-2</v>
          </cell>
          <cell r="G68">
            <v>0</v>
          </cell>
          <cell r="H68">
            <v>0.3453</v>
          </cell>
          <cell r="I68">
            <v>0</v>
          </cell>
        </row>
        <row r="69">
          <cell r="A69">
            <v>4</v>
          </cell>
          <cell r="B69" t="str">
            <v>Isolator without E/S</v>
          </cell>
          <cell r="C69">
            <v>3</v>
          </cell>
          <cell r="D69">
            <v>0.32090000000000002</v>
          </cell>
          <cell r="E69">
            <v>0.96270000000000011</v>
          </cell>
          <cell r="F69">
            <v>2.4400000000000002E-2</v>
          </cell>
          <cell r="G69">
            <v>7.3200000000000001E-2</v>
          </cell>
          <cell r="H69">
            <v>0.3453</v>
          </cell>
          <cell r="I69">
            <v>1.0359</v>
          </cell>
        </row>
        <row r="70">
          <cell r="A70">
            <v>5</v>
          </cell>
          <cell r="B70" t="str">
            <v>PT</v>
          </cell>
          <cell r="C70">
            <v>0</v>
          </cell>
          <cell r="D70">
            <v>0.65</v>
          </cell>
          <cell r="E70">
            <v>0</v>
          </cell>
          <cell r="F70">
            <v>5.6000000000000001E-2</v>
          </cell>
          <cell r="G70">
            <v>0</v>
          </cell>
          <cell r="H70">
            <v>0.70600000000000007</v>
          </cell>
          <cell r="I70">
            <v>0</v>
          </cell>
        </row>
        <row r="71">
          <cell r="A71">
            <v>6</v>
          </cell>
          <cell r="B71" t="str">
            <v>LA</v>
          </cell>
          <cell r="C71">
            <v>3</v>
          </cell>
          <cell r="D71">
            <v>0.2258</v>
          </cell>
          <cell r="E71">
            <v>0.6774</v>
          </cell>
          <cell r="F71">
            <v>1.4200000000000001E-2</v>
          </cell>
          <cell r="G71">
            <v>4.2599999999999999E-2</v>
          </cell>
          <cell r="H71">
            <v>0.24</v>
          </cell>
          <cell r="I71">
            <v>0.72</v>
          </cell>
        </row>
        <row r="72">
          <cell r="A72">
            <v>7</v>
          </cell>
          <cell r="B72" t="str">
            <v>C&amp;R Panel (for 220/132KV Xmer)</v>
          </cell>
          <cell r="C72">
            <v>0</v>
          </cell>
          <cell r="D72">
            <v>4.9398999999999997</v>
          </cell>
          <cell r="E72">
            <v>0</v>
          </cell>
          <cell r="F72">
            <v>0.32175000000000004</v>
          </cell>
          <cell r="G72">
            <v>0</v>
          </cell>
          <cell r="H72">
            <v>5.2616499999999995</v>
          </cell>
          <cell r="I72">
            <v>0</v>
          </cell>
        </row>
        <row r="73">
          <cell r="A73">
            <v>8</v>
          </cell>
          <cell r="B73" t="str">
            <v>C&amp;R Panel (for 132/33KV Xmer)</v>
          </cell>
          <cell r="C73">
            <v>1</v>
          </cell>
          <cell r="D73">
            <v>4.9398999999999997</v>
          </cell>
          <cell r="E73">
            <v>4.9398999999999997</v>
          </cell>
          <cell r="F73">
            <v>0.32175000000000004</v>
          </cell>
          <cell r="G73">
            <v>0.32175000000000004</v>
          </cell>
          <cell r="H73">
            <v>5.2616499999999995</v>
          </cell>
          <cell r="I73">
            <v>5.2616499999999995</v>
          </cell>
        </row>
        <row r="74">
          <cell r="A74">
            <v>9</v>
          </cell>
          <cell r="B74" t="str">
            <v>C&amp;R Panel (for Feeder)</v>
          </cell>
          <cell r="C74">
            <v>0</v>
          </cell>
          <cell r="D74">
            <v>4.9398999999999997</v>
          </cell>
          <cell r="E74">
            <v>0</v>
          </cell>
          <cell r="F74">
            <v>0.32175000000000004</v>
          </cell>
          <cell r="G74">
            <v>0</v>
          </cell>
          <cell r="H74">
            <v>5.2616499999999995</v>
          </cell>
          <cell r="I74">
            <v>0</v>
          </cell>
        </row>
        <row r="75">
          <cell r="A75">
            <v>10</v>
          </cell>
          <cell r="B75" t="str">
            <v>C&amp;R Panel (for Bus coupler)</v>
          </cell>
          <cell r="C75">
            <v>0</v>
          </cell>
          <cell r="D75">
            <v>4.9398999999999997</v>
          </cell>
          <cell r="E75">
            <v>0</v>
          </cell>
          <cell r="F75">
            <v>0.32175000000000004</v>
          </cell>
          <cell r="G75">
            <v>0</v>
          </cell>
          <cell r="H75">
            <v>5.2616499999999995</v>
          </cell>
          <cell r="I75">
            <v>0</v>
          </cell>
        </row>
        <row r="76">
          <cell r="A76">
            <v>11</v>
          </cell>
          <cell r="B76" t="str">
            <v>PI/Solid Core Insulators</v>
          </cell>
          <cell r="C76">
            <v>36</v>
          </cell>
          <cell r="D76">
            <v>7.2499999999999995E-2</v>
          </cell>
          <cell r="E76">
            <v>2.61</v>
          </cell>
          <cell r="F76">
            <v>1.4E-2</v>
          </cell>
          <cell r="G76">
            <v>0.504</v>
          </cell>
          <cell r="H76">
            <v>8.6499999999999994E-2</v>
          </cell>
          <cell r="I76">
            <v>3.1139999999999999</v>
          </cell>
        </row>
        <row r="77">
          <cell r="A77">
            <v>12</v>
          </cell>
          <cell r="B77" t="str">
            <v>Suspension &amp; Tension String with H/W</v>
          </cell>
          <cell r="C77">
            <v>20</v>
          </cell>
          <cell r="D77">
            <v>3.6319999999999998E-2</v>
          </cell>
          <cell r="E77">
            <v>0.72639999999999993</v>
          </cell>
          <cell r="F77">
            <v>3.9924999999999995E-3</v>
          </cell>
          <cell r="G77">
            <v>7.984999999999999E-2</v>
          </cell>
          <cell r="H77">
            <v>4.0312500000000001E-2</v>
          </cell>
          <cell r="I77">
            <v>0.80624999999999991</v>
          </cell>
        </row>
        <row r="78">
          <cell r="A78">
            <v>13</v>
          </cell>
          <cell r="B78" t="str">
            <v>Double Tension String with H/W</v>
          </cell>
          <cell r="C78">
            <v>8</v>
          </cell>
          <cell r="D78">
            <v>5.9319999999999998E-2</v>
          </cell>
          <cell r="E78">
            <v>0.47455999999999998</v>
          </cell>
          <cell r="F78">
            <v>6.9924999999999987E-3</v>
          </cell>
          <cell r="G78">
            <v>5.593999999999999E-2</v>
          </cell>
          <cell r="H78">
            <v>6.6312499999999996E-2</v>
          </cell>
          <cell r="I78">
            <v>0.53049999999999997</v>
          </cell>
        </row>
        <row r="79">
          <cell r="A79">
            <v>13</v>
          </cell>
          <cell r="B79" t="str">
            <v>Double Tension String with H/W</v>
          </cell>
          <cell r="C79">
            <v>8</v>
          </cell>
          <cell r="D79">
            <v>5.9319999999999998E-2</v>
          </cell>
          <cell r="E79">
            <v>0.47455999999999998</v>
          </cell>
          <cell r="F79">
            <v>6.992E-3</v>
          </cell>
          <cell r="G79">
            <v>5.5939999999999997E-2</v>
          </cell>
          <cell r="H79">
            <v>6.6311999999999996E-2</v>
          </cell>
          <cell r="I79">
            <v>0.53049999999999997</v>
          </cell>
        </row>
        <row r="80">
          <cell r="B80" t="str">
            <v>SUB TOTAL (B)</v>
          </cell>
          <cell r="C80">
            <v>0</v>
          </cell>
          <cell r="D80">
            <v>0</v>
          </cell>
          <cell r="E80">
            <v>18.909721452513967</v>
          </cell>
          <cell r="F80">
            <v>0</v>
          </cell>
          <cell r="G80">
            <v>1.801389441340782</v>
          </cell>
          <cell r="H80">
            <v>0</v>
          </cell>
          <cell r="I80">
            <v>20.711110893854752</v>
          </cell>
        </row>
        <row r="81">
          <cell r="I81">
            <v>20.711110999999999</v>
          </cell>
        </row>
        <row r="82">
          <cell r="A82" t="str">
            <v>(C)</v>
          </cell>
          <cell r="B82" t="str">
            <v>33KV EQUIPMENTS</v>
          </cell>
        </row>
        <row r="83">
          <cell r="A83" t="str">
            <v>(C)</v>
          </cell>
          <cell r="B83" t="str">
            <v>33KV EQUIPMENTS</v>
          </cell>
        </row>
        <row r="84">
          <cell r="A84">
            <v>1</v>
          </cell>
          <cell r="B84" t="str">
            <v>Circuit Breaker</v>
          </cell>
          <cell r="C84">
            <v>1</v>
          </cell>
          <cell r="D84">
            <v>2.3801000000000001</v>
          </cell>
          <cell r="E84">
            <v>2.3801000000000001</v>
          </cell>
          <cell r="F84">
            <v>0.1452</v>
          </cell>
          <cell r="G84">
            <v>0.1452</v>
          </cell>
          <cell r="H84">
            <v>2.5253000000000001</v>
          </cell>
          <cell r="I84">
            <v>2.5253000000000001</v>
          </cell>
        </row>
        <row r="85">
          <cell r="A85">
            <v>2</v>
          </cell>
          <cell r="B85" t="str">
            <v>CT</v>
          </cell>
          <cell r="C85">
            <v>3</v>
          </cell>
          <cell r="D85">
            <v>0.1192</v>
          </cell>
          <cell r="E85">
            <v>0.35760000000000003</v>
          </cell>
          <cell r="F85">
            <v>1.23E-2</v>
          </cell>
          <cell r="G85">
            <v>3.6900000000000002E-2</v>
          </cell>
          <cell r="H85">
            <v>0.13150000000000001</v>
          </cell>
          <cell r="I85">
            <v>0.39450000000000002</v>
          </cell>
        </row>
        <row r="86">
          <cell r="A86">
            <v>3</v>
          </cell>
          <cell r="B86" t="str">
            <v>LA</v>
          </cell>
          <cell r="C86">
            <v>3</v>
          </cell>
          <cell r="D86">
            <v>3.6799999999999999E-2</v>
          </cell>
          <cell r="E86">
            <v>0.1104</v>
          </cell>
          <cell r="F86">
            <v>2.3E-3</v>
          </cell>
          <cell r="G86">
            <v>6.8999999999999999E-3</v>
          </cell>
          <cell r="H86">
            <v>3.9099999999999996E-2</v>
          </cell>
          <cell r="I86">
            <v>0.1173</v>
          </cell>
        </row>
        <row r="87">
          <cell r="A87">
            <v>4</v>
          </cell>
          <cell r="B87" t="str">
            <v>Potential transformer</v>
          </cell>
          <cell r="C87">
            <v>0</v>
          </cell>
          <cell r="D87">
            <v>1.2500000000000001E-2</v>
          </cell>
          <cell r="E87">
            <v>0</v>
          </cell>
          <cell r="F87">
            <v>2E-3</v>
          </cell>
          <cell r="G87">
            <v>0</v>
          </cell>
          <cell r="H87">
            <v>1.4500000000000001E-2</v>
          </cell>
          <cell r="I87">
            <v>0</v>
          </cell>
        </row>
        <row r="88">
          <cell r="A88">
            <v>5</v>
          </cell>
          <cell r="B88" t="str">
            <v>Isolator (with E/S) with insulator</v>
          </cell>
          <cell r="C88">
            <v>0</v>
          </cell>
          <cell r="D88">
            <v>0.10929999999999999</v>
          </cell>
          <cell r="E88">
            <v>0</v>
          </cell>
          <cell r="F88">
            <v>7.4999999999999997E-3</v>
          </cell>
          <cell r="G88">
            <v>0</v>
          </cell>
          <cell r="H88">
            <v>0.11679999999999999</v>
          </cell>
          <cell r="I88">
            <v>0</v>
          </cell>
        </row>
        <row r="89">
          <cell r="A89">
            <v>6</v>
          </cell>
          <cell r="B89" t="str">
            <v>Isolator (without E/S) with insulator</v>
          </cell>
          <cell r="C89">
            <v>2</v>
          </cell>
          <cell r="D89">
            <v>0.10929999999999999</v>
          </cell>
          <cell r="E89">
            <v>0.21859999999999999</v>
          </cell>
          <cell r="F89">
            <v>7.4999999999999997E-3</v>
          </cell>
          <cell r="G89">
            <v>1.4999999999999999E-2</v>
          </cell>
          <cell r="H89">
            <v>0.11679999999999999</v>
          </cell>
          <cell r="I89">
            <v>0.23359999999999997</v>
          </cell>
        </row>
        <row r="90">
          <cell r="A90">
            <v>7</v>
          </cell>
          <cell r="B90" t="str">
            <v>C&amp;R Panel(for transformer)</v>
          </cell>
          <cell r="C90">
            <v>1</v>
          </cell>
          <cell r="D90">
            <v>1.8125</v>
          </cell>
          <cell r="E90">
            <v>1.8125</v>
          </cell>
          <cell r="F90">
            <v>9.4200000000000006E-2</v>
          </cell>
          <cell r="G90">
            <v>9.4200000000000006E-2</v>
          </cell>
          <cell r="H90">
            <v>1.9067000000000001</v>
          </cell>
          <cell r="I90">
            <v>1.9067000000000001</v>
          </cell>
        </row>
        <row r="91">
          <cell r="A91">
            <v>8</v>
          </cell>
          <cell r="B91" t="str">
            <v>C&amp;R Panel (for two feeder circuit)</v>
          </cell>
          <cell r="C91">
            <v>0</v>
          </cell>
          <cell r="D91">
            <v>1.8125</v>
          </cell>
          <cell r="E91">
            <v>0</v>
          </cell>
          <cell r="F91">
            <v>9.4200000000000006E-2</v>
          </cell>
          <cell r="G91">
            <v>0</v>
          </cell>
          <cell r="H91">
            <v>1.9067000000000001</v>
          </cell>
          <cell r="I91">
            <v>0</v>
          </cell>
        </row>
        <row r="92">
          <cell r="A92">
            <v>9</v>
          </cell>
          <cell r="B92" t="str">
            <v>Solid Core Insulators</v>
          </cell>
          <cell r="C92">
            <v>3</v>
          </cell>
          <cell r="D92">
            <v>1.2500000000000001E-2</v>
          </cell>
          <cell r="E92">
            <v>3.7500000000000006E-2</v>
          </cell>
          <cell r="F92">
            <v>2E-3</v>
          </cell>
          <cell r="G92">
            <v>6.0000000000000001E-3</v>
          </cell>
          <cell r="H92">
            <v>1.4500000000000001E-2</v>
          </cell>
          <cell r="I92">
            <v>4.3500000000000004E-2</v>
          </cell>
        </row>
        <row r="93">
          <cell r="A93">
            <v>10</v>
          </cell>
          <cell r="B93" t="str">
            <v>Suspension/Tension String with H/W</v>
          </cell>
          <cell r="C93">
            <v>12</v>
          </cell>
          <cell r="D93">
            <v>5.1900000000000002E-3</v>
          </cell>
          <cell r="E93">
            <v>4.1520000000000001E-2</v>
          </cell>
          <cell r="F93">
            <v>2.4000000000000002E-3</v>
          </cell>
          <cell r="G93">
            <v>1.9200000000000002E-2</v>
          </cell>
          <cell r="H93">
            <v>7.5900000000000004E-3</v>
          </cell>
          <cell r="I93">
            <v>6.0720000000000003E-2</v>
          </cell>
        </row>
        <row r="94">
          <cell r="A94">
            <v>11</v>
          </cell>
          <cell r="B94" t="str">
            <v>Double Tension String with H/W</v>
          </cell>
          <cell r="C94">
            <v>8</v>
          </cell>
          <cell r="D94">
            <v>1.038E-2</v>
          </cell>
          <cell r="E94">
            <v>0.12456</v>
          </cell>
          <cell r="F94">
            <v>4.5999999999999999E-3</v>
          </cell>
          <cell r="G94">
            <v>5.5199999999999999E-2</v>
          </cell>
          <cell r="H94">
            <v>1.498E-2</v>
          </cell>
          <cell r="I94">
            <v>0.17976</v>
          </cell>
        </row>
        <row r="95">
          <cell r="A95">
            <v>11</v>
          </cell>
          <cell r="B95" t="str">
            <v>Double Tension String with H/W</v>
          </cell>
          <cell r="C95">
            <v>8</v>
          </cell>
          <cell r="D95">
            <v>1.038E-2</v>
          </cell>
          <cell r="E95">
            <v>0.12456</v>
          </cell>
          <cell r="F95">
            <v>4.5999999999999999E-3</v>
          </cell>
          <cell r="G95">
            <v>5.5199999999999999E-2</v>
          </cell>
          <cell r="H95">
            <v>1.498E-2</v>
          </cell>
          <cell r="I95">
            <v>0.17976</v>
          </cell>
        </row>
        <row r="96">
          <cell r="B96" t="str">
            <v>SUB TOTAL (C)</v>
          </cell>
          <cell r="C96">
            <v>0</v>
          </cell>
          <cell r="D96">
            <v>0</v>
          </cell>
          <cell r="E96">
            <v>5.0827799999999996</v>
          </cell>
          <cell r="F96">
            <v>0</v>
          </cell>
          <cell r="G96">
            <v>0.37859999999999994</v>
          </cell>
          <cell r="H96">
            <v>0</v>
          </cell>
          <cell r="I96">
            <v>5.4613800000000001</v>
          </cell>
        </row>
        <row r="97">
          <cell r="I97">
            <v>5.4613800000000001</v>
          </cell>
        </row>
        <row r="98">
          <cell r="A98" t="str">
            <v>(D)</v>
          </cell>
          <cell r="B98" t="str">
            <v>TRANSFORMER &amp; ASSOCIATED EQUIP.</v>
          </cell>
        </row>
        <row r="99">
          <cell r="A99" t="str">
            <v>(D)</v>
          </cell>
          <cell r="B99" t="str">
            <v>TRANSFORMER &amp; ASSOCIATED EQUIP.</v>
          </cell>
        </row>
        <row r="100">
          <cell r="A100">
            <v>1</v>
          </cell>
          <cell r="B100" t="str">
            <v>160MVA 220/132KV Xmer(with oil and associated eqip.)</v>
          </cell>
          <cell r="C100">
            <v>0</v>
          </cell>
          <cell r="D100">
            <v>307.5</v>
          </cell>
          <cell r="E100">
            <v>0</v>
          </cell>
          <cell r="F100">
            <v>12.34</v>
          </cell>
          <cell r="G100">
            <v>0</v>
          </cell>
          <cell r="H100">
            <v>319.83999999999997</v>
          </cell>
          <cell r="I100">
            <v>0</v>
          </cell>
        </row>
        <row r="101">
          <cell r="A101">
            <v>2</v>
          </cell>
          <cell r="B101" t="str">
            <v>40MVA 132/33KV Xmer (with oil and associated equip.)</v>
          </cell>
          <cell r="C101">
            <v>1</v>
          </cell>
          <cell r="D101">
            <v>124.35869344262296</v>
          </cell>
          <cell r="E101">
            <v>124.35869344262296</v>
          </cell>
          <cell r="F101">
            <v>8.5145573770491794</v>
          </cell>
          <cell r="G101">
            <v>8.5145573770491794</v>
          </cell>
          <cell r="H101">
            <v>132.87325081967214</v>
          </cell>
          <cell r="I101">
            <v>132.87325081967214</v>
          </cell>
        </row>
        <row r="102">
          <cell r="A102">
            <v>3</v>
          </cell>
          <cell r="B102" t="str">
            <v>Oil filteration Machine(500 Gl.per Hr.)</v>
          </cell>
          <cell r="C102">
            <v>1</v>
          </cell>
          <cell r="D102">
            <v>2.2738</v>
          </cell>
          <cell r="E102">
            <v>2.2738</v>
          </cell>
          <cell r="F102">
            <v>0.30199999999999999</v>
          </cell>
          <cell r="G102">
            <v>0.30199999999999999</v>
          </cell>
          <cell r="H102">
            <v>2.5758000000000001</v>
          </cell>
          <cell r="I102">
            <v>2.5758000000000001</v>
          </cell>
        </row>
        <row r="103">
          <cell r="A103">
            <v>4</v>
          </cell>
          <cell r="B103" t="str">
            <v>Oil Storage Tank (15/20 KL)</v>
          </cell>
          <cell r="C103">
            <v>0</v>
          </cell>
          <cell r="D103">
            <v>0</v>
          </cell>
          <cell r="E103">
            <v>0</v>
          </cell>
          <cell r="F103">
            <v>2</v>
          </cell>
          <cell r="G103">
            <v>0</v>
          </cell>
          <cell r="H103">
            <v>2</v>
          </cell>
          <cell r="I103">
            <v>0</v>
          </cell>
        </row>
        <row r="104">
          <cell r="A104">
            <v>4</v>
          </cell>
          <cell r="B104" t="str">
            <v>Oil Storage Tank (15/20 KL)</v>
          </cell>
          <cell r="C104">
            <v>0</v>
          </cell>
          <cell r="D104">
            <v>0</v>
          </cell>
          <cell r="E104">
            <v>0</v>
          </cell>
          <cell r="F104">
            <v>2</v>
          </cell>
          <cell r="G104">
            <v>0</v>
          </cell>
          <cell r="H104">
            <v>2</v>
          </cell>
          <cell r="I104">
            <v>0</v>
          </cell>
        </row>
        <row r="105">
          <cell r="B105" t="str">
            <v>SUB TOTAL (D)</v>
          </cell>
          <cell r="C105">
            <v>0</v>
          </cell>
          <cell r="D105">
            <v>0</v>
          </cell>
          <cell r="E105">
            <v>126.63249344262296</v>
          </cell>
          <cell r="F105">
            <v>0</v>
          </cell>
          <cell r="G105">
            <v>8.816557377049179</v>
          </cell>
          <cell r="H105">
            <v>0</v>
          </cell>
          <cell r="I105">
            <v>135.44905081967212</v>
          </cell>
        </row>
        <row r="106">
          <cell r="I106">
            <v>135.449051</v>
          </cell>
        </row>
        <row r="107">
          <cell r="A107" t="str">
            <v>(E)</v>
          </cell>
          <cell r="B107" t="str">
            <v xml:space="preserve">220KV &amp;132KV Carrier Comm.Equip.including provision for </v>
          </cell>
        </row>
        <row r="108">
          <cell r="B108" t="str">
            <v>telemetering etc.&amp; sending s/ss reqmnt</v>
          </cell>
        </row>
        <row r="109">
          <cell r="B109" t="str">
            <v>telemetering etc.&amp; sending s/ss reqmnt</v>
          </cell>
        </row>
        <row r="110">
          <cell r="A110">
            <v>1</v>
          </cell>
          <cell r="B110" t="str">
            <v>Carrier cabinet</v>
          </cell>
          <cell r="C110">
            <v>0</v>
          </cell>
          <cell r="D110">
            <v>3.5</v>
          </cell>
          <cell r="E110">
            <v>0</v>
          </cell>
          <cell r="F110">
            <v>3.5709999999999999E-2</v>
          </cell>
          <cell r="G110">
            <v>0</v>
          </cell>
          <cell r="H110">
            <v>3.5357099999999999</v>
          </cell>
          <cell r="I110">
            <v>0</v>
          </cell>
        </row>
        <row r="111">
          <cell r="A111">
            <v>2</v>
          </cell>
          <cell r="B111" t="str">
            <v>Coupling Devices (LMU)</v>
          </cell>
          <cell r="C111">
            <v>0</v>
          </cell>
          <cell r="D111">
            <v>0.8</v>
          </cell>
          <cell r="E111">
            <v>0</v>
          </cell>
          <cell r="F111">
            <v>0</v>
          </cell>
          <cell r="G111">
            <v>0</v>
          </cell>
          <cell r="H111">
            <v>0.8</v>
          </cell>
          <cell r="I111">
            <v>0</v>
          </cell>
        </row>
        <row r="112">
          <cell r="A112">
            <v>3</v>
          </cell>
          <cell r="B112" t="str">
            <v>Protection coupler</v>
          </cell>
          <cell r="C112">
            <v>0</v>
          </cell>
          <cell r="D112">
            <v>1.7</v>
          </cell>
          <cell r="E112">
            <v>0</v>
          </cell>
          <cell r="F112">
            <v>0</v>
          </cell>
          <cell r="G112">
            <v>0</v>
          </cell>
          <cell r="H112">
            <v>1.7</v>
          </cell>
          <cell r="I112">
            <v>0</v>
          </cell>
        </row>
        <row r="113">
          <cell r="A113">
            <v>4</v>
          </cell>
          <cell r="B113" t="str">
            <v>EPAX</v>
          </cell>
          <cell r="C113">
            <v>0</v>
          </cell>
          <cell r="D113">
            <v>2.5</v>
          </cell>
          <cell r="E113">
            <v>0</v>
          </cell>
          <cell r="F113">
            <v>0</v>
          </cell>
          <cell r="G113">
            <v>0</v>
          </cell>
          <cell r="H113">
            <v>2.5</v>
          </cell>
          <cell r="I113">
            <v>0</v>
          </cell>
        </row>
        <row r="114">
          <cell r="A114">
            <v>5</v>
          </cell>
          <cell r="B114" t="str">
            <v>Telephone Sets</v>
          </cell>
          <cell r="C114">
            <v>0</v>
          </cell>
          <cell r="D114">
            <v>0.01</v>
          </cell>
          <cell r="E114">
            <v>0</v>
          </cell>
          <cell r="F114">
            <v>0</v>
          </cell>
          <cell r="G114">
            <v>0</v>
          </cell>
          <cell r="H114">
            <v>0.01</v>
          </cell>
          <cell r="I114">
            <v>0</v>
          </cell>
        </row>
        <row r="115">
          <cell r="A115">
            <v>6</v>
          </cell>
          <cell r="B115" t="str">
            <v>Coxial Cable (KM)</v>
          </cell>
          <cell r="C115">
            <v>0</v>
          </cell>
          <cell r="D115">
            <v>0.8</v>
          </cell>
          <cell r="E115">
            <v>0</v>
          </cell>
          <cell r="F115">
            <v>0</v>
          </cell>
          <cell r="G115">
            <v>0</v>
          </cell>
          <cell r="H115">
            <v>0.8</v>
          </cell>
          <cell r="I115">
            <v>0</v>
          </cell>
        </row>
        <row r="116">
          <cell r="A116">
            <v>7</v>
          </cell>
          <cell r="B116" t="str">
            <v>Telephone Cable</v>
          </cell>
          <cell r="C116">
            <v>0</v>
          </cell>
          <cell r="D116">
            <v>0.25</v>
          </cell>
          <cell r="E116">
            <v>0</v>
          </cell>
          <cell r="F116">
            <v>0</v>
          </cell>
          <cell r="G116">
            <v>0</v>
          </cell>
          <cell r="H116">
            <v>0.25</v>
          </cell>
          <cell r="I116">
            <v>0</v>
          </cell>
        </row>
        <row r="117">
          <cell r="A117">
            <v>8</v>
          </cell>
          <cell r="B117" t="str">
            <v>220kV Wave Trap</v>
          </cell>
          <cell r="C117">
            <v>0</v>
          </cell>
          <cell r="D117">
            <v>1.5</v>
          </cell>
          <cell r="E117">
            <v>0</v>
          </cell>
          <cell r="F117">
            <v>0</v>
          </cell>
          <cell r="G117">
            <v>0</v>
          </cell>
          <cell r="H117">
            <v>1.5</v>
          </cell>
          <cell r="I117">
            <v>0</v>
          </cell>
        </row>
        <row r="118">
          <cell r="A118">
            <v>9</v>
          </cell>
          <cell r="B118" t="str">
            <v>132kV Wave Trap</v>
          </cell>
          <cell r="C118">
            <v>0</v>
          </cell>
          <cell r="D118">
            <v>1</v>
          </cell>
          <cell r="E118">
            <v>0</v>
          </cell>
          <cell r="F118">
            <v>0</v>
          </cell>
          <cell r="G118">
            <v>0</v>
          </cell>
          <cell r="H118">
            <v>1</v>
          </cell>
          <cell r="I118">
            <v>0</v>
          </cell>
        </row>
        <row r="119">
          <cell r="A119">
            <v>10</v>
          </cell>
          <cell r="B119" t="str">
            <v>220kV CVT</v>
          </cell>
          <cell r="C119">
            <v>0</v>
          </cell>
          <cell r="D119">
            <v>2.5</v>
          </cell>
          <cell r="E119">
            <v>0</v>
          </cell>
          <cell r="F119">
            <v>0</v>
          </cell>
          <cell r="G119">
            <v>0</v>
          </cell>
          <cell r="H119">
            <v>2.5</v>
          </cell>
          <cell r="I119">
            <v>0</v>
          </cell>
        </row>
        <row r="120">
          <cell r="A120">
            <v>11</v>
          </cell>
          <cell r="B120" t="str">
            <v>132kV Coupling Capacitors</v>
          </cell>
          <cell r="C120">
            <v>0</v>
          </cell>
          <cell r="D120">
            <v>1</v>
          </cell>
          <cell r="E120">
            <v>0</v>
          </cell>
          <cell r="F120">
            <v>0</v>
          </cell>
          <cell r="G120">
            <v>0</v>
          </cell>
          <cell r="H120">
            <v>1</v>
          </cell>
          <cell r="I120">
            <v>0</v>
          </cell>
        </row>
        <row r="121">
          <cell r="A121">
            <v>11</v>
          </cell>
          <cell r="B121" t="str">
            <v>132kV Coupling Capacitors</v>
          </cell>
          <cell r="C121">
            <v>0</v>
          </cell>
          <cell r="D121">
            <v>1</v>
          </cell>
          <cell r="E121">
            <v>0</v>
          </cell>
          <cell r="F121">
            <v>0</v>
          </cell>
          <cell r="G121">
            <v>0</v>
          </cell>
          <cell r="H121">
            <v>1</v>
          </cell>
          <cell r="I121">
            <v>0</v>
          </cell>
        </row>
        <row r="122">
          <cell r="B122" t="str">
            <v>SUB TOTAL (E)</v>
          </cell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</row>
        <row r="123">
          <cell r="I123">
            <v>0</v>
          </cell>
        </row>
        <row r="124">
          <cell r="A124" t="str">
            <v>(F-I)</v>
          </cell>
          <cell r="B124" t="str">
            <v>220KV Structures</v>
          </cell>
          <cell r="C124" t="str">
            <v>Weight of Steel in MT</v>
          </cell>
        </row>
        <row r="125">
          <cell r="A125" t="str">
            <v>(F-I)</v>
          </cell>
          <cell r="B125" t="str">
            <v>220KV Structures</v>
          </cell>
          <cell r="C125" t="str">
            <v>Weight of Steel in MT</v>
          </cell>
        </row>
        <row r="126">
          <cell r="A126">
            <v>1</v>
          </cell>
          <cell r="B126" t="str">
            <v>Gantry Column(AGT)</v>
          </cell>
          <cell r="C126">
            <v>0</v>
          </cell>
          <cell r="D126">
            <v>3.6</v>
          </cell>
          <cell r="E126">
            <v>0</v>
          </cell>
        </row>
        <row r="127">
          <cell r="A127">
            <v>2</v>
          </cell>
          <cell r="B127" t="str">
            <v>Gantry Column(AAGT)</v>
          </cell>
          <cell r="C127">
            <v>0</v>
          </cell>
          <cell r="D127">
            <v>5.31</v>
          </cell>
          <cell r="E127">
            <v>0</v>
          </cell>
        </row>
        <row r="128">
          <cell r="A128">
            <v>3</v>
          </cell>
          <cell r="B128" t="str">
            <v>Gantry Beam(AGB)</v>
          </cell>
          <cell r="C128">
            <v>0</v>
          </cell>
          <cell r="D128">
            <v>1.23</v>
          </cell>
          <cell r="E128">
            <v>0</v>
          </cell>
        </row>
        <row r="129">
          <cell r="A129">
            <v>4</v>
          </cell>
          <cell r="B129" t="str">
            <v>Main Busbar Structure(ABM)</v>
          </cell>
          <cell r="C129">
            <v>0</v>
          </cell>
          <cell r="D129">
            <v>2.411</v>
          </cell>
          <cell r="E129">
            <v>0</v>
          </cell>
        </row>
        <row r="130">
          <cell r="A130">
            <v>5</v>
          </cell>
          <cell r="B130" t="str">
            <v>Auxiliary Busbar structure(ABA)</v>
          </cell>
          <cell r="C130">
            <v>0</v>
          </cell>
          <cell r="D130">
            <v>2.327</v>
          </cell>
          <cell r="E130">
            <v>0</v>
          </cell>
        </row>
        <row r="131">
          <cell r="A131">
            <v>6</v>
          </cell>
          <cell r="B131" t="str">
            <v>CT structure</v>
          </cell>
          <cell r="C131">
            <v>0</v>
          </cell>
          <cell r="D131">
            <v>0.27</v>
          </cell>
          <cell r="E131">
            <v>0</v>
          </cell>
        </row>
        <row r="132">
          <cell r="A132">
            <v>7</v>
          </cell>
          <cell r="B132" t="str">
            <v>LA structure</v>
          </cell>
          <cell r="C132">
            <v>0</v>
          </cell>
          <cell r="D132">
            <v>0.13</v>
          </cell>
          <cell r="E132">
            <v>0</v>
          </cell>
        </row>
        <row r="133">
          <cell r="A133">
            <v>8</v>
          </cell>
          <cell r="B133" t="str">
            <v>Post/Solid Core structure</v>
          </cell>
          <cell r="C133">
            <v>0</v>
          </cell>
          <cell r="D133">
            <v>0.21</v>
          </cell>
          <cell r="E133">
            <v>0</v>
          </cell>
        </row>
        <row r="134">
          <cell r="A134">
            <v>9</v>
          </cell>
          <cell r="B134" t="str">
            <v>Isolator structure</v>
          </cell>
          <cell r="C134">
            <v>0</v>
          </cell>
          <cell r="D134">
            <v>2.056</v>
          </cell>
          <cell r="E134">
            <v>0</v>
          </cell>
        </row>
        <row r="135">
          <cell r="A135">
            <v>10</v>
          </cell>
          <cell r="B135" t="str">
            <v>PT/CVT structure</v>
          </cell>
          <cell r="C135">
            <v>0</v>
          </cell>
          <cell r="D135">
            <v>0.27</v>
          </cell>
          <cell r="E135">
            <v>0</v>
          </cell>
        </row>
        <row r="136">
          <cell r="A136">
            <v>10</v>
          </cell>
          <cell r="B136" t="str">
            <v>PT/CVT structure</v>
          </cell>
          <cell r="C136">
            <v>0</v>
          </cell>
          <cell r="D136">
            <v>0.27</v>
          </cell>
          <cell r="E136">
            <v>0</v>
          </cell>
        </row>
        <row r="137">
          <cell r="B137" t="str">
            <v>SUB TOTAL (F-I)</v>
          </cell>
          <cell r="C137">
            <v>0</v>
          </cell>
          <cell r="D137">
            <v>0</v>
          </cell>
          <cell r="E137">
            <v>0</v>
          </cell>
        </row>
        <row r="138">
          <cell r="E138">
            <v>0</v>
          </cell>
        </row>
        <row r="139">
          <cell r="A139" t="str">
            <v>(F-II)</v>
          </cell>
          <cell r="B139" t="str">
            <v>132KV STRUCTURE</v>
          </cell>
        </row>
        <row r="140">
          <cell r="A140" t="str">
            <v>(F-II)</v>
          </cell>
          <cell r="B140" t="str">
            <v>132KV STRUCTURE</v>
          </cell>
        </row>
        <row r="141">
          <cell r="A141">
            <v>1</v>
          </cell>
          <cell r="B141" t="str">
            <v>Gantry Column</v>
          </cell>
          <cell r="C141">
            <v>4</v>
          </cell>
          <cell r="D141">
            <v>1.9770000000000001</v>
          </cell>
          <cell r="E141">
            <v>7.9080000000000004</v>
          </cell>
        </row>
        <row r="142">
          <cell r="A142">
            <v>2</v>
          </cell>
          <cell r="B142" t="str">
            <v xml:space="preserve">Gantry Beam    </v>
          </cell>
          <cell r="C142">
            <v>3</v>
          </cell>
          <cell r="D142">
            <v>1.0649999999999999</v>
          </cell>
          <cell r="E142">
            <v>3.1949999999999998</v>
          </cell>
        </row>
        <row r="143">
          <cell r="A143">
            <v>3</v>
          </cell>
          <cell r="B143" t="str">
            <v xml:space="preserve">Main busbar structure    </v>
          </cell>
          <cell r="C143">
            <v>1</v>
          </cell>
          <cell r="D143">
            <v>1.5429999999999999</v>
          </cell>
          <cell r="E143">
            <v>1.5429999999999999</v>
          </cell>
        </row>
        <row r="144">
          <cell r="A144">
            <v>4</v>
          </cell>
          <cell r="B144" t="str">
            <v>Aux. Busbar Structure</v>
          </cell>
          <cell r="C144">
            <v>0</v>
          </cell>
          <cell r="D144">
            <v>0.90500000000000003</v>
          </cell>
          <cell r="E144">
            <v>0</v>
          </cell>
        </row>
        <row r="145">
          <cell r="A145">
            <v>5</v>
          </cell>
          <cell r="B145" t="str">
            <v>CT structure</v>
          </cell>
          <cell r="C145">
            <v>3</v>
          </cell>
          <cell r="D145">
            <v>0.23499999999999999</v>
          </cell>
          <cell r="E145">
            <v>0.70499999999999996</v>
          </cell>
        </row>
        <row r="146">
          <cell r="A146">
            <v>6</v>
          </cell>
          <cell r="B146" t="str">
            <v>LA structure</v>
          </cell>
          <cell r="C146">
            <v>3</v>
          </cell>
          <cell r="D146">
            <v>0.17100000000000001</v>
          </cell>
          <cell r="E146">
            <v>0.51300000000000001</v>
          </cell>
        </row>
        <row r="147">
          <cell r="A147">
            <v>7</v>
          </cell>
          <cell r="B147" t="str">
            <v>Post /Solid Core structure</v>
          </cell>
          <cell r="C147">
            <v>3</v>
          </cell>
          <cell r="D147">
            <v>0.20300000000000001</v>
          </cell>
          <cell r="E147">
            <v>0.60899999999999999</v>
          </cell>
        </row>
        <row r="148">
          <cell r="A148">
            <v>8</v>
          </cell>
          <cell r="B148" t="str">
            <v>Isolator structure</v>
          </cell>
          <cell r="C148">
            <v>3</v>
          </cell>
          <cell r="D148">
            <v>1.4419999999999999</v>
          </cell>
          <cell r="E148">
            <v>4.3259999999999996</v>
          </cell>
        </row>
        <row r="149">
          <cell r="A149">
            <v>9</v>
          </cell>
          <cell r="B149" t="str">
            <v>Coupling capacitor</v>
          </cell>
          <cell r="C149">
            <v>0</v>
          </cell>
          <cell r="D149">
            <v>0.17499999999999999</v>
          </cell>
          <cell r="E149">
            <v>0</v>
          </cell>
        </row>
        <row r="150">
          <cell r="A150">
            <v>10</v>
          </cell>
          <cell r="B150" t="str">
            <v>PT structure</v>
          </cell>
          <cell r="C150">
            <v>0</v>
          </cell>
          <cell r="D150">
            <v>0.22700000000000001</v>
          </cell>
          <cell r="E150">
            <v>0</v>
          </cell>
        </row>
        <row r="151">
          <cell r="A151">
            <v>10</v>
          </cell>
          <cell r="B151" t="str">
            <v>PT structure</v>
          </cell>
          <cell r="C151">
            <v>0</v>
          </cell>
          <cell r="D151">
            <v>0.22700000000000001</v>
          </cell>
          <cell r="E151">
            <v>0</v>
          </cell>
        </row>
        <row r="152">
          <cell r="B152" t="str">
            <v>SUB TOTAL (F-II)</v>
          </cell>
          <cell r="C152">
            <v>0</v>
          </cell>
          <cell r="D152">
            <v>0</v>
          </cell>
          <cell r="E152">
            <v>18.798999999999999</v>
          </cell>
        </row>
        <row r="153">
          <cell r="E153">
            <v>18.798999999999999</v>
          </cell>
        </row>
        <row r="154">
          <cell r="A154" t="str">
            <v>(F-III)</v>
          </cell>
          <cell r="B154" t="str">
            <v>33KV STRUCTURE</v>
          </cell>
        </row>
        <row r="155">
          <cell r="A155" t="str">
            <v>(F-III)</v>
          </cell>
          <cell r="B155" t="str">
            <v>33KV STRUCTURE</v>
          </cell>
        </row>
        <row r="156">
          <cell r="A156">
            <v>1</v>
          </cell>
          <cell r="B156" t="str">
            <v>Gantry Column</v>
          </cell>
          <cell r="C156">
            <v>2</v>
          </cell>
          <cell r="D156">
            <v>0.502</v>
          </cell>
          <cell r="E156">
            <v>1.004</v>
          </cell>
        </row>
        <row r="157">
          <cell r="A157">
            <v>2</v>
          </cell>
          <cell r="B157" t="str">
            <v>Gantry Beam</v>
          </cell>
          <cell r="C157">
            <v>2</v>
          </cell>
          <cell r="D157">
            <v>0.28999999999999998</v>
          </cell>
          <cell r="E157">
            <v>0.57999999999999996</v>
          </cell>
        </row>
        <row r="158">
          <cell r="A158">
            <v>3</v>
          </cell>
          <cell r="B158" t="str">
            <v>Main Busbar Structure</v>
          </cell>
          <cell r="C158">
            <v>1</v>
          </cell>
          <cell r="D158">
            <v>0.86899999999999999</v>
          </cell>
          <cell r="E158">
            <v>0.86899999999999999</v>
          </cell>
        </row>
        <row r="159">
          <cell r="A159">
            <v>4</v>
          </cell>
          <cell r="B159" t="str">
            <v>Aux.Busbar Structure</v>
          </cell>
          <cell r="C159">
            <v>0</v>
          </cell>
          <cell r="D159">
            <v>0.71199999999999997</v>
          </cell>
          <cell r="E159">
            <v>0</v>
          </cell>
        </row>
        <row r="160">
          <cell r="A160">
            <v>5</v>
          </cell>
          <cell r="B160" t="str">
            <v>CT Structure</v>
          </cell>
          <cell r="C160">
            <v>3</v>
          </cell>
          <cell r="D160">
            <v>0.1</v>
          </cell>
          <cell r="E160">
            <v>0.30000000000000004</v>
          </cell>
        </row>
        <row r="161">
          <cell r="A161">
            <v>6</v>
          </cell>
          <cell r="B161" t="str">
            <v>LA structure</v>
          </cell>
          <cell r="C161">
            <v>3</v>
          </cell>
          <cell r="D161">
            <v>0.1</v>
          </cell>
          <cell r="E161">
            <v>0.30000000000000004</v>
          </cell>
        </row>
        <row r="162">
          <cell r="A162">
            <v>7</v>
          </cell>
          <cell r="B162" t="str">
            <v>Isolator structure</v>
          </cell>
          <cell r="C162">
            <v>2</v>
          </cell>
          <cell r="D162">
            <v>0.35799999999999998</v>
          </cell>
          <cell r="E162">
            <v>0.71599999999999997</v>
          </cell>
        </row>
        <row r="163">
          <cell r="A163">
            <v>8</v>
          </cell>
          <cell r="B163" t="str">
            <v>PT structure</v>
          </cell>
          <cell r="C163">
            <v>0</v>
          </cell>
          <cell r="D163">
            <v>0.1</v>
          </cell>
          <cell r="E163">
            <v>0</v>
          </cell>
        </row>
        <row r="164">
          <cell r="A164">
            <v>9</v>
          </cell>
          <cell r="B164" t="str">
            <v>Post Insulator structure</v>
          </cell>
          <cell r="C164">
            <v>0</v>
          </cell>
          <cell r="D164">
            <v>0.1</v>
          </cell>
          <cell r="E164">
            <v>0</v>
          </cell>
        </row>
        <row r="165">
          <cell r="A165">
            <v>9</v>
          </cell>
          <cell r="B165" t="str">
            <v>Post Insulator structure</v>
          </cell>
          <cell r="C165">
            <v>0</v>
          </cell>
          <cell r="D165">
            <v>0.1</v>
          </cell>
          <cell r="E165">
            <v>0</v>
          </cell>
        </row>
        <row r="166">
          <cell r="B166" t="str">
            <v>SUB TOTAL (F-III)</v>
          </cell>
          <cell r="C166">
            <v>0</v>
          </cell>
          <cell r="D166">
            <v>0</v>
          </cell>
          <cell r="E166">
            <v>3.7690000000000001</v>
          </cell>
        </row>
        <row r="167">
          <cell r="G167" t="str">
            <v>LS</v>
          </cell>
        </row>
        <row r="168">
          <cell r="B168" t="str">
            <v>SUB TOTAL F(I)+F(II)+F(III)</v>
          </cell>
          <cell r="C168">
            <v>0</v>
          </cell>
          <cell r="D168">
            <v>0</v>
          </cell>
          <cell r="E168">
            <v>22.567999999999998</v>
          </cell>
        </row>
        <row r="169">
          <cell r="E169">
            <v>22.568000000000001</v>
          </cell>
        </row>
        <row r="170">
          <cell r="B170" t="str">
            <v>TOTAL  COST OF STEEL (F)</v>
          </cell>
          <cell r="C170">
            <v>22.567999999999998</v>
          </cell>
          <cell r="D170">
            <v>0.26096326530612241</v>
          </cell>
          <cell r="E170">
            <v>5.8894189714285696</v>
          </cell>
          <cell r="F170">
            <v>9.0938775510204083E-3</v>
          </cell>
          <cell r="G170">
            <v>0.20523062857142857</v>
          </cell>
          <cell r="H170">
            <v>0.27005714285714283</v>
          </cell>
          <cell r="I170">
            <v>6.0946495999999986</v>
          </cell>
        </row>
        <row r="171">
          <cell r="B171" t="str">
            <v>TOTAL  COST OF STEEL (F)</v>
          </cell>
          <cell r="C171">
            <v>22.568000000000001</v>
          </cell>
          <cell r="D171">
            <v>0.260963</v>
          </cell>
          <cell r="E171">
            <v>5.8894190000000002</v>
          </cell>
          <cell r="F171">
            <v>9.0939999999999997E-3</v>
          </cell>
          <cell r="G171">
            <v>0.205231</v>
          </cell>
          <cell r="H171">
            <v>0.27005699999999999</v>
          </cell>
          <cell r="I171">
            <v>6.0946499999999997</v>
          </cell>
        </row>
        <row r="172">
          <cell r="A172" t="str">
            <v>G</v>
          </cell>
          <cell r="B172" t="str">
            <v>BUSBAR, EARTHING MATERIAL</v>
          </cell>
          <cell r="C172">
            <v>0</v>
          </cell>
          <cell r="D172">
            <v>0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</row>
        <row r="173">
          <cell r="I173">
            <v>0</v>
          </cell>
        </row>
        <row r="174">
          <cell r="A174">
            <v>1</v>
          </cell>
          <cell r="B174" t="str">
            <v>Zebra conductor  (in Kms)</v>
          </cell>
          <cell r="C174">
            <v>1</v>
          </cell>
          <cell r="D174">
            <v>1.0555000000000001</v>
          </cell>
          <cell r="E174">
            <v>1.0555000000000001</v>
          </cell>
          <cell r="F174">
            <v>5.5100000000000003E-2</v>
          </cell>
          <cell r="G174">
            <v>5.5100000000000003E-2</v>
          </cell>
          <cell r="H174">
            <v>1.1106</v>
          </cell>
          <cell r="I174">
            <v>1.1106</v>
          </cell>
        </row>
        <row r="175">
          <cell r="A175">
            <v>2</v>
          </cell>
          <cell r="B175" t="str">
            <v>M.S.Flat for earthing/earthing rods (in MT)</v>
          </cell>
          <cell r="C175">
            <v>2</v>
          </cell>
          <cell r="D175">
            <v>0.21840000000000001</v>
          </cell>
          <cell r="E175">
            <v>0.43680000000000002</v>
          </cell>
          <cell r="F175">
            <v>8.2000000000000007E-3</v>
          </cell>
          <cell r="G175">
            <v>1.6400000000000001E-2</v>
          </cell>
          <cell r="H175">
            <v>0.22660000000000002</v>
          </cell>
          <cell r="I175">
            <v>0.45320000000000005</v>
          </cell>
        </row>
        <row r="176">
          <cell r="A176">
            <v>3</v>
          </cell>
          <cell r="B176" t="str">
            <v>Clamps &amp; Connectors</v>
          </cell>
          <cell r="C176">
            <v>40</v>
          </cell>
          <cell r="D176">
            <v>6.3E-3</v>
          </cell>
          <cell r="E176">
            <v>0.252</v>
          </cell>
          <cell r="F176">
            <v>1.6000000000000001E-3</v>
          </cell>
          <cell r="G176">
            <v>6.4000000000000001E-2</v>
          </cell>
          <cell r="H176">
            <v>7.9000000000000008E-3</v>
          </cell>
          <cell r="I176">
            <v>0.316</v>
          </cell>
        </row>
        <row r="177">
          <cell r="A177">
            <v>4</v>
          </cell>
          <cell r="B177" t="str">
            <v>Power &amp; Control Cable</v>
          </cell>
          <cell r="C177">
            <v>2.5</v>
          </cell>
          <cell r="D177">
            <v>0.38729999999999998</v>
          </cell>
          <cell r="E177">
            <v>0.96824999999999994</v>
          </cell>
          <cell r="F177">
            <v>1.0800000000000001E-2</v>
          </cell>
          <cell r="G177">
            <v>2.7000000000000003E-2</v>
          </cell>
          <cell r="H177">
            <v>0.39809999999999995</v>
          </cell>
          <cell r="I177">
            <v>0.99524999999999997</v>
          </cell>
        </row>
        <row r="178">
          <cell r="A178">
            <v>5</v>
          </cell>
          <cell r="B178" t="str">
            <v>Screening conductor</v>
          </cell>
          <cell r="C178" t="str">
            <v>LS</v>
          </cell>
          <cell r="D178">
            <v>0.2</v>
          </cell>
          <cell r="E178">
            <v>0.2</v>
          </cell>
          <cell r="F178">
            <v>0</v>
          </cell>
          <cell r="G178">
            <v>0</v>
          </cell>
          <cell r="H178" t="str">
            <v>LS</v>
          </cell>
          <cell r="I178">
            <v>0.2</v>
          </cell>
        </row>
        <row r="179">
          <cell r="A179">
            <v>6</v>
          </cell>
          <cell r="B179" t="str">
            <v>Junction Box etc. &amp; Misc.expendtirues</v>
          </cell>
          <cell r="C179" t="str">
            <v>LS</v>
          </cell>
          <cell r="D179">
            <v>0.5</v>
          </cell>
          <cell r="E179">
            <v>0.5</v>
          </cell>
          <cell r="F179">
            <v>0</v>
          </cell>
          <cell r="G179">
            <v>0</v>
          </cell>
          <cell r="H179" t="str">
            <v>LS</v>
          </cell>
          <cell r="I179">
            <v>0.5</v>
          </cell>
        </row>
        <row r="180">
          <cell r="A180">
            <v>7</v>
          </cell>
          <cell r="B180" t="str">
            <v>Fire fighting equipments</v>
          </cell>
          <cell r="C180" t="str">
            <v>LS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 t="str">
            <v>LS</v>
          </cell>
          <cell r="I180">
            <v>0</v>
          </cell>
        </row>
        <row r="181">
          <cell r="A181">
            <v>8</v>
          </cell>
          <cell r="B181" t="str">
            <v>Aluminium/Red Oxide Paint and Nut,Bolt,Washers &amp; other misc. material</v>
          </cell>
          <cell r="C181" t="str">
            <v>LS</v>
          </cell>
          <cell r="D181">
            <v>0</v>
          </cell>
          <cell r="E181">
            <v>0</v>
          </cell>
          <cell r="F181">
            <v>0.1</v>
          </cell>
          <cell r="G181">
            <v>0.1</v>
          </cell>
          <cell r="H181" t="str">
            <v>LS</v>
          </cell>
          <cell r="I181">
            <v>0.1</v>
          </cell>
        </row>
        <row r="182">
          <cell r="E182">
            <v>0</v>
          </cell>
          <cell r="F182">
            <v>0.1</v>
          </cell>
          <cell r="G182">
            <v>0.1</v>
          </cell>
          <cell r="H182" t="str">
            <v>LS</v>
          </cell>
          <cell r="I182">
            <v>0.1</v>
          </cell>
        </row>
        <row r="183">
          <cell r="B183" t="str">
            <v>SUB TOTAL (G)</v>
          </cell>
          <cell r="C183">
            <v>0</v>
          </cell>
          <cell r="D183">
            <v>0</v>
          </cell>
          <cell r="E183">
            <v>3.4125500000000004</v>
          </cell>
          <cell r="F183">
            <v>0</v>
          </cell>
          <cell r="G183">
            <v>0.26250000000000001</v>
          </cell>
          <cell r="H183">
            <v>0</v>
          </cell>
          <cell r="I183">
            <v>3.6750500000000001</v>
          </cell>
        </row>
        <row r="184">
          <cell r="I184">
            <v>3.6750500000000001</v>
          </cell>
        </row>
        <row r="185">
          <cell r="A185" t="str">
            <v>H</v>
          </cell>
          <cell r="B185" t="str">
            <v>AC/DC SUPPLY</v>
          </cell>
          <cell r="C185">
            <v>0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</row>
        <row r="186">
          <cell r="I186">
            <v>0</v>
          </cell>
        </row>
        <row r="187">
          <cell r="A187">
            <v>1</v>
          </cell>
          <cell r="B187" t="str">
            <v>Station Transformer,200KVA,33/0.4KV</v>
          </cell>
          <cell r="C187">
            <v>0</v>
          </cell>
          <cell r="D187">
            <v>2.2999999999999998</v>
          </cell>
          <cell r="E187">
            <v>0</v>
          </cell>
          <cell r="F187">
            <v>0.50600000000000001</v>
          </cell>
          <cell r="G187">
            <v>0</v>
          </cell>
          <cell r="H187">
            <v>2.806</v>
          </cell>
          <cell r="I187">
            <v>0</v>
          </cell>
        </row>
        <row r="188">
          <cell r="A188">
            <v>2</v>
          </cell>
          <cell r="B188" t="str">
            <v>110Volt 300Ah battery</v>
          </cell>
          <cell r="C188">
            <v>0</v>
          </cell>
          <cell r="D188">
            <v>0.65</v>
          </cell>
          <cell r="E188">
            <v>0</v>
          </cell>
          <cell r="F188">
            <v>0.14299999999999999</v>
          </cell>
          <cell r="G188">
            <v>0</v>
          </cell>
          <cell r="H188">
            <v>0.79300000000000004</v>
          </cell>
          <cell r="I188">
            <v>0</v>
          </cell>
        </row>
        <row r="189">
          <cell r="A189">
            <v>3</v>
          </cell>
          <cell r="B189" t="str">
            <v>110Volt 300Ah Battery charger</v>
          </cell>
          <cell r="C189">
            <v>0</v>
          </cell>
          <cell r="D189">
            <v>1.2</v>
          </cell>
          <cell r="E189">
            <v>0</v>
          </cell>
          <cell r="F189">
            <v>0.26400000000000001</v>
          </cell>
          <cell r="G189">
            <v>0</v>
          </cell>
          <cell r="H189">
            <v>1.464</v>
          </cell>
          <cell r="I189">
            <v>0</v>
          </cell>
        </row>
        <row r="190">
          <cell r="A190">
            <v>4</v>
          </cell>
          <cell r="B190" t="str">
            <v>48Volt 300Ah Battery</v>
          </cell>
          <cell r="C190">
            <v>0</v>
          </cell>
          <cell r="D190">
            <v>0.65</v>
          </cell>
          <cell r="E190">
            <v>0</v>
          </cell>
          <cell r="F190">
            <v>0.14299999999999999</v>
          </cell>
          <cell r="G190">
            <v>0</v>
          </cell>
          <cell r="H190">
            <v>0.79300000000000004</v>
          </cell>
          <cell r="I190">
            <v>0</v>
          </cell>
        </row>
        <row r="191">
          <cell r="A191">
            <v>5</v>
          </cell>
          <cell r="B191" t="str">
            <v>48Volt 300Ah Battery charger</v>
          </cell>
          <cell r="C191">
            <v>0</v>
          </cell>
          <cell r="D191">
            <v>1.2</v>
          </cell>
          <cell r="E191">
            <v>0</v>
          </cell>
          <cell r="F191">
            <v>0.26400000000000001</v>
          </cell>
          <cell r="G191">
            <v>0</v>
          </cell>
          <cell r="H191">
            <v>1.464</v>
          </cell>
          <cell r="I191">
            <v>0</v>
          </cell>
        </row>
        <row r="192">
          <cell r="A192">
            <v>6</v>
          </cell>
          <cell r="B192" t="str">
            <v>AC/DC Distribution Boxes 415Volt</v>
          </cell>
          <cell r="C192">
            <v>0</v>
          </cell>
          <cell r="D192">
            <v>0</v>
          </cell>
          <cell r="E192">
            <v>0</v>
          </cell>
          <cell r="F192">
            <v>1.25</v>
          </cell>
          <cell r="G192">
            <v>0</v>
          </cell>
          <cell r="H192">
            <v>1.25</v>
          </cell>
          <cell r="I192">
            <v>0</v>
          </cell>
        </row>
        <row r="193">
          <cell r="A193">
            <v>7</v>
          </cell>
          <cell r="B193" t="str">
            <v>Arrangement of Lighting in S/s</v>
          </cell>
          <cell r="C193" t="str">
            <v>LS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 t="str">
            <v>LS</v>
          </cell>
          <cell r="I193">
            <v>0</v>
          </cell>
        </row>
        <row r="194">
          <cell r="E194">
            <v>0</v>
          </cell>
          <cell r="F194">
            <v>0</v>
          </cell>
          <cell r="G194">
            <v>0</v>
          </cell>
          <cell r="H194" t="str">
            <v>LS</v>
          </cell>
          <cell r="I194">
            <v>0</v>
          </cell>
        </row>
        <row r="195">
          <cell r="B195" t="str">
            <v>SUB TOTAL (H)</v>
          </cell>
          <cell r="C195">
            <v>0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</row>
        <row r="196">
          <cell r="I196">
            <v>0</v>
          </cell>
        </row>
        <row r="197">
          <cell r="A197" t="str">
            <v>I</v>
          </cell>
          <cell r="B197" t="str">
            <v>CIVIL WORKS</v>
          </cell>
          <cell r="C197">
            <v>0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</row>
        <row r="198">
          <cell r="A198">
            <v>0</v>
          </cell>
          <cell r="B198" t="str">
            <v xml:space="preserve">Foundation work of 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</row>
        <row r="199">
          <cell r="I199">
            <v>0</v>
          </cell>
        </row>
        <row r="200">
          <cell r="A200">
            <v>1</v>
          </cell>
          <cell r="B200" t="str">
            <v>Gantry Column(AGT)</v>
          </cell>
          <cell r="C200">
            <v>0</v>
          </cell>
          <cell r="D200">
            <v>0</v>
          </cell>
          <cell r="E200">
            <v>0</v>
          </cell>
          <cell r="F200">
            <v>0.28000000000000003</v>
          </cell>
          <cell r="G200">
            <v>0</v>
          </cell>
          <cell r="H200">
            <v>0.28000000000000003</v>
          </cell>
          <cell r="I200">
            <v>0</v>
          </cell>
        </row>
        <row r="201">
          <cell r="A201">
            <v>2</v>
          </cell>
          <cell r="B201" t="str">
            <v>Gantry Column(AAGT)</v>
          </cell>
          <cell r="C201">
            <v>0</v>
          </cell>
          <cell r="D201">
            <v>0</v>
          </cell>
          <cell r="E201">
            <v>0</v>
          </cell>
          <cell r="F201">
            <v>0.28000000000000003</v>
          </cell>
          <cell r="G201">
            <v>0</v>
          </cell>
          <cell r="H201">
            <v>0.28000000000000003</v>
          </cell>
          <cell r="I201">
            <v>0</v>
          </cell>
        </row>
        <row r="202">
          <cell r="A202">
            <v>3</v>
          </cell>
          <cell r="B202" t="str">
            <v>220KV Main Busbar</v>
          </cell>
          <cell r="C202">
            <v>0</v>
          </cell>
          <cell r="D202">
            <v>0</v>
          </cell>
          <cell r="E202">
            <v>0</v>
          </cell>
          <cell r="F202">
            <v>0.191</v>
          </cell>
          <cell r="G202">
            <v>0</v>
          </cell>
          <cell r="H202">
            <v>0.191</v>
          </cell>
          <cell r="I202">
            <v>0</v>
          </cell>
        </row>
        <row r="203">
          <cell r="A203">
            <v>4</v>
          </cell>
          <cell r="B203" t="str">
            <v xml:space="preserve">220KV Aux.Busbar </v>
          </cell>
          <cell r="C203">
            <v>0</v>
          </cell>
          <cell r="D203">
            <v>0</v>
          </cell>
          <cell r="E203">
            <v>0</v>
          </cell>
          <cell r="F203">
            <v>0.21</v>
          </cell>
          <cell r="G203">
            <v>0</v>
          </cell>
          <cell r="H203">
            <v>0.21</v>
          </cell>
          <cell r="I203">
            <v>0</v>
          </cell>
        </row>
        <row r="204">
          <cell r="A204">
            <v>5</v>
          </cell>
          <cell r="B204" t="str">
            <v>220KV Isolator</v>
          </cell>
          <cell r="C204">
            <v>0</v>
          </cell>
          <cell r="D204">
            <v>0</v>
          </cell>
          <cell r="E204">
            <v>0</v>
          </cell>
          <cell r="F204">
            <v>0.16500000000000001</v>
          </cell>
          <cell r="G204">
            <v>0</v>
          </cell>
          <cell r="H204">
            <v>0.16500000000000001</v>
          </cell>
          <cell r="I204">
            <v>0</v>
          </cell>
        </row>
        <row r="205">
          <cell r="A205">
            <v>6</v>
          </cell>
          <cell r="B205" t="str">
            <v>220KV CB</v>
          </cell>
          <cell r="C205">
            <v>0</v>
          </cell>
          <cell r="D205">
            <v>0</v>
          </cell>
          <cell r="E205">
            <v>0</v>
          </cell>
          <cell r="F205">
            <v>0.311</v>
          </cell>
          <cell r="G205">
            <v>0</v>
          </cell>
          <cell r="H205">
            <v>0.311</v>
          </cell>
          <cell r="I205">
            <v>0</v>
          </cell>
        </row>
        <row r="206">
          <cell r="A206">
            <v>7</v>
          </cell>
          <cell r="B206" t="str">
            <v>220KV CT</v>
          </cell>
          <cell r="C206">
            <v>0</v>
          </cell>
          <cell r="D206">
            <v>0</v>
          </cell>
          <cell r="E206">
            <v>0</v>
          </cell>
          <cell r="F206">
            <v>0.05</v>
          </cell>
          <cell r="G206">
            <v>0</v>
          </cell>
          <cell r="H206">
            <v>0.05</v>
          </cell>
          <cell r="I206">
            <v>0</v>
          </cell>
        </row>
        <row r="207">
          <cell r="A207">
            <v>8</v>
          </cell>
          <cell r="B207" t="str">
            <v>220KV CVT/PT</v>
          </cell>
          <cell r="C207">
            <v>0</v>
          </cell>
          <cell r="D207">
            <v>0</v>
          </cell>
          <cell r="E207">
            <v>0</v>
          </cell>
          <cell r="F207">
            <v>0.05</v>
          </cell>
          <cell r="G207">
            <v>0</v>
          </cell>
          <cell r="H207">
            <v>0.05</v>
          </cell>
          <cell r="I207">
            <v>0</v>
          </cell>
        </row>
        <row r="208">
          <cell r="A208">
            <v>9</v>
          </cell>
          <cell r="B208" t="str">
            <v>220KV LA</v>
          </cell>
          <cell r="C208">
            <v>0</v>
          </cell>
          <cell r="D208">
            <v>0</v>
          </cell>
          <cell r="E208">
            <v>0</v>
          </cell>
          <cell r="F208">
            <v>2.5000000000000001E-2</v>
          </cell>
          <cell r="G208">
            <v>0</v>
          </cell>
          <cell r="H208">
            <v>2.5000000000000001E-2</v>
          </cell>
          <cell r="I208">
            <v>0</v>
          </cell>
        </row>
        <row r="209">
          <cell r="A209">
            <v>10</v>
          </cell>
          <cell r="B209" t="str">
            <v>220KV Post/Solid Core Insulators</v>
          </cell>
          <cell r="C209">
            <v>0</v>
          </cell>
          <cell r="D209">
            <v>0</v>
          </cell>
          <cell r="E209">
            <v>0</v>
          </cell>
          <cell r="F209">
            <v>0.06</v>
          </cell>
          <cell r="G209">
            <v>0</v>
          </cell>
          <cell r="H209">
            <v>0.06</v>
          </cell>
          <cell r="I209">
            <v>0</v>
          </cell>
        </row>
        <row r="210">
          <cell r="A210">
            <v>11</v>
          </cell>
          <cell r="B210" t="str">
            <v>160MVA transformer</v>
          </cell>
          <cell r="C210">
            <v>0</v>
          </cell>
          <cell r="D210">
            <v>0</v>
          </cell>
          <cell r="E210">
            <v>0</v>
          </cell>
          <cell r="F210">
            <v>0.54</v>
          </cell>
          <cell r="G210">
            <v>0</v>
          </cell>
          <cell r="H210">
            <v>0.54</v>
          </cell>
          <cell r="I210">
            <v>0</v>
          </cell>
        </row>
        <row r="211">
          <cell r="A211">
            <v>12</v>
          </cell>
          <cell r="B211" t="str">
            <v>40MVA transformer</v>
          </cell>
          <cell r="C211">
            <v>1</v>
          </cell>
          <cell r="D211">
            <v>0</v>
          </cell>
          <cell r="E211">
            <v>0</v>
          </cell>
          <cell r="F211">
            <v>0.53</v>
          </cell>
          <cell r="G211">
            <v>0.53</v>
          </cell>
          <cell r="H211">
            <v>0.53</v>
          </cell>
          <cell r="I211">
            <v>0.53</v>
          </cell>
        </row>
        <row r="212">
          <cell r="A212">
            <v>13</v>
          </cell>
          <cell r="B212" t="str">
            <v>132KV Gantry</v>
          </cell>
          <cell r="C212">
            <v>4</v>
          </cell>
          <cell r="D212">
            <v>0</v>
          </cell>
          <cell r="E212">
            <v>0</v>
          </cell>
          <cell r="F212">
            <v>0.3</v>
          </cell>
          <cell r="G212">
            <v>1.2</v>
          </cell>
          <cell r="H212">
            <v>0.3</v>
          </cell>
          <cell r="I212">
            <v>1.2</v>
          </cell>
        </row>
        <row r="213">
          <cell r="A213">
            <v>14</v>
          </cell>
          <cell r="B213" t="str">
            <v xml:space="preserve">132KV main busbar foundation </v>
          </cell>
          <cell r="C213">
            <v>1</v>
          </cell>
          <cell r="D213">
            <v>0</v>
          </cell>
          <cell r="E213">
            <v>0</v>
          </cell>
          <cell r="F213">
            <v>0.16500000000000001</v>
          </cell>
          <cell r="G213">
            <v>0.16500000000000001</v>
          </cell>
          <cell r="H213">
            <v>0.16500000000000001</v>
          </cell>
          <cell r="I213">
            <v>0.16500000000000001</v>
          </cell>
        </row>
        <row r="214">
          <cell r="A214">
            <v>15</v>
          </cell>
          <cell r="B214" t="str">
            <v>132KV aux.busbar foundation</v>
          </cell>
          <cell r="C214">
            <v>0</v>
          </cell>
          <cell r="D214">
            <v>0</v>
          </cell>
          <cell r="E214">
            <v>0</v>
          </cell>
          <cell r="F214">
            <v>0.121</v>
          </cell>
          <cell r="G214">
            <v>0</v>
          </cell>
          <cell r="H214">
            <v>0.121</v>
          </cell>
          <cell r="I214">
            <v>0</v>
          </cell>
        </row>
        <row r="215">
          <cell r="A215">
            <v>16</v>
          </cell>
          <cell r="B215" t="str">
            <v>132KV Isolator</v>
          </cell>
          <cell r="C215">
            <v>3</v>
          </cell>
          <cell r="D215">
            <v>0</v>
          </cell>
          <cell r="E215">
            <v>0</v>
          </cell>
          <cell r="F215">
            <v>6.7000000000000004E-2</v>
          </cell>
          <cell r="G215">
            <v>0.20100000000000001</v>
          </cell>
          <cell r="H215">
            <v>6.7000000000000004E-2</v>
          </cell>
          <cell r="I215">
            <v>0.20100000000000001</v>
          </cell>
        </row>
        <row r="216">
          <cell r="A216">
            <v>17</v>
          </cell>
          <cell r="B216" t="str">
            <v>132kv Solid Core Insulator</v>
          </cell>
          <cell r="C216">
            <v>3</v>
          </cell>
          <cell r="D216">
            <v>0</v>
          </cell>
          <cell r="E216">
            <v>0</v>
          </cell>
          <cell r="F216">
            <v>1.0999999999999999E-2</v>
          </cell>
          <cell r="G216">
            <v>3.3000000000000002E-2</v>
          </cell>
          <cell r="H216">
            <v>1.0999999999999999E-2</v>
          </cell>
          <cell r="I216">
            <v>3.3000000000000002E-2</v>
          </cell>
        </row>
        <row r="217">
          <cell r="A217">
            <v>18</v>
          </cell>
          <cell r="B217" t="str">
            <v>132KV CB</v>
          </cell>
          <cell r="C217">
            <v>1</v>
          </cell>
          <cell r="D217">
            <v>0</v>
          </cell>
          <cell r="E217">
            <v>0</v>
          </cell>
          <cell r="F217">
            <v>0.30499999999999999</v>
          </cell>
          <cell r="G217">
            <v>0.30499999999999999</v>
          </cell>
          <cell r="H217">
            <v>0.30499999999999999</v>
          </cell>
          <cell r="I217">
            <v>0.30499999999999999</v>
          </cell>
        </row>
        <row r="218">
          <cell r="A218">
            <v>19</v>
          </cell>
          <cell r="B218" t="str">
            <v>132KV CT</v>
          </cell>
          <cell r="C218">
            <v>3</v>
          </cell>
          <cell r="D218">
            <v>0</v>
          </cell>
          <cell r="E218">
            <v>0</v>
          </cell>
          <cell r="F218">
            <v>1.0999999999999999E-2</v>
          </cell>
          <cell r="G218">
            <v>3.3000000000000002E-2</v>
          </cell>
          <cell r="H218">
            <v>1.0999999999999999E-2</v>
          </cell>
          <cell r="I218">
            <v>3.3000000000000002E-2</v>
          </cell>
        </row>
        <row r="219">
          <cell r="A219">
            <v>20</v>
          </cell>
          <cell r="B219" t="str">
            <v>132KV LA</v>
          </cell>
          <cell r="C219">
            <v>3</v>
          </cell>
          <cell r="D219">
            <v>0</v>
          </cell>
          <cell r="E219">
            <v>0</v>
          </cell>
          <cell r="F219">
            <v>2.1000000000000001E-2</v>
          </cell>
          <cell r="G219">
            <v>6.3E-2</v>
          </cell>
          <cell r="H219">
            <v>2.1000000000000001E-2</v>
          </cell>
          <cell r="I219">
            <v>6.3E-2</v>
          </cell>
        </row>
        <row r="220">
          <cell r="A220">
            <v>21</v>
          </cell>
          <cell r="B220" t="str">
            <v>132KV PT</v>
          </cell>
          <cell r="C220">
            <v>0</v>
          </cell>
          <cell r="D220">
            <v>0</v>
          </cell>
          <cell r="E220">
            <v>0</v>
          </cell>
          <cell r="F220">
            <v>0.03</v>
          </cell>
          <cell r="G220">
            <v>0</v>
          </cell>
          <cell r="H220">
            <v>0.03</v>
          </cell>
          <cell r="I220">
            <v>0</v>
          </cell>
        </row>
        <row r="221">
          <cell r="A221">
            <v>22</v>
          </cell>
          <cell r="B221" t="str">
            <v>132KV CC</v>
          </cell>
          <cell r="C221">
            <v>0</v>
          </cell>
          <cell r="D221">
            <v>0</v>
          </cell>
          <cell r="E221">
            <v>0</v>
          </cell>
          <cell r="F221">
            <v>2.1000000000000001E-2</v>
          </cell>
          <cell r="G221">
            <v>0</v>
          </cell>
          <cell r="H221">
            <v>2.1000000000000001E-2</v>
          </cell>
          <cell r="I221">
            <v>0</v>
          </cell>
        </row>
        <row r="222">
          <cell r="A222">
            <v>23</v>
          </cell>
          <cell r="B222" t="str">
            <v xml:space="preserve">33KV Gantry </v>
          </cell>
          <cell r="C222">
            <v>2</v>
          </cell>
          <cell r="D222">
            <v>0</v>
          </cell>
          <cell r="E222">
            <v>0</v>
          </cell>
          <cell r="F222">
            <v>0.12</v>
          </cell>
          <cell r="G222">
            <v>0.24</v>
          </cell>
          <cell r="H222">
            <v>0.12</v>
          </cell>
          <cell r="I222">
            <v>0.24</v>
          </cell>
        </row>
        <row r="223">
          <cell r="A223">
            <v>24</v>
          </cell>
          <cell r="B223" t="str">
            <v>33KV main/aux. Busbar</v>
          </cell>
          <cell r="C223">
            <v>1</v>
          </cell>
          <cell r="D223">
            <v>0</v>
          </cell>
          <cell r="E223">
            <v>0</v>
          </cell>
          <cell r="F223">
            <v>0.34</v>
          </cell>
          <cell r="G223">
            <v>0.34</v>
          </cell>
          <cell r="H223">
            <v>0.34</v>
          </cell>
          <cell r="I223">
            <v>0.34</v>
          </cell>
        </row>
        <row r="224">
          <cell r="A224">
            <v>25</v>
          </cell>
          <cell r="B224" t="str">
            <v>33KV CB</v>
          </cell>
          <cell r="C224">
            <v>1</v>
          </cell>
          <cell r="D224">
            <v>0</v>
          </cell>
          <cell r="E224">
            <v>0</v>
          </cell>
          <cell r="F224">
            <v>5.5E-2</v>
          </cell>
          <cell r="G224">
            <v>5.5E-2</v>
          </cell>
          <cell r="H224">
            <v>5.5E-2</v>
          </cell>
          <cell r="I224">
            <v>5.5E-2</v>
          </cell>
        </row>
        <row r="225">
          <cell r="A225">
            <v>26</v>
          </cell>
          <cell r="B225" t="str">
            <v>33KV CT/PT/LA/PI</v>
          </cell>
          <cell r="C225">
            <v>6</v>
          </cell>
          <cell r="D225">
            <v>0</v>
          </cell>
          <cell r="E225">
            <v>0</v>
          </cell>
          <cell r="F225">
            <v>1.4999999999999999E-2</v>
          </cell>
          <cell r="G225">
            <v>0.09</v>
          </cell>
          <cell r="H225">
            <v>1.4999999999999999E-2</v>
          </cell>
          <cell r="I225">
            <v>0.09</v>
          </cell>
        </row>
        <row r="226">
          <cell r="A226">
            <v>27</v>
          </cell>
          <cell r="B226" t="str">
            <v>33KV Isolator</v>
          </cell>
          <cell r="C226">
            <v>2</v>
          </cell>
          <cell r="D226">
            <v>0</v>
          </cell>
          <cell r="E226">
            <v>0</v>
          </cell>
          <cell r="F226">
            <v>5.0999999999999997E-2</v>
          </cell>
          <cell r="G226">
            <v>0.10199999999999999</v>
          </cell>
          <cell r="H226">
            <v>5.0999999999999997E-2</v>
          </cell>
          <cell r="I226">
            <v>0.10199999999999999</v>
          </cell>
        </row>
        <row r="227">
          <cell r="A227">
            <v>28</v>
          </cell>
          <cell r="B227" t="str">
            <v>Control room type-V</v>
          </cell>
          <cell r="C227">
            <v>0</v>
          </cell>
          <cell r="D227">
            <v>0</v>
          </cell>
          <cell r="E227">
            <v>0</v>
          </cell>
          <cell r="F227">
            <v>15</v>
          </cell>
          <cell r="G227">
            <v>0</v>
          </cell>
          <cell r="H227">
            <v>15</v>
          </cell>
          <cell r="I227">
            <v>0</v>
          </cell>
        </row>
        <row r="228">
          <cell r="A228">
            <v>29</v>
          </cell>
          <cell r="B228" t="str">
            <v>Yard levelling,metalling &amp; misc. civil work</v>
          </cell>
          <cell r="C228" t="str">
            <v>LS</v>
          </cell>
          <cell r="D228">
            <v>0</v>
          </cell>
          <cell r="E228">
            <v>0</v>
          </cell>
          <cell r="F228">
            <v>0.5</v>
          </cell>
          <cell r="G228">
            <v>0.5</v>
          </cell>
          <cell r="H228" t="str">
            <v>LS</v>
          </cell>
          <cell r="I228">
            <v>0.5</v>
          </cell>
        </row>
        <row r="229">
          <cell r="A229">
            <v>30</v>
          </cell>
          <cell r="B229" t="str">
            <v>Water supply arrangement including overhead tank etc.</v>
          </cell>
          <cell r="C229" t="str">
            <v>LS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 t="str">
            <v>LS</v>
          </cell>
          <cell r="I229">
            <v>0</v>
          </cell>
        </row>
        <row r="230">
          <cell r="A230">
            <v>31</v>
          </cell>
          <cell r="B230" t="str">
            <v>Earth pits</v>
          </cell>
          <cell r="C230" t="str">
            <v>LS</v>
          </cell>
          <cell r="D230">
            <v>0</v>
          </cell>
          <cell r="E230">
            <v>0</v>
          </cell>
          <cell r="F230">
            <v>0.2</v>
          </cell>
          <cell r="G230">
            <v>0.2</v>
          </cell>
          <cell r="H230" t="str">
            <v>LS</v>
          </cell>
          <cell r="I230">
            <v>0.2</v>
          </cell>
        </row>
        <row r="231">
          <cell r="A231">
            <v>32</v>
          </cell>
          <cell r="B231" t="str">
            <v>Four bay constn.shed</v>
          </cell>
          <cell r="C231">
            <v>0</v>
          </cell>
          <cell r="D231">
            <v>0</v>
          </cell>
          <cell r="E231">
            <v>0</v>
          </cell>
          <cell r="F231">
            <v>4.37</v>
          </cell>
          <cell r="G231">
            <v>0</v>
          </cell>
          <cell r="H231">
            <v>4.37</v>
          </cell>
          <cell r="I231">
            <v>0</v>
          </cell>
        </row>
        <row r="232">
          <cell r="A232">
            <v>33</v>
          </cell>
          <cell r="B232" t="str">
            <v>Cable Trenches</v>
          </cell>
          <cell r="C232" t="str">
            <v>LS</v>
          </cell>
          <cell r="D232">
            <v>0</v>
          </cell>
          <cell r="E232">
            <v>0</v>
          </cell>
          <cell r="F232">
            <v>1.5</v>
          </cell>
          <cell r="G232">
            <v>1.5</v>
          </cell>
          <cell r="H232" t="str">
            <v>LS</v>
          </cell>
          <cell r="I232">
            <v>1.5</v>
          </cell>
        </row>
        <row r="233">
          <cell r="A233">
            <v>34</v>
          </cell>
          <cell r="B233" t="str">
            <v>Internal Colony Road</v>
          </cell>
          <cell r="C233" t="str">
            <v>LS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 t="str">
            <v>LS</v>
          </cell>
          <cell r="I233">
            <v>0</v>
          </cell>
        </row>
        <row r="234">
          <cell r="A234">
            <v>35</v>
          </cell>
          <cell r="B234" t="str">
            <v>Yard &amp; area fencing</v>
          </cell>
          <cell r="C234" t="str">
            <v>LS</v>
          </cell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H234" t="str">
            <v>LS</v>
          </cell>
          <cell r="I234">
            <v>0</v>
          </cell>
        </row>
        <row r="235">
          <cell r="A235">
            <v>36</v>
          </cell>
          <cell r="B235" t="str">
            <v>Staff quarter</v>
          </cell>
          <cell r="C235" t="str">
            <v>LS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 t="str">
            <v>LS</v>
          </cell>
          <cell r="I235">
            <v>0</v>
          </cell>
        </row>
        <row r="236">
          <cell r="A236">
            <v>37</v>
          </cell>
          <cell r="B236" t="str">
            <v>Rail Track</v>
          </cell>
          <cell r="C236" t="str">
            <v>LS</v>
          </cell>
          <cell r="D236">
            <v>0</v>
          </cell>
          <cell r="E236">
            <v>0</v>
          </cell>
          <cell r="F236">
            <v>1</v>
          </cell>
          <cell r="G236">
            <v>1</v>
          </cell>
          <cell r="H236" t="str">
            <v>LS</v>
          </cell>
          <cell r="I236">
            <v>1</v>
          </cell>
        </row>
        <row r="237">
          <cell r="A237">
            <v>38</v>
          </cell>
          <cell r="B237" t="str">
            <v>Station transformer foundation</v>
          </cell>
          <cell r="C237">
            <v>0</v>
          </cell>
          <cell r="D237">
            <v>0</v>
          </cell>
          <cell r="E237">
            <v>0</v>
          </cell>
          <cell r="F237">
            <v>0.30099999999999999</v>
          </cell>
          <cell r="G237">
            <v>0</v>
          </cell>
          <cell r="H237">
            <v>0.30099999999999999</v>
          </cell>
          <cell r="I237">
            <v>0</v>
          </cell>
        </row>
        <row r="238">
          <cell r="A238">
            <v>39</v>
          </cell>
          <cell r="B238" t="str">
            <v>Flag stone flooring &amp; Misc. civil works</v>
          </cell>
          <cell r="C238" t="str">
            <v>LS</v>
          </cell>
          <cell r="D238">
            <v>0</v>
          </cell>
          <cell r="E238">
            <v>0</v>
          </cell>
          <cell r="F238">
            <v>0.5</v>
          </cell>
          <cell r="G238">
            <v>0.5</v>
          </cell>
          <cell r="H238" t="str">
            <v>LS</v>
          </cell>
          <cell r="I238">
            <v>0.5</v>
          </cell>
        </row>
        <row r="239">
          <cell r="E239">
            <v>0</v>
          </cell>
          <cell r="F239">
            <v>0.5</v>
          </cell>
          <cell r="G239">
            <v>0.5</v>
          </cell>
          <cell r="H239" t="str">
            <v>LS</v>
          </cell>
          <cell r="I239">
            <v>0.5</v>
          </cell>
        </row>
        <row r="240">
          <cell r="A240">
            <v>0</v>
          </cell>
          <cell r="B240" t="str">
            <v>SUB TOTAL (I)</v>
          </cell>
          <cell r="C240">
            <v>0</v>
          </cell>
          <cell r="D240">
            <v>0</v>
          </cell>
          <cell r="E240">
            <v>0</v>
          </cell>
          <cell r="F240">
            <v>0</v>
          </cell>
          <cell r="G240">
            <v>7.0570000000000004</v>
          </cell>
          <cell r="H240">
            <v>0</v>
          </cell>
          <cell r="I240">
            <v>7.0570000000000004</v>
          </cell>
        </row>
        <row r="241">
          <cell r="I241">
            <v>7.0570000000000004</v>
          </cell>
        </row>
        <row r="242">
          <cell r="A242" t="str">
            <v>J</v>
          </cell>
          <cell r="B242" t="str">
            <v>ERECTION,TESTING &amp; COMMISSIONING ETC.</v>
          </cell>
        </row>
        <row r="243">
          <cell r="A243" t="str">
            <v>J</v>
          </cell>
          <cell r="B243" t="str">
            <v>ERECTION,TESTING &amp; COMMISSIONING ETC.</v>
          </cell>
        </row>
        <row r="244">
          <cell r="A244">
            <v>1</v>
          </cell>
          <cell r="B244" t="str">
            <v>160MVA Transformer</v>
          </cell>
          <cell r="C244">
            <v>0</v>
          </cell>
          <cell r="D244">
            <v>0</v>
          </cell>
          <cell r="E244">
            <v>0</v>
          </cell>
          <cell r="F244">
            <v>1.24</v>
          </cell>
          <cell r="G244">
            <v>0</v>
          </cell>
          <cell r="H244">
            <v>1.24</v>
          </cell>
          <cell r="I244">
            <v>0</v>
          </cell>
        </row>
        <row r="245">
          <cell r="A245">
            <v>2</v>
          </cell>
          <cell r="B245" t="str">
            <v>40MVA transformer</v>
          </cell>
          <cell r="C245">
            <v>1</v>
          </cell>
          <cell r="D245">
            <v>0</v>
          </cell>
          <cell r="E245">
            <v>0</v>
          </cell>
          <cell r="F245">
            <v>0.97</v>
          </cell>
          <cell r="G245">
            <v>0.97</v>
          </cell>
          <cell r="H245">
            <v>0.97</v>
          </cell>
          <cell r="I245">
            <v>0.97</v>
          </cell>
        </row>
        <row r="246">
          <cell r="A246">
            <v>3</v>
          </cell>
          <cell r="B246" t="str">
            <v>220KV CB</v>
          </cell>
          <cell r="C246">
            <v>0</v>
          </cell>
          <cell r="D246">
            <v>0</v>
          </cell>
          <cell r="E246">
            <v>0</v>
          </cell>
          <cell r="F246">
            <v>0.2</v>
          </cell>
          <cell r="G246">
            <v>0</v>
          </cell>
          <cell r="H246">
            <v>0.2</v>
          </cell>
          <cell r="I246">
            <v>0</v>
          </cell>
        </row>
        <row r="247">
          <cell r="A247">
            <v>4</v>
          </cell>
          <cell r="B247" t="str">
            <v>220KV CT</v>
          </cell>
          <cell r="C247">
            <v>0</v>
          </cell>
          <cell r="D247">
            <v>0</v>
          </cell>
          <cell r="E247">
            <v>0</v>
          </cell>
          <cell r="F247">
            <v>4.1000000000000002E-2</v>
          </cell>
          <cell r="G247">
            <v>0</v>
          </cell>
          <cell r="H247">
            <v>4.1000000000000002E-2</v>
          </cell>
          <cell r="I247">
            <v>0</v>
          </cell>
        </row>
        <row r="248">
          <cell r="A248">
            <v>5</v>
          </cell>
          <cell r="B248" t="str">
            <v>220KV Isolator</v>
          </cell>
          <cell r="C248">
            <v>0</v>
          </cell>
          <cell r="D248">
            <v>0</v>
          </cell>
          <cell r="E248">
            <v>0</v>
          </cell>
          <cell r="F248">
            <v>0.09</v>
          </cell>
          <cell r="G248">
            <v>0</v>
          </cell>
          <cell r="H248">
            <v>0.09</v>
          </cell>
          <cell r="I248">
            <v>0</v>
          </cell>
        </row>
        <row r="249">
          <cell r="A249">
            <v>6</v>
          </cell>
          <cell r="B249" t="str">
            <v>220KV LA</v>
          </cell>
          <cell r="C249">
            <v>0</v>
          </cell>
          <cell r="D249">
            <v>0</v>
          </cell>
          <cell r="E249">
            <v>0</v>
          </cell>
          <cell r="F249">
            <v>2.5000000000000001E-2</v>
          </cell>
          <cell r="G249">
            <v>0</v>
          </cell>
          <cell r="H249">
            <v>2.5000000000000001E-2</v>
          </cell>
          <cell r="I249">
            <v>0</v>
          </cell>
        </row>
        <row r="250">
          <cell r="A250">
            <v>7</v>
          </cell>
          <cell r="B250" t="str">
            <v>220KV PT/CVT</v>
          </cell>
          <cell r="C250">
            <v>0</v>
          </cell>
          <cell r="D250">
            <v>0</v>
          </cell>
          <cell r="E250">
            <v>0</v>
          </cell>
          <cell r="F250">
            <v>0.04</v>
          </cell>
          <cell r="G250">
            <v>0</v>
          </cell>
          <cell r="H250">
            <v>0.04</v>
          </cell>
          <cell r="I250">
            <v>0</v>
          </cell>
        </row>
        <row r="251">
          <cell r="A251">
            <v>8</v>
          </cell>
          <cell r="B251" t="str">
            <v>220KV C&amp;R Panel</v>
          </cell>
          <cell r="C251">
            <v>0</v>
          </cell>
          <cell r="D251">
            <v>0</v>
          </cell>
          <cell r="E251">
            <v>0</v>
          </cell>
          <cell r="F251">
            <v>0.18</v>
          </cell>
          <cell r="G251">
            <v>0</v>
          </cell>
          <cell r="H251">
            <v>0.18</v>
          </cell>
          <cell r="I251">
            <v>0</v>
          </cell>
        </row>
        <row r="252">
          <cell r="A252">
            <v>9</v>
          </cell>
          <cell r="B252" t="str">
            <v>220/132/33KV Gantries,Busbar equip.structure erection(in MT)</v>
          </cell>
          <cell r="C252">
            <v>22.567999999999998</v>
          </cell>
          <cell r="D252">
            <v>0</v>
          </cell>
          <cell r="E252">
            <v>0</v>
          </cell>
          <cell r="F252">
            <v>2.5000000000000001E-2</v>
          </cell>
          <cell r="G252">
            <v>0.56419999999999992</v>
          </cell>
          <cell r="H252">
            <v>2.5000000000000001E-2</v>
          </cell>
          <cell r="I252">
            <v>0.56419999999999992</v>
          </cell>
        </row>
        <row r="253">
          <cell r="A253">
            <v>10</v>
          </cell>
          <cell r="B253" t="str">
            <v>PLCC equipments</v>
          </cell>
          <cell r="C253" t="str">
            <v>LS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 t="str">
            <v>LS</v>
          </cell>
          <cell r="I253">
            <v>0</v>
          </cell>
        </row>
        <row r="254">
          <cell r="A254">
            <v>11</v>
          </cell>
          <cell r="B254" t="str">
            <v>220KV PI/Solid Core Insulators</v>
          </cell>
          <cell r="C254">
            <v>0</v>
          </cell>
          <cell r="D254">
            <v>0</v>
          </cell>
          <cell r="E254">
            <v>0</v>
          </cell>
          <cell r="F254">
            <v>7.0000000000000001E-3</v>
          </cell>
          <cell r="G254">
            <v>0</v>
          </cell>
          <cell r="H254">
            <v>7.0000000000000001E-3</v>
          </cell>
          <cell r="I254">
            <v>0</v>
          </cell>
        </row>
        <row r="255">
          <cell r="A255">
            <v>12</v>
          </cell>
          <cell r="B255" t="str">
            <v>220KV wave trap</v>
          </cell>
          <cell r="C255">
            <v>0</v>
          </cell>
          <cell r="D255">
            <v>0</v>
          </cell>
          <cell r="E255">
            <v>0</v>
          </cell>
          <cell r="F255">
            <v>0.04</v>
          </cell>
          <cell r="G255">
            <v>0</v>
          </cell>
          <cell r="H255">
            <v>0.04</v>
          </cell>
          <cell r="I255">
            <v>0</v>
          </cell>
        </row>
        <row r="256">
          <cell r="A256">
            <v>13</v>
          </cell>
          <cell r="B256" t="str">
            <v>132KV CC</v>
          </cell>
          <cell r="C256">
            <v>0</v>
          </cell>
          <cell r="D256">
            <v>0</v>
          </cell>
          <cell r="E256">
            <v>0</v>
          </cell>
          <cell r="F256">
            <v>3.4000000000000002E-2</v>
          </cell>
          <cell r="G256">
            <v>0</v>
          </cell>
          <cell r="H256">
            <v>3.4000000000000002E-2</v>
          </cell>
          <cell r="I256">
            <v>0</v>
          </cell>
        </row>
        <row r="257">
          <cell r="A257">
            <v>14</v>
          </cell>
          <cell r="B257" t="str">
            <v>132KV CB</v>
          </cell>
          <cell r="C257">
            <v>1</v>
          </cell>
          <cell r="D257">
            <v>0</v>
          </cell>
          <cell r="E257">
            <v>0</v>
          </cell>
          <cell r="F257">
            <v>0.16</v>
          </cell>
          <cell r="G257">
            <v>0.16</v>
          </cell>
          <cell r="H257">
            <v>0.16</v>
          </cell>
          <cell r="I257">
            <v>0.16</v>
          </cell>
        </row>
        <row r="258">
          <cell r="A258">
            <v>15</v>
          </cell>
          <cell r="B258" t="str">
            <v>132KV CT</v>
          </cell>
          <cell r="C258">
            <v>3</v>
          </cell>
          <cell r="D258">
            <v>0</v>
          </cell>
          <cell r="E258">
            <v>0</v>
          </cell>
          <cell r="F258">
            <v>3.9E-2</v>
          </cell>
          <cell r="G258">
            <v>0.11699999999999999</v>
          </cell>
          <cell r="H258">
            <v>3.9E-2</v>
          </cell>
          <cell r="I258">
            <v>0.11699999999999999</v>
          </cell>
        </row>
        <row r="259">
          <cell r="A259">
            <v>16</v>
          </cell>
          <cell r="B259" t="str">
            <v>132KV Isolators</v>
          </cell>
          <cell r="C259">
            <v>3</v>
          </cell>
          <cell r="D259">
            <v>0</v>
          </cell>
          <cell r="E259">
            <v>0</v>
          </cell>
          <cell r="F259">
            <v>7.0000000000000007E-2</v>
          </cell>
          <cell r="G259">
            <v>0.21000000000000002</v>
          </cell>
          <cell r="H259">
            <v>7.0000000000000007E-2</v>
          </cell>
          <cell r="I259">
            <v>0.21000000000000002</v>
          </cell>
        </row>
        <row r="260">
          <cell r="A260">
            <v>17</v>
          </cell>
          <cell r="B260" t="str">
            <v>132KV LA</v>
          </cell>
          <cell r="C260">
            <v>3</v>
          </cell>
          <cell r="D260">
            <v>0</v>
          </cell>
          <cell r="E260">
            <v>0</v>
          </cell>
          <cell r="F260">
            <v>1.7000000000000001E-2</v>
          </cell>
          <cell r="G260">
            <v>5.1000000000000004E-2</v>
          </cell>
          <cell r="H260">
            <v>1.7000000000000001E-2</v>
          </cell>
          <cell r="I260">
            <v>5.1000000000000004E-2</v>
          </cell>
        </row>
        <row r="261">
          <cell r="A261">
            <v>18</v>
          </cell>
          <cell r="B261" t="str">
            <v>132KV C&amp;R Panel</v>
          </cell>
          <cell r="C261">
            <v>1</v>
          </cell>
          <cell r="D261">
            <v>0</v>
          </cell>
          <cell r="E261">
            <v>0</v>
          </cell>
          <cell r="F261">
            <v>0.14000000000000001</v>
          </cell>
          <cell r="G261">
            <v>0.14000000000000001</v>
          </cell>
          <cell r="H261">
            <v>0.14000000000000001</v>
          </cell>
          <cell r="I261">
            <v>0.14000000000000001</v>
          </cell>
        </row>
        <row r="262">
          <cell r="A262">
            <v>19</v>
          </cell>
          <cell r="B262" t="str">
            <v>132KV PI/Solid Core Insulator</v>
          </cell>
          <cell r="C262">
            <v>6</v>
          </cell>
          <cell r="D262">
            <v>0</v>
          </cell>
          <cell r="E262">
            <v>0</v>
          </cell>
          <cell r="F262">
            <v>5.0000000000000001E-3</v>
          </cell>
          <cell r="G262">
            <v>0.03</v>
          </cell>
          <cell r="H262">
            <v>5.0000000000000001E-3</v>
          </cell>
          <cell r="I262">
            <v>0.03</v>
          </cell>
        </row>
        <row r="263">
          <cell r="A263">
            <v>20</v>
          </cell>
          <cell r="B263" t="str">
            <v>132KV PT</v>
          </cell>
          <cell r="C263">
            <v>0</v>
          </cell>
          <cell r="D263">
            <v>0</v>
          </cell>
          <cell r="E263">
            <v>0</v>
          </cell>
          <cell r="F263">
            <v>3.4000000000000002E-2</v>
          </cell>
          <cell r="G263">
            <v>0</v>
          </cell>
          <cell r="H263">
            <v>3.4000000000000002E-2</v>
          </cell>
          <cell r="I263">
            <v>0</v>
          </cell>
        </row>
        <row r="264">
          <cell r="A264">
            <v>21</v>
          </cell>
          <cell r="B264" t="str">
            <v>33KV CB</v>
          </cell>
          <cell r="C264">
            <v>1</v>
          </cell>
          <cell r="D264">
            <v>0</v>
          </cell>
          <cell r="E264">
            <v>0</v>
          </cell>
          <cell r="F264">
            <v>8.2000000000000003E-2</v>
          </cell>
          <cell r="G264">
            <v>8.2000000000000003E-2</v>
          </cell>
          <cell r="H264">
            <v>8.2000000000000003E-2</v>
          </cell>
          <cell r="I264">
            <v>8.2000000000000003E-2</v>
          </cell>
        </row>
        <row r="265">
          <cell r="A265">
            <v>22</v>
          </cell>
          <cell r="B265" t="str">
            <v>33KV CT</v>
          </cell>
          <cell r="C265">
            <v>3</v>
          </cell>
          <cell r="D265">
            <v>0</v>
          </cell>
          <cell r="E265">
            <v>0</v>
          </cell>
          <cell r="F265">
            <v>0.03</v>
          </cell>
          <cell r="G265">
            <v>0.09</v>
          </cell>
          <cell r="H265">
            <v>0.03</v>
          </cell>
          <cell r="I265">
            <v>0.09</v>
          </cell>
        </row>
        <row r="266">
          <cell r="A266">
            <v>23</v>
          </cell>
          <cell r="B266" t="str">
            <v>33KV PT</v>
          </cell>
          <cell r="C266">
            <v>0</v>
          </cell>
          <cell r="D266">
            <v>0</v>
          </cell>
          <cell r="E266">
            <v>0</v>
          </cell>
          <cell r="F266">
            <v>0.03</v>
          </cell>
          <cell r="G266">
            <v>0</v>
          </cell>
          <cell r="H266">
            <v>0.03</v>
          </cell>
          <cell r="I266">
            <v>0</v>
          </cell>
        </row>
        <row r="267">
          <cell r="A267">
            <v>24</v>
          </cell>
          <cell r="B267" t="str">
            <v>33KV Isolator</v>
          </cell>
          <cell r="C267">
            <v>2</v>
          </cell>
          <cell r="D267">
            <v>0</v>
          </cell>
          <cell r="E267">
            <v>0</v>
          </cell>
          <cell r="F267">
            <v>4.7E-2</v>
          </cell>
          <cell r="G267">
            <v>9.4E-2</v>
          </cell>
          <cell r="H267">
            <v>4.7E-2</v>
          </cell>
          <cell r="I267">
            <v>9.4E-2</v>
          </cell>
        </row>
        <row r="268">
          <cell r="A268">
            <v>25</v>
          </cell>
          <cell r="B268" t="str">
            <v>33KV LA</v>
          </cell>
          <cell r="C268">
            <v>3</v>
          </cell>
          <cell r="D268">
            <v>0</v>
          </cell>
          <cell r="E268">
            <v>0</v>
          </cell>
          <cell r="F268">
            <v>1.0999999999999999E-2</v>
          </cell>
          <cell r="G268">
            <v>3.3000000000000002E-2</v>
          </cell>
          <cell r="H268">
            <v>1.0999999999999999E-2</v>
          </cell>
          <cell r="I268">
            <v>3.3000000000000002E-2</v>
          </cell>
        </row>
        <row r="269">
          <cell r="A269">
            <v>26</v>
          </cell>
          <cell r="B269" t="str">
            <v>33KV C&amp;R Panel</v>
          </cell>
          <cell r="C269">
            <v>1</v>
          </cell>
          <cell r="D269">
            <v>0</v>
          </cell>
          <cell r="E269">
            <v>0</v>
          </cell>
          <cell r="F269">
            <v>0.13</v>
          </cell>
          <cell r="G269">
            <v>0.13</v>
          </cell>
          <cell r="H269">
            <v>0.13</v>
          </cell>
          <cell r="I269">
            <v>0.13</v>
          </cell>
        </row>
        <row r="270">
          <cell r="A270">
            <v>27</v>
          </cell>
          <cell r="B270" t="str">
            <v>33KV PI/Solid Core Insulators</v>
          </cell>
          <cell r="C270">
            <v>0</v>
          </cell>
          <cell r="D270">
            <v>0</v>
          </cell>
          <cell r="E270">
            <v>0</v>
          </cell>
          <cell r="F270">
            <v>3.0000000000000001E-3</v>
          </cell>
          <cell r="G270">
            <v>0</v>
          </cell>
          <cell r="H270">
            <v>3.0000000000000001E-3</v>
          </cell>
          <cell r="I270">
            <v>0</v>
          </cell>
        </row>
        <row r="271">
          <cell r="A271">
            <v>28</v>
          </cell>
          <cell r="B271" t="str">
            <v>Station Transformer,</v>
          </cell>
          <cell r="C271">
            <v>0</v>
          </cell>
          <cell r="D271">
            <v>0</v>
          </cell>
          <cell r="E271">
            <v>0</v>
          </cell>
          <cell r="F271">
            <v>7.0000000000000007E-2</v>
          </cell>
          <cell r="G271">
            <v>0</v>
          </cell>
          <cell r="H271">
            <v>7.0000000000000007E-2</v>
          </cell>
          <cell r="I271">
            <v>0</v>
          </cell>
        </row>
        <row r="272">
          <cell r="A272">
            <v>29</v>
          </cell>
          <cell r="B272" t="str">
            <v>Cable laying &amp; associated works</v>
          </cell>
          <cell r="C272" t="str">
            <v>LS</v>
          </cell>
          <cell r="D272">
            <v>0</v>
          </cell>
          <cell r="E272">
            <v>0</v>
          </cell>
          <cell r="F272">
            <v>0.2</v>
          </cell>
          <cell r="G272">
            <v>0.2</v>
          </cell>
          <cell r="H272" t="str">
            <v>LS</v>
          </cell>
          <cell r="I272">
            <v>0.2</v>
          </cell>
        </row>
        <row r="273">
          <cell r="A273">
            <v>30</v>
          </cell>
          <cell r="B273" t="str">
            <v>Earthing works</v>
          </cell>
          <cell r="C273" t="str">
            <v>LS</v>
          </cell>
          <cell r="D273">
            <v>0</v>
          </cell>
          <cell r="E273">
            <v>0</v>
          </cell>
          <cell r="F273">
            <v>0.2</v>
          </cell>
          <cell r="G273">
            <v>0.2</v>
          </cell>
          <cell r="H273" t="str">
            <v>LS</v>
          </cell>
          <cell r="I273">
            <v>0.2</v>
          </cell>
        </row>
        <row r="274">
          <cell r="A274">
            <v>31</v>
          </cell>
          <cell r="B274" t="str">
            <v>AC/DC Board</v>
          </cell>
          <cell r="C274">
            <v>0</v>
          </cell>
          <cell r="D274">
            <v>0</v>
          </cell>
          <cell r="E274">
            <v>0</v>
          </cell>
          <cell r="F274">
            <v>0.13100000000000001</v>
          </cell>
          <cell r="G274">
            <v>0</v>
          </cell>
          <cell r="H274">
            <v>0.13100000000000001</v>
          </cell>
          <cell r="I274">
            <v>0</v>
          </cell>
        </row>
        <row r="275">
          <cell r="A275">
            <v>32</v>
          </cell>
          <cell r="B275" t="str">
            <v>Fitting of lighting fixtures</v>
          </cell>
          <cell r="C275" t="str">
            <v>LS</v>
          </cell>
          <cell r="D275">
            <v>0</v>
          </cell>
          <cell r="E275">
            <v>0</v>
          </cell>
          <cell r="F275">
            <v>0.1</v>
          </cell>
          <cell r="G275">
            <v>0.1</v>
          </cell>
          <cell r="H275" t="str">
            <v>LS</v>
          </cell>
          <cell r="I275">
            <v>0.1</v>
          </cell>
        </row>
        <row r="276">
          <cell r="A276">
            <v>33</v>
          </cell>
          <cell r="B276" t="str">
            <v>110V 300Ah battery</v>
          </cell>
          <cell r="C276">
            <v>0</v>
          </cell>
          <cell r="D276">
            <v>0</v>
          </cell>
          <cell r="E276">
            <v>0</v>
          </cell>
          <cell r="F276">
            <v>0.14000000000000001</v>
          </cell>
          <cell r="G276">
            <v>0</v>
          </cell>
          <cell r="H276">
            <v>0.14000000000000001</v>
          </cell>
          <cell r="I276">
            <v>0</v>
          </cell>
        </row>
        <row r="277">
          <cell r="A277">
            <v>34</v>
          </cell>
          <cell r="B277" t="str">
            <v>110V 300Ah battery charger</v>
          </cell>
          <cell r="C277">
            <v>0</v>
          </cell>
          <cell r="D277">
            <v>0</v>
          </cell>
          <cell r="E277">
            <v>0</v>
          </cell>
          <cell r="F277">
            <v>9.5000000000000001E-2</v>
          </cell>
          <cell r="G277">
            <v>0</v>
          </cell>
          <cell r="H277">
            <v>9.5000000000000001E-2</v>
          </cell>
          <cell r="I277">
            <v>0</v>
          </cell>
        </row>
        <row r="278">
          <cell r="A278">
            <v>35</v>
          </cell>
          <cell r="B278" t="str">
            <v>48V 200Ah battery</v>
          </cell>
          <cell r="C278">
            <v>0</v>
          </cell>
          <cell r="D278">
            <v>0</v>
          </cell>
          <cell r="E278">
            <v>0</v>
          </cell>
          <cell r="F278">
            <v>0.1</v>
          </cell>
          <cell r="G278">
            <v>0</v>
          </cell>
          <cell r="H278">
            <v>0.1</v>
          </cell>
          <cell r="I278">
            <v>0</v>
          </cell>
        </row>
        <row r="279">
          <cell r="A279">
            <v>36</v>
          </cell>
          <cell r="B279" t="str">
            <v>48V 200Ah battery charger</v>
          </cell>
          <cell r="C279">
            <v>0</v>
          </cell>
          <cell r="D279">
            <v>0</v>
          </cell>
          <cell r="E279">
            <v>0</v>
          </cell>
          <cell r="F279">
            <v>8.5000000000000006E-2</v>
          </cell>
          <cell r="G279">
            <v>0</v>
          </cell>
          <cell r="H279">
            <v>8.5000000000000006E-2</v>
          </cell>
          <cell r="I279">
            <v>0</v>
          </cell>
        </row>
        <row r="280">
          <cell r="A280">
            <v>37</v>
          </cell>
          <cell r="B280" t="str">
            <v xml:space="preserve">Stringing &amp; Jumpering </v>
          </cell>
          <cell r="C280" t="str">
            <v>LS</v>
          </cell>
          <cell r="D280">
            <v>0</v>
          </cell>
          <cell r="E280">
            <v>0</v>
          </cell>
          <cell r="F280">
            <v>0.5</v>
          </cell>
          <cell r="G280">
            <v>0.5</v>
          </cell>
          <cell r="H280" t="str">
            <v>LS</v>
          </cell>
          <cell r="I280">
            <v>0.5</v>
          </cell>
        </row>
        <row r="281">
          <cell r="A281">
            <v>38</v>
          </cell>
          <cell r="B281" t="str">
            <v>Testing &amp; Commissioning &amp; misc.expenditure</v>
          </cell>
          <cell r="C281" t="str">
            <v>LS</v>
          </cell>
          <cell r="D281">
            <v>0</v>
          </cell>
          <cell r="E281">
            <v>0</v>
          </cell>
          <cell r="F281">
            <v>0.1</v>
          </cell>
          <cell r="G281">
            <v>0.1</v>
          </cell>
          <cell r="H281" t="str">
            <v>LS</v>
          </cell>
          <cell r="I281">
            <v>0.1</v>
          </cell>
        </row>
        <row r="283">
          <cell r="E283">
            <v>0</v>
          </cell>
          <cell r="F283">
            <v>0.1</v>
          </cell>
          <cell r="G283">
            <v>0.1</v>
          </cell>
          <cell r="H283" t="str">
            <v>LS</v>
          </cell>
          <cell r="I283">
            <v>0.1</v>
          </cell>
        </row>
        <row r="284">
          <cell r="B284" t="str">
            <v>SUB TOTAL (J)</v>
          </cell>
          <cell r="C284">
            <v>0</v>
          </cell>
          <cell r="D284">
            <v>0</v>
          </cell>
          <cell r="E284">
            <v>0</v>
          </cell>
          <cell r="F284">
            <v>0</v>
          </cell>
          <cell r="G284">
            <v>3.7711999999999999</v>
          </cell>
          <cell r="H284">
            <v>0</v>
          </cell>
          <cell r="I284">
            <v>3.7711999999999999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VA Calculations"/>
      <sheetName val="Duty Stucture"/>
      <sheetName val="EVA_M, PBT"/>
      <sheetName val="I9, PO67,40,33"/>
      <sheetName val="I12,PO67,40,33"/>
      <sheetName val="I15,PO67,40,33"/>
      <sheetName val="I18,PO67,40,33"/>
      <sheetName val="I18,PO67,50,33"/>
      <sheetName val="I15,PO67,50,33"/>
      <sheetName val="I12,PO67,50,33"/>
      <sheetName val="I9, PO67,50,33"/>
      <sheetName val="PBT"/>
      <sheetName val="EVA"/>
      <sheetName val="Presentation"/>
      <sheetName val="Sharing"/>
      <sheetName val="FORM-16"/>
      <sheetName val="NOVAGE"/>
      <sheetName val="Data"/>
      <sheetName val="29May ICP meet, v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Queries"/>
      <sheetName val="Inventories_Leadsheet"/>
      <sheetName val="Stockchange_Leadsheet"/>
      <sheetName val="Finished Goods"/>
      <sheetName val="Stock in Process"/>
      <sheetName val="Excise Duty"/>
      <sheetName val="Sheet2"/>
      <sheetName val="FG Variance"/>
      <sheetName val="Components"/>
      <sheetName val="Valuation"/>
      <sheetName val="Stock-Process"/>
      <sheetName val="ByeProduct_Gain"/>
      <sheetName val="Allocation{PBC}"/>
      <sheetName val="Stock-RM"/>
      <sheetName val="SALT{PBC}"/>
      <sheetName val="FUEL{PBC}"/>
      <sheetName val="CHEM{PBC}"/>
      <sheetName val="Gross Profit Analysis"/>
      <sheetName val="Cost Allocation {PBC}"/>
      <sheetName val="Note"/>
      <sheetName val="XREF"/>
      <sheetName val="Tickmarks"/>
    </sheetNames>
    <sheetDataSet>
      <sheetData sheetId="0" refreshError="1"/>
      <sheetData sheetId="1"/>
      <sheetData sheetId="2"/>
      <sheetData sheetId="3"/>
      <sheetData sheetId="4" refreshError="1"/>
      <sheetData sheetId="5" refreshError="1"/>
      <sheetData sheetId="6"/>
      <sheetData sheetId="7" refreshError="1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/>
      <sheetData sheetId="21"/>
      <sheetData sheetId="22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ice"/>
      <sheetName val="PPT Inputs"/>
      <sheetName val="Reco"/>
      <sheetName val="Consol Summary -&gt;"/>
      <sheetName val="Core Assumptions"/>
      <sheetName val="ATL Consol Financials (USD)"/>
      <sheetName val="ATL"/>
      <sheetName val="ATL-Standalone"/>
      <sheetName val="Ratios"/>
      <sheetName val="Ratios-XNPV"/>
      <sheetName val="NEW SPV"/>
      <sheetName val="Debt Workings"/>
      <sheetName val="ICD Mechanics"/>
      <sheetName val="Financials -&gt;"/>
      <sheetName val="CHECKs"/>
      <sheetName val="ATL Standalone"/>
      <sheetName val="ATIL"/>
      <sheetName val="MEGPTCL"/>
      <sheetName val="ATL (Original OG)"/>
      <sheetName val="Summary Financials RN "/>
      <sheetName val="Old Summary Sheet"/>
      <sheetName val="Financial_ATL RA submtd obligor"/>
      <sheetName val="ATL Consol Financials"/>
      <sheetName val="Tariff Workings -&gt;"/>
      <sheetName val="Tariff_M2M"/>
      <sheetName val="Tariff_M2D"/>
      <sheetName val="Tariff_T2W"/>
      <sheetName val="Tariff_T2A"/>
      <sheetName val="Tariff Summary"/>
      <sheetName val="Tariff_Aravali"/>
      <sheetName val="Tariff_Maru"/>
      <sheetName val="Tariff_WRTM"/>
      <sheetName val="Tariff_WRTG"/>
      <sheetName val="Tariff_PKTCL"/>
      <sheetName val="Tx Line Configuration -&gt;"/>
      <sheetName val="Mundra-Mohindergarh"/>
      <sheetName val="Mundra-Dahegam"/>
      <sheetName val="Tiroda-Aurangabad"/>
      <sheetName val="Tiroda-Warora"/>
      <sheetName val="Aravali"/>
      <sheetName val="Maru"/>
      <sheetName val="WRTM"/>
      <sheetName val="WRTG"/>
      <sheetName val="PKTCL Configuration"/>
      <sheetName val="Tx Line Financials -&gt;"/>
      <sheetName val="Financials_M2M"/>
      <sheetName val="Financials_M2D"/>
      <sheetName val="Financials_T2W"/>
      <sheetName val="Financials_T2A"/>
      <sheetName val="New Lines (Combine Accts)"/>
      <sheetName val="Financials_Aravali"/>
      <sheetName val="Financials_Maru"/>
      <sheetName val="Financials_WRTM"/>
      <sheetName val="Financials_WRTG"/>
      <sheetName val="Financials_PKTCL"/>
      <sheetName val="Tx Line_MoF -&gt;"/>
      <sheetName val="MoF_M2M"/>
      <sheetName val="MoF_M2D"/>
      <sheetName val="MoF_T2W"/>
      <sheetName val="MoF_T2A"/>
      <sheetName val="MoF_Aravali"/>
      <sheetName val="MoF_Maru"/>
      <sheetName val="MoF_WRTM"/>
      <sheetName val="MoF_WRTG"/>
      <sheetName val="MoF_PKTCL"/>
      <sheetName val="Tariff_CWR"/>
      <sheetName val="C_WR"/>
      <sheetName val="Tariff_RRW"/>
      <sheetName val="RR_W"/>
      <sheetName val="Tariff_SBR"/>
      <sheetName val="S_BR"/>
      <sheetName val="Tariff_NKTL "/>
      <sheetName val="NK_TL"/>
      <sheetName val="Tariff_ATRL"/>
      <sheetName val="AT_RL"/>
    </sheetNames>
    <sheetDataSet>
      <sheetData sheetId="0"/>
      <sheetData sheetId="1">
        <row r="1">
          <cell r="C1">
            <v>66.5</v>
          </cell>
        </row>
        <row r="27">
          <cell r="C27">
            <v>0.995</v>
          </cell>
        </row>
        <row r="28">
          <cell r="C28">
            <v>0.995</v>
          </cell>
        </row>
        <row r="35">
          <cell r="C35">
            <v>9.2999999999999999E-2</v>
          </cell>
        </row>
      </sheetData>
      <sheetData sheetId="2"/>
      <sheetData sheetId="3"/>
      <sheetData sheetId="4">
        <row r="51">
          <cell r="D51">
            <v>0.21341600000000002</v>
          </cell>
          <cell r="E51">
            <v>0.34608000000000005</v>
          </cell>
        </row>
        <row r="139">
          <cell r="H139">
            <v>41729</v>
          </cell>
          <cell r="I139">
            <v>42094</v>
          </cell>
          <cell r="J139">
            <v>42460</v>
          </cell>
          <cell r="K139">
            <v>42825</v>
          </cell>
          <cell r="L139">
            <v>0</v>
          </cell>
          <cell r="M139">
            <v>43190</v>
          </cell>
          <cell r="N139">
            <v>43555</v>
          </cell>
          <cell r="O139">
            <v>43921</v>
          </cell>
          <cell r="P139">
            <v>44286</v>
          </cell>
          <cell r="Q139">
            <v>44651</v>
          </cell>
          <cell r="R139">
            <v>45016</v>
          </cell>
          <cell r="S139">
            <v>45382</v>
          </cell>
          <cell r="T139">
            <v>45747</v>
          </cell>
          <cell r="U139">
            <v>46112</v>
          </cell>
          <cell r="V139">
            <v>46477</v>
          </cell>
          <cell r="W139">
            <v>46843</v>
          </cell>
          <cell r="X139">
            <v>47208</v>
          </cell>
          <cell r="Y139">
            <v>47573</v>
          </cell>
          <cell r="Z139">
            <v>47938</v>
          </cell>
          <cell r="AA139">
            <v>48304</v>
          </cell>
          <cell r="AB139">
            <v>48669</v>
          </cell>
          <cell r="AC139">
            <v>49034</v>
          </cell>
          <cell r="AD139">
            <v>49399</v>
          </cell>
          <cell r="AE139">
            <v>49765</v>
          </cell>
          <cell r="AF139">
            <v>50130</v>
          </cell>
          <cell r="AG139">
            <v>50495</v>
          </cell>
          <cell r="AH139">
            <v>50860</v>
          </cell>
          <cell r="AI139">
            <v>51226</v>
          </cell>
          <cell r="AJ139">
            <v>51591</v>
          </cell>
          <cell r="AK139">
            <v>51956</v>
          </cell>
          <cell r="AL139">
            <v>52321</v>
          </cell>
          <cell r="AM139">
            <v>52687</v>
          </cell>
          <cell r="AN139">
            <v>53052</v>
          </cell>
          <cell r="AO139">
            <v>53417</v>
          </cell>
          <cell r="AP139">
            <v>53782</v>
          </cell>
          <cell r="AQ139">
            <v>54148</v>
          </cell>
          <cell r="AR139">
            <v>54513</v>
          </cell>
          <cell r="AS139">
            <v>54878</v>
          </cell>
        </row>
        <row r="140">
          <cell r="H140">
            <v>7</v>
          </cell>
          <cell r="I140">
            <v>8</v>
          </cell>
          <cell r="J140">
            <v>9</v>
          </cell>
          <cell r="K140">
            <v>10</v>
          </cell>
          <cell r="L140">
            <v>0</v>
          </cell>
          <cell r="M140">
            <v>11</v>
          </cell>
          <cell r="N140">
            <v>12</v>
          </cell>
          <cell r="O140">
            <v>13</v>
          </cell>
          <cell r="P140">
            <v>14</v>
          </cell>
          <cell r="Q140">
            <v>15</v>
          </cell>
          <cell r="R140">
            <v>16</v>
          </cell>
          <cell r="S140">
            <v>17</v>
          </cell>
          <cell r="T140">
            <v>18</v>
          </cell>
          <cell r="U140">
            <v>19</v>
          </cell>
          <cell r="V140">
            <v>20</v>
          </cell>
          <cell r="W140">
            <v>21</v>
          </cell>
          <cell r="X140">
            <v>22</v>
          </cell>
          <cell r="Y140">
            <v>23</v>
          </cell>
          <cell r="Z140">
            <v>24</v>
          </cell>
          <cell r="AA140">
            <v>25</v>
          </cell>
          <cell r="AB140">
            <v>26</v>
          </cell>
          <cell r="AC140">
            <v>27</v>
          </cell>
          <cell r="AD140">
            <v>28</v>
          </cell>
          <cell r="AE140">
            <v>29</v>
          </cell>
          <cell r="AF140">
            <v>30</v>
          </cell>
          <cell r="AG140">
            <v>31</v>
          </cell>
          <cell r="AH140">
            <v>32</v>
          </cell>
          <cell r="AI140">
            <v>33</v>
          </cell>
          <cell r="AJ140">
            <v>34</v>
          </cell>
          <cell r="AK140">
            <v>35</v>
          </cell>
          <cell r="AL140">
            <v>36</v>
          </cell>
          <cell r="AM140">
            <v>37</v>
          </cell>
          <cell r="AN140">
            <v>38</v>
          </cell>
          <cell r="AO140">
            <v>39</v>
          </cell>
          <cell r="AP140">
            <v>40</v>
          </cell>
          <cell r="AQ140">
            <v>41</v>
          </cell>
          <cell r="AR140">
            <v>42</v>
          </cell>
          <cell r="AS140">
            <v>43</v>
          </cell>
        </row>
        <row r="141"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0</v>
          </cell>
          <cell r="AC141">
            <v>0</v>
          </cell>
          <cell r="AD141">
            <v>0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  <cell r="AK141">
            <v>0</v>
          </cell>
          <cell r="AL141">
            <v>0</v>
          </cell>
          <cell r="AM141">
            <v>0</v>
          </cell>
          <cell r="AN141">
            <v>0</v>
          </cell>
          <cell r="AO141">
            <v>0</v>
          </cell>
          <cell r="AP141">
            <v>0</v>
          </cell>
          <cell r="AQ141">
            <v>0</v>
          </cell>
          <cell r="AR141">
            <v>0</v>
          </cell>
          <cell r="AS141">
            <v>0</v>
          </cell>
        </row>
        <row r="142">
          <cell r="C142" t="str">
            <v>400KV</v>
          </cell>
          <cell r="D142">
            <v>1</v>
          </cell>
          <cell r="E142">
            <v>4</v>
          </cell>
          <cell r="H142">
            <v>65.459999999999994</v>
          </cell>
          <cell r="I142">
            <v>60.3</v>
          </cell>
          <cell r="J142">
            <v>62.3</v>
          </cell>
          <cell r="K142">
            <v>64.37</v>
          </cell>
          <cell r="L142">
            <v>0</v>
          </cell>
          <cell r="M142">
            <v>66.510000000000005</v>
          </cell>
          <cell r="N142">
            <v>68.709999999999994</v>
          </cell>
          <cell r="O142">
            <v>70.991171999999992</v>
          </cell>
          <cell r="P142">
            <v>73.348078910399991</v>
          </cell>
          <cell r="Q142">
            <v>75.783235130225265</v>
          </cell>
          <cell r="R142">
            <v>78.299238536548742</v>
          </cell>
          <cell r="S142">
            <v>80.898773255962155</v>
          </cell>
          <cell r="T142">
            <v>83.584612528060092</v>
          </cell>
          <cell r="U142">
            <v>86.359621663991675</v>
          </cell>
          <cell r="V142">
            <v>89.226761103236186</v>
          </cell>
          <cell r="W142">
            <v>92.189089571863619</v>
          </cell>
          <cell r="X142">
            <v>95.249767345649488</v>
          </cell>
          <cell r="Y142">
            <v>98.412059621525046</v>
          </cell>
          <cell r="Z142">
            <v>101.67934000095967</v>
          </cell>
          <cell r="AA142">
            <v>105.05509408899152</v>
          </cell>
          <cell r="AB142">
            <v>108.54292321274603</v>
          </cell>
          <cell r="AC142">
            <v>112.14654826340919</v>
          </cell>
          <cell r="AD142">
            <v>115.86981366575436</v>
          </cell>
          <cell r="AE142">
            <v>119.7166914794574</v>
          </cell>
          <cell r="AF142">
            <v>123.69128563657537</v>
          </cell>
          <cell r="AG142">
            <v>127.79783631970966</v>
          </cell>
          <cell r="AH142">
            <v>132.04072448552401</v>
          </cell>
          <cell r="AI142">
            <v>136.4244765384434</v>
          </cell>
          <cell r="AJ142">
            <v>140.95376915951971</v>
          </cell>
          <cell r="AK142">
            <v>145.63343429561576</v>
          </cell>
          <cell r="AL142">
            <v>150.46846431423018</v>
          </cell>
          <cell r="AM142">
            <v>155.46401732946259</v>
          </cell>
          <cell r="AN142">
            <v>160.62542270480074</v>
          </cell>
          <cell r="AO142">
            <v>165.95818673860012</v>
          </cell>
          <cell r="AP142">
            <v>171.46799853832164</v>
          </cell>
          <cell r="AQ142">
            <v>177.16073608979389</v>
          </cell>
          <cell r="AR142">
            <v>183.04247252797504</v>
          </cell>
          <cell r="AS142">
            <v>189.11948261590379</v>
          </cell>
        </row>
        <row r="143">
          <cell r="C143" t="str">
            <v>765KV</v>
          </cell>
          <cell r="D143">
            <v>1.4</v>
          </cell>
          <cell r="E143">
            <v>5</v>
          </cell>
          <cell r="H143">
            <v>91.643999999999991</v>
          </cell>
          <cell r="I143">
            <v>84.419999999999987</v>
          </cell>
          <cell r="J143">
            <v>87.219999999999985</v>
          </cell>
          <cell r="K143">
            <v>90.117999999999995</v>
          </cell>
          <cell r="L143">
            <v>0</v>
          </cell>
          <cell r="M143">
            <v>93.114000000000004</v>
          </cell>
          <cell r="N143">
            <v>96.193999999999988</v>
          </cell>
          <cell r="O143">
            <v>99.387640799999986</v>
          </cell>
          <cell r="P143">
            <v>102.68731047455998</v>
          </cell>
          <cell r="Q143">
            <v>106.09652918231536</v>
          </cell>
          <cell r="R143">
            <v>109.61893395116823</v>
          </cell>
          <cell r="S143">
            <v>113.25828255834701</v>
          </cell>
          <cell r="T143">
            <v>117.01845753928411</v>
          </cell>
          <cell r="U143">
            <v>120.90347032958833</v>
          </cell>
          <cell r="V143">
            <v>124.91746554453066</v>
          </cell>
          <cell r="W143">
            <v>129.06472540060906</v>
          </cell>
          <cell r="X143">
            <v>133.34967428390928</v>
          </cell>
          <cell r="Y143">
            <v>137.77688347013506</v>
          </cell>
          <cell r="Z143">
            <v>142.35107600134353</v>
          </cell>
          <cell r="AA143">
            <v>147.07713172458813</v>
          </cell>
          <cell r="AB143">
            <v>151.96009249784444</v>
          </cell>
          <cell r="AC143">
            <v>157.00516756877286</v>
          </cell>
          <cell r="AD143">
            <v>162.2177391320561</v>
          </cell>
          <cell r="AE143">
            <v>167.60336807124034</v>
          </cell>
          <cell r="AF143">
            <v>173.1677998912055</v>
          </cell>
          <cell r="AG143">
            <v>178.91697084759352</v>
          </cell>
          <cell r="AH143">
            <v>184.85701427973359</v>
          </cell>
          <cell r="AI143">
            <v>190.99426715382074</v>
          </cell>
          <cell r="AJ143">
            <v>197.33527682332758</v>
          </cell>
          <cell r="AK143">
            <v>203.88680801386204</v>
          </cell>
          <cell r="AL143">
            <v>210.65585003992223</v>
          </cell>
          <cell r="AM143">
            <v>217.64962426124762</v>
          </cell>
          <cell r="AN143">
            <v>224.87559178672103</v>
          </cell>
          <cell r="AO143">
            <v>232.34146143404016</v>
          </cell>
          <cell r="AP143">
            <v>240.05519795365026</v>
          </cell>
          <cell r="AQ143">
            <v>248.02503052571143</v>
          </cell>
          <cell r="AR143">
            <v>256.25946153916504</v>
          </cell>
          <cell r="AS143">
            <v>264.76727566226532</v>
          </cell>
        </row>
        <row r="144">
          <cell r="C144" t="str">
            <v>220KV</v>
          </cell>
          <cell r="D144">
            <v>0.7</v>
          </cell>
          <cell r="E144">
            <v>6</v>
          </cell>
          <cell r="H144">
            <v>45.821999999999996</v>
          </cell>
          <cell r="I144">
            <v>42.209999999999994</v>
          </cell>
          <cell r="J144">
            <v>43.609999999999992</v>
          </cell>
          <cell r="K144">
            <v>45.058999999999997</v>
          </cell>
          <cell r="L144">
            <v>0</v>
          </cell>
          <cell r="M144">
            <v>46.557000000000002</v>
          </cell>
          <cell r="N144">
            <v>48.096999999999994</v>
          </cell>
          <cell r="O144">
            <v>49.693820399999993</v>
          </cell>
          <cell r="P144">
            <v>51.343655237279989</v>
          </cell>
          <cell r="Q144">
            <v>53.048264591157682</v>
          </cell>
          <cell r="R144">
            <v>54.809466975584115</v>
          </cell>
          <cell r="S144">
            <v>56.629141279173503</v>
          </cell>
          <cell r="T144">
            <v>58.509228769642057</v>
          </cell>
          <cell r="U144">
            <v>60.451735164794165</v>
          </cell>
          <cell r="V144">
            <v>62.458732772265328</v>
          </cell>
          <cell r="W144">
            <v>64.532362700304532</v>
          </cell>
          <cell r="X144">
            <v>66.67483714195464</v>
          </cell>
          <cell r="Y144">
            <v>68.888441735067531</v>
          </cell>
          <cell r="Z144">
            <v>71.175538000671764</v>
          </cell>
          <cell r="AA144">
            <v>73.538565862294064</v>
          </cell>
          <cell r="AB144">
            <v>75.980046248922221</v>
          </cell>
          <cell r="AC144">
            <v>78.502583784386431</v>
          </cell>
          <cell r="AD144">
            <v>81.108869566028048</v>
          </cell>
          <cell r="AE144">
            <v>83.80168403562017</v>
          </cell>
          <cell r="AF144">
            <v>86.583899945602752</v>
          </cell>
          <cell r="AG144">
            <v>89.458485423796759</v>
          </cell>
          <cell r="AH144">
            <v>92.428507139866795</v>
          </cell>
          <cell r="AI144">
            <v>95.497133576910372</v>
          </cell>
          <cell r="AJ144">
            <v>98.667638411663788</v>
          </cell>
          <cell r="AK144">
            <v>101.94340400693102</v>
          </cell>
          <cell r="AL144">
            <v>105.32792501996111</v>
          </cell>
          <cell r="AM144">
            <v>108.82481213062381</v>
          </cell>
          <cell r="AN144">
            <v>112.43779589336052</v>
          </cell>
          <cell r="AO144">
            <v>116.17073071702008</v>
          </cell>
          <cell r="AP144">
            <v>120.02759897682513</v>
          </cell>
          <cell r="AQ144">
            <v>124.01251526285571</v>
          </cell>
          <cell r="AR144">
            <v>128.12973076958252</v>
          </cell>
          <cell r="AS144">
            <v>132.38363783113266</v>
          </cell>
        </row>
        <row r="145">
          <cell r="C145" t="str">
            <v>132KV</v>
          </cell>
          <cell r="D145">
            <v>0.5</v>
          </cell>
          <cell r="E145">
            <v>7</v>
          </cell>
          <cell r="H145">
            <v>32.729999999999997</v>
          </cell>
          <cell r="I145">
            <v>30.15</v>
          </cell>
          <cell r="J145">
            <v>31.15</v>
          </cell>
          <cell r="K145">
            <v>32.185000000000002</v>
          </cell>
          <cell r="L145">
            <v>0</v>
          </cell>
          <cell r="M145">
            <v>33.255000000000003</v>
          </cell>
          <cell r="N145">
            <v>34.354999999999997</v>
          </cell>
          <cell r="O145">
            <v>35.495585999999996</v>
          </cell>
          <cell r="P145">
            <v>36.674039455199996</v>
          </cell>
          <cell r="Q145">
            <v>37.891617565112632</v>
          </cell>
          <cell r="R145">
            <v>39.149619268274371</v>
          </cell>
          <cell r="S145">
            <v>40.449386627981077</v>
          </cell>
          <cell r="T145">
            <v>41.792306264030046</v>
          </cell>
          <cell r="U145">
            <v>43.179810831995837</v>
          </cell>
          <cell r="V145">
            <v>44.613380551618093</v>
          </cell>
          <cell r="W145">
            <v>46.094544785931809</v>
          </cell>
          <cell r="X145">
            <v>47.624883672824744</v>
          </cell>
          <cell r="Y145">
            <v>49.206029810762523</v>
          </cell>
          <cell r="Z145">
            <v>50.839670000479835</v>
          </cell>
          <cell r="AA145">
            <v>52.527547044495762</v>
          </cell>
          <cell r="AB145">
            <v>54.271461606373016</v>
          </cell>
          <cell r="AC145">
            <v>56.073274131704594</v>
          </cell>
          <cell r="AD145">
            <v>57.934906832877182</v>
          </cell>
          <cell r="AE145">
            <v>59.858345739728698</v>
          </cell>
          <cell r="AF145">
            <v>61.845642818287686</v>
          </cell>
          <cell r="AG145">
            <v>63.89891815985483</v>
          </cell>
          <cell r="AH145">
            <v>66.020362242762005</v>
          </cell>
          <cell r="AI145">
            <v>68.2122382692217</v>
          </cell>
          <cell r="AJ145">
            <v>70.476884579759854</v>
          </cell>
          <cell r="AK145">
            <v>72.816717147807879</v>
          </cell>
          <cell r="AL145">
            <v>75.234232157115088</v>
          </cell>
          <cell r="AM145">
            <v>77.732008664731296</v>
          </cell>
          <cell r="AN145">
            <v>80.31271135240037</v>
          </cell>
          <cell r="AO145">
            <v>82.97909336930006</v>
          </cell>
          <cell r="AP145">
            <v>85.733999269160819</v>
          </cell>
          <cell r="AQ145">
            <v>88.580368044896943</v>
          </cell>
          <cell r="AR145">
            <v>91.521236263987518</v>
          </cell>
          <cell r="AS145">
            <v>94.559741307951896</v>
          </cell>
        </row>
        <row r="146">
          <cell r="C146">
            <v>0</v>
          </cell>
          <cell r="D146">
            <v>0</v>
          </cell>
          <cell r="E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P146">
            <v>0</v>
          </cell>
          <cell r="AQ146">
            <v>0</v>
          </cell>
          <cell r="AR146">
            <v>0</v>
          </cell>
          <cell r="AS146">
            <v>0</v>
          </cell>
        </row>
        <row r="147">
          <cell r="C147" t="str">
            <v>Single Ckt (Single)</v>
          </cell>
          <cell r="D147">
            <v>0.5</v>
          </cell>
          <cell r="E147">
            <v>9</v>
          </cell>
          <cell r="H147">
            <v>0.2235</v>
          </cell>
          <cell r="I147">
            <v>0.20200000000000001</v>
          </cell>
          <cell r="J147">
            <v>0.20899999999999999</v>
          </cell>
          <cell r="K147">
            <v>0.216</v>
          </cell>
          <cell r="L147">
            <v>0</v>
          </cell>
          <cell r="M147">
            <v>0.223</v>
          </cell>
          <cell r="N147">
            <v>0.23050000000000001</v>
          </cell>
          <cell r="O147">
            <v>0.23815259999999999</v>
          </cell>
          <cell r="P147">
            <v>0.24605926631999997</v>
          </cell>
          <cell r="Q147">
            <v>0.25422843396182393</v>
          </cell>
          <cell r="R147">
            <v>0.26266881796935648</v>
          </cell>
          <cell r="S147">
            <v>0.27138942272593908</v>
          </cell>
          <cell r="T147">
            <v>0.28039955156044022</v>
          </cell>
          <cell r="U147">
            <v>0.28970881667224679</v>
          </cell>
          <cell r="V147">
            <v>0.29932714938576538</v>
          </cell>
          <cell r="W147">
            <v>0.30926481074537276</v>
          </cell>
          <cell r="X147">
            <v>0.31953240246211911</v>
          </cell>
          <cell r="Y147">
            <v>0.33014087822386146</v>
          </cell>
          <cell r="Z147">
            <v>0.3411015553808936</v>
          </cell>
          <cell r="AA147">
            <v>0.35242612701953924</v>
          </cell>
          <cell r="AB147">
            <v>0.36412667443658792</v>
          </cell>
          <cell r="AC147">
            <v>0.37621568002788258</v>
          </cell>
          <cell r="AD147">
            <v>0.38870604060480823</v>
          </cell>
          <cell r="AE147">
            <v>0.40161108115288785</v>
          </cell>
          <cell r="AF147">
            <v>0.4149445690471637</v>
          </cell>
          <cell r="AG147">
            <v>0.42872072873952949</v>
          </cell>
          <cell r="AH147">
            <v>0.44295425693368184</v>
          </cell>
          <cell r="AI147">
            <v>0.45766033826388003</v>
          </cell>
          <cell r="AJ147">
            <v>0.47285466149424082</v>
          </cell>
          <cell r="AK147">
            <v>0.48855343625584957</v>
          </cell>
          <cell r="AL147">
            <v>0.5047734103395437</v>
          </cell>
          <cell r="AM147">
            <v>0.52153188756281654</v>
          </cell>
          <cell r="AN147">
            <v>0.53884674622990203</v>
          </cell>
          <cell r="AO147">
            <v>0.55673645820473472</v>
          </cell>
          <cell r="AP147">
            <v>0.57522010861713191</v>
          </cell>
          <cell r="AQ147">
            <v>0.59431741622322065</v>
          </cell>
          <cell r="AR147">
            <v>0.61404875444183149</v>
          </cell>
          <cell r="AS147">
            <v>0.6344351730893002</v>
          </cell>
        </row>
        <row r="148">
          <cell r="C148" t="str">
            <v>Single Ckt (Twin)</v>
          </cell>
          <cell r="D148">
            <v>1</v>
          </cell>
          <cell r="E148">
            <v>10</v>
          </cell>
          <cell r="H148">
            <v>0.44700000000000001</v>
          </cell>
          <cell r="I148">
            <v>0.40400000000000003</v>
          </cell>
          <cell r="J148">
            <v>0.41799999999999998</v>
          </cell>
          <cell r="K148">
            <v>0.432</v>
          </cell>
          <cell r="L148">
            <v>0</v>
          </cell>
          <cell r="M148">
            <v>0.44600000000000001</v>
          </cell>
          <cell r="N148">
            <v>0.46100000000000002</v>
          </cell>
          <cell r="O148">
            <v>0.47630519999999998</v>
          </cell>
          <cell r="P148">
            <v>0.49211853263999994</v>
          </cell>
          <cell r="Q148">
            <v>0.50845686792364786</v>
          </cell>
          <cell r="R148">
            <v>0.52533763593871297</v>
          </cell>
          <cell r="S148">
            <v>0.54277884545187816</v>
          </cell>
          <cell r="T148">
            <v>0.56079910312088044</v>
          </cell>
          <cell r="U148">
            <v>0.57941763334449359</v>
          </cell>
          <cell r="V148">
            <v>0.59865429877153076</v>
          </cell>
          <cell r="W148">
            <v>0.61852962149074553</v>
          </cell>
          <cell r="X148">
            <v>0.63906480492423823</v>
          </cell>
          <cell r="Y148">
            <v>0.66028175644772291</v>
          </cell>
          <cell r="Z148">
            <v>0.68220311076178719</v>
          </cell>
          <cell r="AA148">
            <v>0.70485225403907847</v>
          </cell>
          <cell r="AB148">
            <v>0.72825334887317583</v>
          </cell>
          <cell r="AC148">
            <v>0.75243136005576516</v>
          </cell>
          <cell r="AD148">
            <v>0.77741208120961647</v>
          </cell>
          <cell r="AE148">
            <v>0.8032221623057757</v>
          </cell>
          <cell r="AF148">
            <v>0.82988913809432741</v>
          </cell>
          <cell r="AG148">
            <v>0.85744145747905898</v>
          </cell>
          <cell r="AH148">
            <v>0.88590851386736369</v>
          </cell>
          <cell r="AI148">
            <v>0.91532067652776006</v>
          </cell>
          <cell r="AJ148">
            <v>0.94570932298848165</v>
          </cell>
          <cell r="AK148">
            <v>0.97710687251169914</v>
          </cell>
          <cell r="AL148">
            <v>1.0095468206790874</v>
          </cell>
          <cell r="AM148">
            <v>1.0430637751256331</v>
          </cell>
          <cell r="AN148">
            <v>1.0776934924598041</v>
          </cell>
          <cell r="AO148">
            <v>1.1134729164094694</v>
          </cell>
          <cell r="AP148">
            <v>1.1504402172342638</v>
          </cell>
          <cell r="AQ148">
            <v>1.1886348324464413</v>
          </cell>
          <cell r="AR148">
            <v>1.228097508883663</v>
          </cell>
          <cell r="AS148">
            <v>1.2688703461786004</v>
          </cell>
        </row>
        <row r="149">
          <cell r="C149" t="str">
            <v>Single Ckt (Triple)</v>
          </cell>
          <cell r="D149">
            <v>1</v>
          </cell>
          <cell r="E149">
            <v>11</v>
          </cell>
          <cell r="H149">
            <v>0.44700000000000001</v>
          </cell>
          <cell r="I149">
            <v>0.40400000000000003</v>
          </cell>
          <cell r="J149">
            <v>0.41799999999999998</v>
          </cell>
          <cell r="K149">
            <v>0.432</v>
          </cell>
          <cell r="L149">
            <v>0</v>
          </cell>
          <cell r="M149">
            <v>0.44600000000000001</v>
          </cell>
          <cell r="N149">
            <v>0.46100000000000002</v>
          </cell>
          <cell r="O149">
            <v>0.47630519999999998</v>
          </cell>
          <cell r="P149">
            <v>0.49211853263999994</v>
          </cell>
          <cell r="Q149">
            <v>0.50845686792364786</v>
          </cell>
          <cell r="R149">
            <v>0.52533763593871297</v>
          </cell>
          <cell r="S149">
            <v>0.54277884545187816</v>
          </cell>
          <cell r="T149">
            <v>0.56079910312088044</v>
          </cell>
          <cell r="U149">
            <v>0.57941763334449359</v>
          </cell>
          <cell r="V149">
            <v>0.59865429877153076</v>
          </cell>
          <cell r="W149">
            <v>0.61852962149074553</v>
          </cell>
          <cell r="X149">
            <v>0.63906480492423823</v>
          </cell>
          <cell r="Y149">
            <v>0.66028175644772291</v>
          </cell>
          <cell r="Z149">
            <v>0.68220311076178719</v>
          </cell>
          <cell r="AA149">
            <v>0.70485225403907847</v>
          </cell>
          <cell r="AB149">
            <v>0.72825334887317583</v>
          </cell>
          <cell r="AC149">
            <v>0.75243136005576516</v>
          </cell>
          <cell r="AD149">
            <v>0.77741208120961647</v>
          </cell>
          <cell r="AE149">
            <v>0.8032221623057757</v>
          </cell>
          <cell r="AF149">
            <v>0.82988913809432741</v>
          </cell>
          <cell r="AG149">
            <v>0.85744145747905898</v>
          </cell>
          <cell r="AH149">
            <v>0.88590851386736369</v>
          </cell>
          <cell r="AI149">
            <v>0.91532067652776006</v>
          </cell>
          <cell r="AJ149">
            <v>0.94570932298848165</v>
          </cell>
          <cell r="AK149">
            <v>0.97710687251169914</v>
          </cell>
          <cell r="AL149">
            <v>1.0095468206790874</v>
          </cell>
          <cell r="AM149">
            <v>1.0430637751256331</v>
          </cell>
          <cell r="AN149">
            <v>1.0776934924598041</v>
          </cell>
          <cell r="AO149">
            <v>1.1134729164094694</v>
          </cell>
          <cell r="AP149">
            <v>1.1504402172342638</v>
          </cell>
          <cell r="AQ149">
            <v>1.1886348324464413</v>
          </cell>
          <cell r="AR149">
            <v>1.228097508883663</v>
          </cell>
          <cell r="AS149">
            <v>1.2688703461786004</v>
          </cell>
        </row>
        <row r="150">
          <cell r="C150" t="str">
            <v>Single Ckt (Quad)</v>
          </cell>
          <cell r="D150">
            <v>1.5</v>
          </cell>
          <cell r="E150">
            <v>12</v>
          </cell>
          <cell r="H150">
            <v>0.67049999999999998</v>
          </cell>
          <cell r="I150">
            <v>0.60600000000000009</v>
          </cell>
          <cell r="J150">
            <v>0.627</v>
          </cell>
          <cell r="K150">
            <v>0.64800000000000002</v>
          </cell>
          <cell r="L150">
            <v>0</v>
          </cell>
          <cell r="M150">
            <v>0.66900000000000004</v>
          </cell>
          <cell r="N150">
            <v>0.6915</v>
          </cell>
          <cell r="O150">
            <v>0.71445779999999992</v>
          </cell>
          <cell r="P150">
            <v>0.73817779895999991</v>
          </cell>
          <cell r="Q150">
            <v>0.76268530188547179</v>
          </cell>
          <cell r="R150">
            <v>0.78800645390806945</v>
          </cell>
          <cell r="S150">
            <v>0.81416826817781729</v>
          </cell>
          <cell r="T150">
            <v>0.8411986546813206</v>
          </cell>
          <cell r="U150">
            <v>0.86912645001674038</v>
          </cell>
          <cell r="V150">
            <v>0.89798144815729608</v>
          </cell>
          <cell r="W150">
            <v>0.92779443223611824</v>
          </cell>
          <cell r="X150">
            <v>0.95859720738635734</v>
          </cell>
          <cell r="Y150">
            <v>0.99042263467158431</v>
          </cell>
          <cell r="Z150">
            <v>1.0233046661426808</v>
          </cell>
          <cell r="AA150">
            <v>1.0572783810586177</v>
          </cell>
          <cell r="AB150">
            <v>1.0923800233097638</v>
          </cell>
          <cell r="AC150">
            <v>1.1286470400836477</v>
          </cell>
          <cell r="AD150">
            <v>1.1661181218144248</v>
          </cell>
          <cell r="AE150">
            <v>1.2048332434586635</v>
          </cell>
          <cell r="AF150">
            <v>1.244833707141491</v>
          </cell>
          <cell r="AG150">
            <v>1.2861621862185886</v>
          </cell>
          <cell r="AH150">
            <v>1.3288627708010456</v>
          </cell>
          <cell r="AI150">
            <v>1.3729810147916401</v>
          </cell>
          <cell r="AJ150">
            <v>1.4185639844827225</v>
          </cell>
          <cell r="AK150">
            <v>1.4656603087675486</v>
          </cell>
          <cell r="AL150">
            <v>1.514320231018631</v>
          </cell>
          <cell r="AM150">
            <v>1.5645956626884496</v>
          </cell>
          <cell r="AN150">
            <v>1.6165402386897061</v>
          </cell>
          <cell r="AO150">
            <v>1.6702093746142042</v>
          </cell>
          <cell r="AP150">
            <v>1.7256603258513956</v>
          </cell>
          <cell r="AQ150">
            <v>1.7829522486696621</v>
          </cell>
          <cell r="AR150">
            <v>1.8421462633254944</v>
          </cell>
          <cell r="AS150">
            <v>1.9033055192679007</v>
          </cell>
        </row>
        <row r="151">
          <cell r="C151" t="str">
            <v>Double Ckt (Single)</v>
          </cell>
          <cell r="D151">
            <v>0.75</v>
          </cell>
          <cell r="E151">
            <v>13</v>
          </cell>
          <cell r="H151">
            <v>0.33524999999999999</v>
          </cell>
          <cell r="I151">
            <v>0.30300000000000005</v>
          </cell>
          <cell r="J151">
            <v>0.3135</v>
          </cell>
          <cell r="K151">
            <v>0.32400000000000001</v>
          </cell>
          <cell r="L151">
            <v>0</v>
          </cell>
          <cell r="M151">
            <v>0.33450000000000002</v>
          </cell>
          <cell r="N151">
            <v>0.34575</v>
          </cell>
          <cell r="O151">
            <v>0.35722889999999996</v>
          </cell>
          <cell r="P151">
            <v>0.36908889947999995</v>
          </cell>
          <cell r="Q151">
            <v>0.38134265094273589</v>
          </cell>
          <cell r="R151">
            <v>0.39400322695403472</v>
          </cell>
          <cell r="S151">
            <v>0.40708413408890864</v>
          </cell>
          <cell r="T151">
            <v>0.4205993273406603</v>
          </cell>
          <cell r="U151">
            <v>0.43456322500837019</v>
          </cell>
          <cell r="V151">
            <v>0.44899072407864804</v>
          </cell>
          <cell r="W151">
            <v>0.46389721611805912</v>
          </cell>
          <cell r="X151">
            <v>0.47929860369317867</v>
          </cell>
          <cell r="Y151">
            <v>0.49521131733579216</v>
          </cell>
          <cell r="Z151">
            <v>0.51165233307134039</v>
          </cell>
          <cell r="AA151">
            <v>0.52863919052930886</v>
          </cell>
          <cell r="AB151">
            <v>0.5461900116548819</v>
          </cell>
          <cell r="AC151">
            <v>0.56432352004182385</v>
          </cell>
          <cell r="AD151">
            <v>0.58305906090721238</v>
          </cell>
          <cell r="AE151">
            <v>0.60241662172933175</v>
          </cell>
          <cell r="AF151">
            <v>0.6224168535707455</v>
          </cell>
          <cell r="AG151">
            <v>0.64308109310929429</v>
          </cell>
          <cell r="AH151">
            <v>0.66443138540052282</v>
          </cell>
          <cell r="AI151">
            <v>0.68649050739582007</v>
          </cell>
          <cell r="AJ151">
            <v>0.70928199224136124</v>
          </cell>
          <cell r="AK151">
            <v>0.7328301543837743</v>
          </cell>
          <cell r="AL151">
            <v>0.7571601155093155</v>
          </cell>
          <cell r="AM151">
            <v>0.78229783134422481</v>
          </cell>
          <cell r="AN151">
            <v>0.80827011934485304</v>
          </cell>
          <cell r="AO151">
            <v>0.83510468730710208</v>
          </cell>
          <cell r="AP151">
            <v>0.86283016292569781</v>
          </cell>
          <cell r="AQ151">
            <v>0.89147612433483103</v>
          </cell>
          <cell r="AR151">
            <v>0.92107313166274718</v>
          </cell>
          <cell r="AS151">
            <v>0.95165275963395035</v>
          </cell>
        </row>
        <row r="152">
          <cell r="C152" t="str">
            <v>Double Ckt (Twin)</v>
          </cell>
          <cell r="D152">
            <v>1.75</v>
          </cell>
          <cell r="E152">
            <v>14</v>
          </cell>
          <cell r="H152">
            <v>0.78225</v>
          </cell>
          <cell r="I152">
            <v>0.70700000000000007</v>
          </cell>
          <cell r="J152">
            <v>0.73149999999999993</v>
          </cell>
          <cell r="K152">
            <v>0.75600000000000001</v>
          </cell>
          <cell r="L152">
            <v>0</v>
          </cell>
          <cell r="M152">
            <v>0.78049999999999997</v>
          </cell>
          <cell r="N152">
            <v>0.80675000000000008</v>
          </cell>
          <cell r="O152">
            <v>0.83353409999999994</v>
          </cell>
          <cell r="P152">
            <v>0.86120743211999984</v>
          </cell>
          <cell r="Q152">
            <v>0.88979951886638375</v>
          </cell>
          <cell r="R152">
            <v>0.91934086289274775</v>
          </cell>
          <cell r="S152">
            <v>0.9498629795407868</v>
          </cell>
          <cell r="T152">
            <v>0.98139843046154074</v>
          </cell>
          <cell r="U152">
            <v>1.0139808583528638</v>
          </cell>
          <cell r="V152">
            <v>1.0476450228501788</v>
          </cell>
          <cell r="W152">
            <v>1.0824268376088046</v>
          </cell>
          <cell r="X152">
            <v>1.1183634086174168</v>
          </cell>
          <cell r="Y152">
            <v>1.1554930737835152</v>
          </cell>
          <cell r="Z152">
            <v>1.1938554438331277</v>
          </cell>
          <cell r="AA152">
            <v>1.2334914445683873</v>
          </cell>
          <cell r="AB152">
            <v>1.2744433605280576</v>
          </cell>
          <cell r="AC152">
            <v>1.316754880097589</v>
          </cell>
          <cell r="AD152">
            <v>1.3604711421168287</v>
          </cell>
          <cell r="AE152">
            <v>1.4056387840351074</v>
          </cell>
          <cell r="AF152">
            <v>1.4523059916650729</v>
          </cell>
          <cell r="AG152">
            <v>1.5005225505883533</v>
          </cell>
          <cell r="AH152">
            <v>1.5503398992678865</v>
          </cell>
          <cell r="AI152">
            <v>1.60181118392358</v>
          </cell>
          <cell r="AJ152">
            <v>1.654991315229843</v>
          </cell>
          <cell r="AK152">
            <v>1.7099370268954734</v>
          </cell>
          <cell r="AL152">
            <v>1.7667069361884029</v>
          </cell>
          <cell r="AM152">
            <v>1.8253616064698579</v>
          </cell>
          <cell r="AN152">
            <v>1.885963611804657</v>
          </cell>
          <cell r="AO152">
            <v>1.9485776037165716</v>
          </cell>
          <cell r="AP152">
            <v>2.0132703801599616</v>
          </cell>
          <cell r="AQ152">
            <v>2.0801109567812723</v>
          </cell>
          <cell r="AR152">
            <v>2.1491706405464104</v>
          </cell>
          <cell r="AS152">
            <v>2.2205231058125507</v>
          </cell>
        </row>
        <row r="153">
          <cell r="C153" t="str">
            <v>Double Ckt (Triple)</v>
          </cell>
          <cell r="D153">
            <v>1.75</v>
          </cell>
          <cell r="E153">
            <v>15</v>
          </cell>
          <cell r="H153">
            <v>0.78225</v>
          </cell>
          <cell r="I153">
            <v>0.70700000000000007</v>
          </cell>
          <cell r="J153">
            <v>0.73149999999999993</v>
          </cell>
          <cell r="K153">
            <v>0.75600000000000001</v>
          </cell>
          <cell r="L153">
            <v>0</v>
          </cell>
          <cell r="M153">
            <v>0.78049999999999997</v>
          </cell>
          <cell r="N153">
            <v>0.80675000000000008</v>
          </cell>
          <cell r="O153">
            <v>0.83353409999999994</v>
          </cell>
          <cell r="P153">
            <v>0.86120743211999984</v>
          </cell>
          <cell r="Q153">
            <v>0.88979951886638375</v>
          </cell>
          <cell r="R153">
            <v>0.91934086289274775</v>
          </cell>
          <cell r="S153">
            <v>0.9498629795407868</v>
          </cell>
          <cell r="T153">
            <v>0.98139843046154074</v>
          </cell>
          <cell r="U153">
            <v>1.0139808583528638</v>
          </cell>
          <cell r="V153">
            <v>1.0476450228501788</v>
          </cell>
          <cell r="W153">
            <v>1.0824268376088046</v>
          </cell>
          <cell r="X153">
            <v>1.1183634086174168</v>
          </cell>
          <cell r="Y153">
            <v>1.1554930737835152</v>
          </cell>
          <cell r="Z153">
            <v>1.1938554438331277</v>
          </cell>
          <cell r="AA153">
            <v>1.2334914445683873</v>
          </cell>
          <cell r="AB153">
            <v>1.2744433605280576</v>
          </cell>
          <cell r="AC153">
            <v>1.316754880097589</v>
          </cell>
          <cell r="AD153">
            <v>1.3604711421168287</v>
          </cell>
          <cell r="AE153">
            <v>1.4056387840351074</v>
          </cell>
          <cell r="AF153">
            <v>1.4523059916650729</v>
          </cell>
          <cell r="AG153">
            <v>1.5005225505883533</v>
          </cell>
          <cell r="AH153">
            <v>1.5503398992678865</v>
          </cell>
          <cell r="AI153">
            <v>1.60181118392358</v>
          </cell>
          <cell r="AJ153">
            <v>1.654991315229843</v>
          </cell>
          <cell r="AK153">
            <v>1.7099370268954734</v>
          </cell>
          <cell r="AL153">
            <v>1.7667069361884029</v>
          </cell>
          <cell r="AM153">
            <v>1.8253616064698579</v>
          </cell>
          <cell r="AN153">
            <v>1.885963611804657</v>
          </cell>
          <cell r="AO153">
            <v>1.9485776037165716</v>
          </cell>
          <cell r="AP153">
            <v>2.0132703801599616</v>
          </cell>
          <cell r="AQ153">
            <v>2.0801109567812723</v>
          </cell>
          <cell r="AR153">
            <v>2.1491706405464104</v>
          </cell>
          <cell r="AS153">
            <v>2.2205231058125507</v>
          </cell>
        </row>
        <row r="154">
          <cell r="C154" t="str">
            <v>Double Ckt (Quad)</v>
          </cell>
          <cell r="D154">
            <v>2.6286259999999997</v>
          </cell>
          <cell r="E154">
            <v>16</v>
          </cell>
          <cell r="H154">
            <v>1.1749958219999999</v>
          </cell>
          <cell r="I154">
            <v>1.0619649039999999</v>
          </cell>
          <cell r="J154">
            <v>1.0987656679999998</v>
          </cell>
          <cell r="K154">
            <v>1.1355664319999998</v>
          </cell>
          <cell r="L154">
            <v>0</v>
          </cell>
          <cell r="M154">
            <v>1.1723671959999999</v>
          </cell>
          <cell r="N154">
            <v>1.211796586</v>
          </cell>
          <cell r="O154">
            <v>1.2520282326551999</v>
          </cell>
          <cell r="P154">
            <v>1.2935955699793524</v>
          </cell>
          <cell r="Q154">
            <v>1.3365429429026665</v>
          </cell>
          <cell r="R154">
            <v>1.380916168607035</v>
          </cell>
          <cell r="S154">
            <v>1.4267625854047885</v>
          </cell>
          <cell r="T154">
            <v>1.4741311032402273</v>
          </cell>
          <cell r="U154">
            <v>1.5230722558678027</v>
          </cell>
          <cell r="V154">
            <v>1.5736382547626135</v>
          </cell>
          <cell r="W154">
            <v>1.6258830448207322</v>
          </cell>
          <cell r="X154">
            <v>1.6798623619087805</v>
          </cell>
          <cell r="Y154">
            <v>1.7356337923241518</v>
          </cell>
          <cell r="Z154">
            <v>1.7932568342293134</v>
          </cell>
          <cell r="AA154">
            <v>1.8527929611257266</v>
          </cell>
          <cell r="AB154">
            <v>1.9143056874351005</v>
          </cell>
          <cell r="AC154">
            <v>1.9778606362579456</v>
          </cell>
          <cell r="AD154">
            <v>2.0435256093817089</v>
          </cell>
          <cell r="AE154">
            <v>2.1113706596131818</v>
          </cell>
          <cell r="AF154">
            <v>2.1814681655123391</v>
          </cell>
          <cell r="AG154">
            <v>2.2538929086073485</v>
          </cell>
          <cell r="AH154">
            <v>2.3287221531731124</v>
          </cell>
          <cell r="AI154">
            <v>2.4060357286584595</v>
          </cell>
          <cell r="AJ154">
            <v>2.4859161148499203</v>
          </cell>
          <cell r="AK154">
            <v>2.5684485298629371</v>
          </cell>
          <cell r="AL154">
            <v>2.6537210210543867</v>
          </cell>
          <cell r="AM154">
            <v>2.7418245589533923</v>
          </cell>
          <cell r="AN154">
            <v>2.8328531343106444</v>
          </cell>
          <cell r="AO154">
            <v>2.9269038583697577</v>
          </cell>
          <cell r="AP154">
            <v>3.0240770664676337</v>
          </cell>
          <cell r="AQ154">
            <v>3.1244764250743589</v>
          </cell>
          <cell r="AR154">
            <v>3.228209042386827</v>
          </cell>
          <cell r="AS154">
            <v>3.335385582594069</v>
          </cell>
        </row>
        <row r="155">
          <cell r="C155" t="str">
            <v>500MW HVDC BTB</v>
          </cell>
          <cell r="D155">
            <v>0</v>
          </cell>
          <cell r="E155">
            <v>17</v>
          </cell>
          <cell r="H155">
            <v>553</v>
          </cell>
          <cell r="I155">
            <v>578</v>
          </cell>
          <cell r="J155">
            <v>627</v>
          </cell>
          <cell r="K155">
            <v>679</v>
          </cell>
          <cell r="L155">
            <v>0</v>
          </cell>
          <cell r="M155">
            <v>736</v>
          </cell>
          <cell r="N155">
            <v>797</v>
          </cell>
          <cell r="O155">
            <v>823.46039999999994</v>
          </cell>
          <cell r="P155">
            <v>850.79928527999982</v>
          </cell>
          <cell r="Q155">
            <v>879.04582155129572</v>
          </cell>
          <cell r="R155">
            <v>908.23014282679867</v>
          </cell>
          <cell r="S155">
            <v>938.38338356864824</v>
          </cell>
          <cell r="T155">
            <v>969.53771190312727</v>
          </cell>
          <cell r="U155">
            <v>1001.726363938311</v>
          </cell>
          <cell r="V155">
            <v>1034.9836792210629</v>
          </cell>
          <cell r="W155">
            <v>1069.3451373712021</v>
          </cell>
          <cell r="X155">
            <v>1104.8473959319258</v>
          </cell>
          <cell r="Y155">
            <v>1141.5283294768656</v>
          </cell>
          <cell r="Z155">
            <v>1179.4270700154973</v>
          </cell>
          <cell r="AA155">
            <v>1218.5840487400117</v>
          </cell>
          <cell r="AB155">
            <v>1259.04103915818</v>
          </cell>
          <cell r="AC155">
            <v>1300.8412016582315</v>
          </cell>
          <cell r="AD155">
            <v>1344.0291295532847</v>
          </cell>
          <cell r="AE155">
            <v>1388.6508966544536</v>
          </cell>
          <cell r="AF155">
            <v>1434.7541064233812</v>
          </cell>
          <cell r="AG155">
            <v>1482.3879427566374</v>
          </cell>
          <cell r="AH155">
            <v>1531.6032224561575</v>
          </cell>
          <cell r="AI155">
            <v>1582.4524494417017</v>
          </cell>
          <cell r="AJ155">
            <v>1634.989870763166</v>
          </cell>
          <cell r="AK155">
            <v>1689.2715344725029</v>
          </cell>
          <cell r="AL155">
            <v>1745.3553494169898</v>
          </cell>
          <cell r="AM155">
            <v>1803.3011470176336</v>
          </cell>
          <cell r="AN155">
            <v>1863.1707450986189</v>
          </cell>
          <cell r="AO155">
            <v>1925.0280138358928</v>
          </cell>
          <cell r="AP155">
            <v>1988.9389438952442</v>
          </cell>
          <cell r="AQ155">
            <v>2054.971716832566</v>
          </cell>
          <cell r="AR155">
            <v>2123.196777831407</v>
          </cell>
          <cell r="AS155">
            <v>2193.6869108554097</v>
          </cell>
        </row>
        <row r="156">
          <cell r="C156" t="str">
            <v>O&amp;M for Rihand-Dadri HVDC bipole scheme</v>
          </cell>
          <cell r="D156">
            <v>0</v>
          </cell>
          <cell r="E156">
            <v>18</v>
          </cell>
          <cell r="H156">
            <v>1811</v>
          </cell>
          <cell r="I156">
            <v>1511</v>
          </cell>
          <cell r="J156">
            <v>1637</v>
          </cell>
          <cell r="K156">
            <v>1774</v>
          </cell>
          <cell r="L156">
            <v>0</v>
          </cell>
          <cell r="M156">
            <v>1922</v>
          </cell>
          <cell r="N156">
            <v>2082</v>
          </cell>
          <cell r="O156">
            <v>2151.1223999999997</v>
          </cell>
          <cell r="P156">
            <v>2222.5396636799996</v>
          </cell>
          <cell r="Q156">
            <v>2296.3279805141756</v>
          </cell>
          <cell r="R156">
            <v>2372.5660694672461</v>
          </cell>
          <cell r="S156">
            <v>2451.3352629735582</v>
          </cell>
          <cell r="T156">
            <v>2532.7195937042802</v>
          </cell>
          <cell r="U156">
            <v>2616.8058842152623</v>
          </cell>
          <cell r="V156">
            <v>2703.6838395712089</v>
          </cell>
          <cell r="W156">
            <v>2793.4461430449728</v>
          </cell>
          <cell r="X156">
            <v>2886.1885549940657</v>
          </cell>
          <cell r="Y156">
            <v>2982.0100150198682</v>
          </cell>
          <cell r="Z156">
            <v>3081.0127475185277</v>
          </cell>
          <cell r="AA156">
            <v>3183.3023707361426</v>
          </cell>
          <cell r="AB156">
            <v>3288.9880094445821</v>
          </cell>
          <cell r="AC156">
            <v>3398.182411358142</v>
          </cell>
          <cell r="AD156">
            <v>3511.002067415232</v>
          </cell>
          <cell r="AE156">
            <v>3627.5673360534174</v>
          </cell>
          <cell r="AF156">
            <v>3748.0025716103905</v>
          </cell>
          <cell r="AG156">
            <v>3872.4362569878549</v>
          </cell>
          <cell r="AH156">
            <v>4001.0011407198513</v>
          </cell>
          <cell r="AI156">
            <v>4133.8343785917496</v>
          </cell>
          <cell r="AJ156">
            <v>4271.0776799609948</v>
          </cell>
          <cell r="AK156">
            <v>4412.877458935699</v>
          </cell>
          <cell r="AL156">
            <v>4559.3849905723637</v>
          </cell>
          <cell r="AM156">
            <v>4710.7565722593654</v>
          </cell>
          <cell r="AN156">
            <v>4867.1536904583754</v>
          </cell>
          <cell r="AO156">
            <v>5028.743192981593</v>
          </cell>
          <cell r="AP156">
            <v>5195.6974669885813</v>
          </cell>
          <cell r="AQ156">
            <v>5368.1946228926017</v>
          </cell>
          <cell r="AR156">
            <v>5546.4186843726357</v>
          </cell>
          <cell r="AS156">
            <v>5730.5597846938063</v>
          </cell>
        </row>
        <row r="157">
          <cell r="C157" t="str">
            <v>HVDC Bipole System</v>
          </cell>
          <cell r="D157" t="str">
            <v>2000 MWs</v>
          </cell>
          <cell r="E157">
            <v>19</v>
          </cell>
          <cell r="H157">
            <v>2122</v>
          </cell>
          <cell r="I157">
            <v>1173</v>
          </cell>
          <cell r="J157">
            <v>1271</v>
          </cell>
          <cell r="K157">
            <v>1378</v>
          </cell>
          <cell r="L157">
            <v>0</v>
          </cell>
          <cell r="M157">
            <v>1493</v>
          </cell>
          <cell r="N157">
            <v>1617</v>
          </cell>
          <cell r="O157">
            <v>1670.6843999999999</v>
          </cell>
          <cell r="P157">
            <v>1726.1511220799996</v>
          </cell>
          <cell r="Q157">
            <v>1783.4593393330554</v>
          </cell>
          <cell r="R157">
            <v>1842.6701893989127</v>
          </cell>
          <cell r="S157">
            <v>1903.8468396869564</v>
          </cell>
          <cell r="T157">
            <v>1967.0545547645631</v>
          </cell>
          <cell r="U157">
            <v>2032.3607659827464</v>
          </cell>
          <cell r="V157">
            <v>2099.8351434133733</v>
          </cell>
          <cell r="W157">
            <v>2169.549670174697</v>
          </cell>
          <cell r="X157">
            <v>2241.5787192244966</v>
          </cell>
          <cell r="Y157">
            <v>2315.9991327027496</v>
          </cell>
          <cell r="Z157">
            <v>2392.8903039084807</v>
          </cell>
          <cell r="AA157">
            <v>2472.3342619982423</v>
          </cell>
          <cell r="AB157">
            <v>2554.4157594965836</v>
          </cell>
          <cell r="AC157">
            <v>2639.2223627118701</v>
          </cell>
          <cell r="AD157">
            <v>2726.8445451539037</v>
          </cell>
          <cell r="AE157">
            <v>2817.3757840530129</v>
          </cell>
          <cell r="AF157">
            <v>2910.9126600835725</v>
          </cell>
          <cell r="AG157">
            <v>3007.5549603983468</v>
          </cell>
          <cell r="AH157">
            <v>3107.4057850835716</v>
          </cell>
          <cell r="AI157">
            <v>3210.5716571483458</v>
          </cell>
          <cell r="AJ157">
            <v>3317.1626361656704</v>
          </cell>
          <cell r="AK157">
            <v>3427.2924356863705</v>
          </cell>
          <cell r="AL157">
            <v>3541.0785445511578</v>
          </cell>
          <cell r="AM157">
            <v>3658.6423522302557</v>
          </cell>
          <cell r="AN157">
            <v>3780.1092783242998</v>
          </cell>
          <cell r="AO157">
            <v>3905.6089063646664</v>
          </cell>
          <cell r="AP157">
            <v>4035.275122055973</v>
          </cell>
          <cell r="AQ157">
            <v>4169.2462561082311</v>
          </cell>
          <cell r="AR157">
            <v>4307.6652318110237</v>
          </cell>
          <cell r="AS157">
            <v>4450.6797175071488</v>
          </cell>
        </row>
        <row r="161">
          <cell r="H161">
            <v>41729</v>
          </cell>
          <cell r="I161">
            <v>42094</v>
          </cell>
          <cell r="J161">
            <v>42460</v>
          </cell>
          <cell r="K161">
            <v>42825</v>
          </cell>
          <cell r="L161">
            <v>0</v>
          </cell>
          <cell r="M161">
            <v>43190</v>
          </cell>
          <cell r="N161">
            <v>43555</v>
          </cell>
          <cell r="O161">
            <v>43921</v>
          </cell>
          <cell r="P161">
            <v>44286</v>
          </cell>
          <cell r="Q161">
            <v>44651</v>
          </cell>
          <cell r="R161">
            <v>45016</v>
          </cell>
          <cell r="S161">
            <v>45382</v>
          </cell>
          <cell r="T161">
            <v>45747</v>
          </cell>
          <cell r="U161">
            <v>46112</v>
          </cell>
          <cell r="V161">
            <v>46477</v>
          </cell>
          <cell r="W161">
            <v>46843</v>
          </cell>
          <cell r="X161">
            <v>47208</v>
          </cell>
          <cell r="Y161">
            <v>47573</v>
          </cell>
          <cell r="Z161">
            <v>47938</v>
          </cell>
          <cell r="AA161">
            <v>48304</v>
          </cell>
          <cell r="AB161">
            <v>48669</v>
          </cell>
          <cell r="AC161">
            <v>49034</v>
          </cell>
          <cell r="AD161">
            <v>49399</v>
          </cell>
          <cell r="AE161">
            <v>49765</v>
          </cell>
          <cell r="AF161">
            <v>50130</v>
          </cell>
          <cell r="AG161">
            <v>50495</v>
          </cell>
          <cell r="AH161">
            <v>50860</v>
          </cell>
          <cell r="AI161">
            <v>51226</v>
          </cell>
          <cell r="AJ161">
            <v>51591</v>
          </cell>
          <cell r="AK161">
            <v>51956</v>
          </cell>
          <cell r="AL161">
            <v>52321</v>
          </cell>
          <cell r="AM161">
            <v>52687</v>
          </cell>
          <cell r="AN161">
            <v>53052</v>
          </cell>
          <cell r="AO161">
            <v>53417</v>
          </cell>
          <cell r="AP161">
            <v>53782</v>
          </cell>
          <cell r="AQ161">
            <v>54148</v>
          </cell>
          <cell r="AR161">
            <v>54513</v>
          </cell>
          <cell r="AS161">
            <v>54878</v>
          </cell>
        </row>
        <row r="162">
          <cell r="H162">
            <v>7</v>
          </cell>
          <cell r="I162">
            <v>8</v>
          </cell>
          <cell r="J162">
            <v>9</v>
          </cell>
          <cell r="K162">
            <v>10</v>
          </cell>
          <cell r="L162">
            <v>0</v>
          </cell>
          <cell r="M162">
            <v>11</v>
          </cell>
          <cell r="N162">
            <v>12</v>
          </cell>
          <cell r="O162">
            <v>13</v>
          </cell>
          <cell r="P162">
            <v>14</v>
          </cell>
          <cell r="Q162">
            <v>15</v>
          </cell>
          <cell r="R162">
            <v>16</v>
          </cell>
          <cell r="S162">
            <v>17</v>
          </cell>
          <cell r="T162">
            <v>18</v>
          </cell>
          <cell r="U162">
            <v>19</v>
          </cell>
          <cell r="V162">
            <v>20</v>
          </cell>
          <cell r="W162">
            <v>21</v>
          </cell>
          <cell r="X162">
            <v>22</v>
          </cell>
          <cell r="Y162">
            <v>23</v>
          </cell>
          <cell r="Z162">
            <v>24</v>
          </cell>
          <cell r="AA162">
            <v>25</v>
          </cell>
          <cell r="AB162">
            <v>26</v>
          </cell>
          <cell r="AC162">
            <v>27</v>
          </cell>
          <cell r="AD162">
            <v>28</v>
          </cell>
          <cell r="AE162">
            <v>29</v>
          </cell>
          <cell r="AF162">
            <v>30</v>
          </cell>
          <cell r="AG162">
            <v>31</v>
          </cell>
          <cell r="AH162">
            <v>32</v>
          </cell>
          <cell r="AI162">
            <v>33</v>
          </cell>
          <cell r="AJ162">
            <v>34</v>
          </cell>
          <cell r="AK162">
            <v>35</v>
          </cell>
          <cell r="AL162">
            <v>36</v>
          </cell>
          <cell r="AM162">
            <v>37</v>
          </cell>
          <cell r="AN162">
            <v>38</v>
          </cell>
          <cell r="AO162">
            <v>39</v>
          </cell>
          <cell r="AP162">
            <v>40</v>
          </cell>
          <cell r="AQ162">
            <v>41</v>
          </cell>
          <cell r="AR162">
            <v>42</v>
          </cell>
          <cell r="AS162">
            <v>43</v>
          </cell>
        </row>
        <row r="163">
          <cell r="C163" t="str">
            <v>HVDC</v>
          </cell>
          <cell r="D163">
            <v>0</v>
          </cell>
          <cell r="E163">
            <v>3</v>
          </cell>
          <cell r="H163">
            <v>1667</v>
          </cell>
          <cell r="I163">
            <v>1763</v>
          </cell>
          <cell r="J163">
            <v>1863</v>
          </cell>
          <cell r="K163">
            <v>1973.6621999999998</v>
          </cell>
          <cell r="L163">
            <v>0</v>
          </cell>
          <cell r="M163">
            <v>2090.8977346799998</v>
          </cell>
          <cell r="N163">
            <v>2215.0970601199915</v>
          </cell>
          <cell r="O163">
            <v>2346.6738254911188</v>
          </cell>
          <cell r="P163">
            <v>2486.066250725291</v>
          </cell>
          <cell r="Q163">
            <v>2633.7385860183731</v>
          </cell>
          <cell r="R163">
            <v>2790.1826580278644</v>
          </cell>
          <cell r="S163">
            <v>2955.9195079147194</v>
          </cell>
          <cell r="T163">
            <v>3131.5011266848533</v>
          </cell>
          <cell r="U163">
            <v>3317.5122936099333</v>
          </cell>
          <cell r="V163">
            <v>3514.5725238503628</v>
          </cell>
          <cell r="W163">
            <v>3723.3381317670742</v>
          </cell>
          <cell r="X163">
            <v>3944.5044167940382</v>
          </cell>
          <cell r="Y163">
            <v>4178.8079791516038</v>
          </cell>
          <cell r="Z163">
            <v>4427.0291731132083</v>
          </cell>
          <cell r="AA163">
            <v>4689.9947059961323</v>
          </cell>
          <cell r="AB163">
            <v>4968.5803915323022</v>
          </cell>
          <cell r="AC163">
            <v>5263.7140667893209</v>
          </cell>
          <cell r="AD163">
            <v>5576.3786823566061</v>
          </cell>
          <cell r="AE163">
            <v>5907.6155760885877</v>
          </cell>
          <cell r="AF163">
            <v>6258.527941308249</v>
          </cell>
          <cell r="AG163">
            <v>6630.284501021958</v>
          </cell>
          <cell r="AH163">
            <v>7024.1234003826612</v>
          </cell>
          <cell r="AI163">
            <v>7441.3563303653909</v>
          </cell>
          <cell r="AJ163">
            <v>7883.3728963890944</v>
          </cell>
          <cell r="AK163">
            <v>8351.6452464346057</v>
          </cell>
          <cell r="AL163">
            <v>8847.7329740728201</v>
          </cell>
          <cell r="AM163">
            <v>9373.2883127327441</v>
          </cell>
          <cell r="AN163">
            <v>9930.0616385090689</v>
          </cell>
          <cell r="AO163">
            <v>10519.907299836506</v>
          </cell>
          <cell r="AP163">
            <v>11144.789793446795</v>
          </cell>
          <cell r="AQ163">
            <v>11806.790307177533</v>
          </cell>
          <cell r="AR163">
            <v>12508.113651423877</v>
          </cell>
          <cell r="AS163">
            <v>13251.095602318454</v>
          </cell>
        </row>
        <row r="164">
          <cell r="C164" t="str">
            <v>765KV Line</v>
          </cell>
          <cell r="D164">
            <v>0</v>
          </cell>
          <cell r="E164">
            <v>4</v>
          </cell>
          <cell r="H164">
            <v>0.83</v>
          </cell>
          <cell r="I164">
            <v>0.88</v>
          </cell>
          <cell r="J164">
            <v>0.93</v>
          </cell>
          <cell r="K164">
            <v>0.98524199999999995</v>
          </cell>
          <cell r="L164">
            <v>0</v>
          </cell>
          <cell r="M164">
            <v>1.0437653747999998</v>
          </cell>
          <cell r="N164">
            <v>1.1057650380631197</v>
          </cell>
          <cell r="O164">
            <v>1.171447481324069</v>
          </cell>
          <cell r="P164">
            <v>1.2410314617147185</v>
          </cell>
          <cell r="Q164">
            <v>1.3147487305405725</v>
          </cell>
          <cell r="R164">
            <v>1.3928448051346825</v>
          </cell>
          <cell r="S164">
            <v>1.4755797865596825</v>
          </cell>
          <cell r="T164">
            <v>1.5632292258813274</v>
          </cell>
          <cell r="U164">
            <v>1.6560850418986781</v>
          </cell>
          <cell r="V164">
            <v>1.7544564933874593</v>
          </cell>
          <cell r="W164">
            <v>1.8586712090946742</v>
          </cell>
          <cell r="X164">
            <v>1.9690762789148977</v>
          </cell>
          <cell r="Y164">
            <v>2.0860394098824422</v>
          </cell>
          <cell r="Z164">
            <v>2.2099501508294592</v>
          </cell>
          <cell r="AA164">
            <v>2.3412211897887287</v>
          </cell>
          <cell r="AB164">
            <v>2.480289728462179</v>
          </cell>
          <cell r="AC164">
            <v>2.6276189383328323</v>
          </cell>
          <cell r="AD164">
            <v>2.7836995032698022</v>
          </cell>
          <cell r="AE164">
            <v>2.9490512537640283</v>
          </cell>
          <cell r="AF164">
            <v>3.1242248982376113</v>
          </cell>
          <cell r="AG164">
            <v>3.3098038571929251</v>
          </cell>
          <cell r="AH164">
            <v>3.5064062063101846</v>
          </cell>
          <cell r="AI164">
            <v>3.7146867349650092</v>
          </cell>
          <cell r="AJ164">
            <v>3.9353391270219302</v>
          </cell>
          <cell r="AK164">
            <v>4.1690982711670328</v>
          </cell>
          <cell r="AL164">
            <v>4.416742708474354</v>
          </cell>
          <cell r="AM164">
            <v>4.6790972253577303</v>
          </cell>
          <cell r="AN164">
            <v>4.9570356005439793</v>
          </cell>
          <cell r="AO164">
            <v>5.2514835152162913</v>
          </cell>
          <cell r="AP164">
            <v>5.5634216360201387</v>
          </cell>
          <cell r="AQ164">
            <v>5.8938888811997341</v>
          </cell>
          <cell r="AR164">
            <v>6.243985880742998</v>
          </cell>
          <cell r="AS164">
            <v>6.6148786420591312</v>
          </cell>
        </row>
        <row r="165">
          <cell r="C165" t="str">
            <v>400KV Line</v>
          </cell>
          <cell r="D165">
            <v>0</v>
          </cell>
          <cell r="E165">
            <v>5</v>
          </cell>
          <cell r="H165">
            <v>0.59</v>
          </cell>
          <cell r="I165">
            <v>0.63</v>
          </cell>
          <cell r="J165">
            <v>0.66</v>
          </cell>
          <cell r="K165">
            <v>0.69920399999999994</v>
          </cell>
          <cell r="L165">
            <v>0</v>
          </cell>
          <cell r="M165">
            <v>0.74073671759999982</v>
          </cell>
          <cell r="N165">
            <v>0.78473647862543972</v>
          </cell>
          <cell r="O165">
            <v>0.83134982545579073</v>
          </cell>
          <cell r="P165">
            <v>0.88073200508786464</v>
          </cell>
          <cell r="Q165">
            <v>0.93304748619008371</v>
          </cell>
          <cell r="R165">
            <v>0.98847050686977456</v>
          </cell>
          <cell r="S165">
            <v>1.0471856549778391</v>
          </cell>
          <cell r="T165">
            <v>1.1093884828835225</v>
          </cell>
          <cell r="U165">
            <v>1.1752861587668038</v>
          </cell>
          <cell r="V165">
            <v>1.2450981565975519</v>
          </cell>
          <cell r="W165">
            <v>1.3190569870994464</v>
          </cell>
          <cell r="X165">
            <v>1.3974089721331533</v>
          </cell>
          <cell r="Y165">
            <v>1.4804150650778625</v>
          </cell>
          <cell r="Z165">
            <v>1.5683517199434873</v>
          </cell>
          <cell r="AA165">
            <v>1.6615118121081303</v>
          </cell>
          <cell r="AB165">
            <v>1.760205613747353</v>
          </cell>
          <cell r="AC165">
            <v>1.8647618272039455</v>
          </cell>
          <cell r="AD165">
            <v>1.9755286797398597</v>
          </cell>
          <cell r="AE165">
            <v>2.0928750833164069</v>
          </cell>
          <cell r="AF165">
            <v>2.2171918632654011</v>
          </cell>
          <cell r="AG165">
            <v>2.3488930599433657</v>
          </cell>
          <cell r="AH165">
            <v>2.4884173077040015</v>
          </cell>
          <cell r="AI165">
            <v>2.6362292957816189</v>
          </cell>
          <cell r="AJ165">
            <v>2.7928213159510467</v>
          </cell>
          <cell r="AK165">
            <v>2.9587149021185386</v>
          </cell>
          <cell r="AL165">
            <v>3.1344625673043796</v>
          </cell>
          <cell r="AM165">
            <v>3.3206496438022595</v>
          </cell>
          <cell r="AN165">
            <v>3.5178962326441132</v>
          </cell>
          <cell r="AO165">
            <v>3.7268592688631732</v>
          </cell>
          <cell r="AP165">
            <v>3.9482347094336454</v>
          </cell>
          <cell r="AQ165">
            <v>4.1827598511740032</v>
          </cell>
          <cell r="AR165">
            <v>4.4312157863337385</v>
          </cell>
          <cell r="AS165">
            <v>4.694430004041962</v>
          </cell>
        </row>
        <row r="166">
          <cell r="C166" t="str">
            <v>66KV - 400KV Line</v>
          </cell>
          <cell r="D166">
            <v>0</v>
          </cell>
          <cell r="E166">
            <v>6</v>
          </cell>
          <cell r="H166">
            <v>0.24</v>
          </cell>
          <cell r="I166">
            <v>0.25</v>
          </cell>
          <cell r="J166">
            <v>0.26</v>
          </cell>
          <cell r="K166">
            <v>0.27544399999999997</v>
          </cell>
          <cell r="L166">
            <v>0</v>
          </cell>
          <cell r="M166">
            <v>0.29180537359999992</v>
          </cell>
          <cell r="N166">
            <v>0.30913861279183991</v>
          </cell>
          <cell r="O166">
            <v>0.32750144639167517</v>
          </cell>
          <cell r="P166">
            <v>0.34695503230734065</v>
          </cell>
          <cell r="Q166">
            <v>0.36756416122639662</v>
          </cell>
          <cell r="R166">
            <v>0.38939747240324457</v>
          </cell>
          <cell r="S166">
            <v>0.41252768226399728</v>
          </cell>
          <cell r="T166">
            <v>0.43703182659047868</v>
          </cell>
          <cell r="U166">
            <v>0.46299151708995306</v>
          </cell>
          <cell r="V166">
            <v>0.4904932132050962</v>
          </cell>
          <cell r="W166">
            <v>0.51962851006947886</v>
          </cell>
          <cell r="X166">
            <v>0.5504944435676058</v>
          </cell>
          <cell r="Y166">
            <v>0.58319381351552158</v>
          </cell>
          <cell r="Z166">
            <v>0.61783552603834346</v>
          </cell>
          <cell r="AA166">
            <v>0.65453495628502101</v>
          </cell>
          <cell r="AB166">
            <v>0.69341433268835118</v>
          </cell>
          <cell r="AC166">
            <v>0.73460314405003913</v>
          </cell>
          <cell r="AD166">
            <v>0.77823857080661141</v>
          </cell>
          <cell r="AE166">
            <v>0.82446594191252409</v>
          </cell>
          <cell r="AF166">
            <v>0.87343921886212794</v>
          </cell>
          <cell r="AG166">
            <v>0.92532150846253824</v>
          </cell>
          <cell r="AH166">
            <v>0.98028560606521287</v>
          </cell>
          <cell r="AI166">
            <v>1.0385145710654864</v>
          </cell>
          <cell r="AJ166">
            <v>1.1002023365867761</v>
          </cell>
          <cell r="AK166">
            <v>1.1655543553800305</v>
          </cell>
          <cell r="AL166">
            <v>1.2347882840896043</v>
          </cell>
          <cell r="AM166">
            <v>1.3081347081645267</v>
          </cell>
          <cell r="AN166">
            <v>1.3858379098294995</v>
          </cell>
          <cell r="AO166">
            <v>1.4681566816733715</v>
          </cell>
          <cell r="AP166">
            <v>1.5553651885647697</v>
          </cell>
          <cell r="AQ166">
            <v>1.6477538807655168</v>
          </cell>
          <cell r="AR166">
            <v>1.7456304612829883</v>
          </cell>
          <cell r="AS166">
            <v>1.8493209106831976</v>
          </cell>
        </row>
        <row r="167">
          <cell r="C167" t="str">
            <v>66KV- Line</v>
          </cell>
          <cell r="D167">
            <v>0</v>
          </cell>
          <cell r="E167">
            <v>7</v>
          </cell>
          <cell r="H167">
            <v>0.14000000000000001</v>
          </cell>
          <cell r="I167">
            <v>0.15</v>
          </cell>
          <cell r="J167">
            <v>0.16</v>
          </cell>
          <cell r="K167">
            <v>0.16950399999999999</v>
          </cell>
          <cell r="L167">
            <v>0</v>
          </cell>
          <cell r="M167">
            <v>0.17957253759999997</v>
          </cell>
          <cell r="N167">
            <v>0.19023914633343994</v>
          </cell>
          <cell r="O167">
            <v>0.20153935162564626</v>
          </cell>
          <cell r="P167">
            <v>0.21351078911220964</v>
          </cell>
          <cell r="Q167">
            <v>0.22619332998547487</v>
          </cell>
          <cell r="R167">
            <v>0.23962921378661206</v>
          </cell>
          <cell r="S167">
            <v>0.25386318908553679</v>
          </cell>
          <cell r="T167">
            <v>0.26894266251721766</v>
          </cell>
          <cell r="U167">
            <v>0.28491785667074038</v>
          </cell>
          <cell r="V167">
            <v>0.30184197735698232</v>
          </cell>
          <cell r="W167">
            <v>0.31977139081198702</v>
          </cell>
          <cell r="X167">
            <v>0.33876581142621903</v>
          </cell>
          <cell r="Y167">
            <v>0.35888850062493644</v>
          </cell>
          <cell r="Z167">
            <v>0.38020647756205761</v>
          </cell>
          <cell r="AA167">
            <v>0.40279074232924378</v>
          </cell>
          <cell r="AB167">
            <v>0.42671651242360081</v>
          </cell>
          <cell r="AC167">
            <v>0.45206347326156265</v>
          </cell>
          <cell r="AD167">
            <v>0.47891604357329942</v>
          </cell>
          <cell r="AE167">
            <v>0.50736365656155336</v>
          </cell>
          <cell r="AF167">
            <v>0.53750105776130952</v>
          </cell>
          <cell r="AG167">
            <v>0.56942862059233124</v>
          </cell>
          <cell r="AH167">
            <v>0.60325268065551563</v>
          </cell>
          <cell r="AI167">
            <v>0.63908588988645321</v>
          </cell>
          <cell r="AJ167">
            <v>0.6770475917457085</v>
          </cell>
          <cell r="AK167">
            <v>0.71726421869540347</v>
          </cell>
          <cell r="AL167">
            <v>0.75986971328591035</v>
          </cell>
          <cell r="AM167">
            <v>0.80500597425509335</v>
          </cell>
          <cell r="AN167">
            <v>0.8528233291258458</v>
          </cell>
          <cell r="AO167">
            <v>0.90348103487592091</v>
          </cell>
          <cell r="AP167">
            <v>0.95714780834755053</v>
          </cell>
          <cell r="AQ167">
            <v>1.0140023881633948</v>
          </cell>
          <cell r="AR167">
            <v>1.0742341300203004</v>
          </cell>
          <cell r="AS167">
            <v>1.1380436373435061</v>
          </cell>
        </row>
        <row r="168">
          <cell r="C168" t="str">
            <v>765KV (SS)</v>
          </cell>
          <cell r="D168">
            <v>0</v>
          </cell>
          <cell r="E168">
            <v>8</v>
          </cell>
          <cell r="H168">
            <v>146.68</v>
          </cell>
          <cell r="I168">
            <v>155.07</v>
          </cell>
          <cell r="J168">
            <v>163.94</v>
          </cell>
          <cell r="K168">
            <v>173.67803599999999</v>
          </cell>
          <cell r="L168">
            <v>0</v>
          </cell>
          <cell r="M168">
            <v>183.99451133839997</v>
          </cell>
          <cell r="N168">
            <v>194.9237853119009</v>
          </cell>
          <cell r="O168">
            <v>206.50225815942778</v>
          </cell>
          <cell r="P168">
            <v>218.76849229409777</v>
          </cell>
          <cell r="Q168">
            <v>231.76334073636716</v>
          </cell>
          <cell r="R168">
            <v>245.53008317610735</v>
          </cell>
          <cell r="S168">
            <v>260.11457011676811</v>
          </cell>
          <cell r="T168">
            <v>275.56537558170413</v>
          </cell>
          <cell r="U168">
            <v>291.9339588912573</v>
          </cell>
          <cell r="V168">
            <v>309.27483604939795</v>
          </cell>
          <cell r="W168">
            <v>327.64576131073215</v>
          </cell>
          <cell r="X168">
            <v>347.10791953258962</v>
          </cell>
          <cell r="Y168">
            <v>367.72612995282543</v>
          </cell>
          <cell r="Z168">
            <v>389.5690620720232</v>
          </cell>
          <cell r="AA168">
            <v>412.70946435910133</v>
          </cell>
          <cell r="AB168">
            <v>437.22440654203189</v>
          </cell>
          <cell r="AC168">
            <v>463.19553629062852</v>
          </cell>
          <cell r="AD168">
            <v>490.70935114629179</v>
          </cell>
          <cell r="AE168">
            <v>519.85748660438151</v>
          </cell>
          <cell r="AF168">
            <v>550.73702130868173</v>
          </cell>
          <cell r="AG168">
            <v>583.45080037441733</v>
          </cell>
          <cell r="AH168">
            <v>618.10777791665771</v>
          </cell>
          <cell r="AI168">
            <v>654.82337992490716</v>
          </cell>
          <cell r="AJ168">
            <v>693.7198886924466</v>
          </cell>
          <cell r="AK168">
            <v>734.92685008077785</v>
          </cell>
          <cell r="AL168">
            <v>778.58150497557597</v>
          </cell>
          <cell r="AM168">
            <v>824.82924637112512</v>
          </cell>
          <cell r="AN168">
            <v>873.82410360556992</v>
          </cell>
          <cell r="AO168">
            <v>925.7292553597407</v>
          </cell>
          <cell r="AP168">
            <v>980.71757312810917</v>
          </cell>
          <cell r="AQ168">
            <v>1038.9721969719187</v>
          </cell>
          <cell r="AR168">
            <v>1100.6871454720506</v>
          </cell>
          <cell r="AS168">
            <v>1166.0679619130904</v>
          </cell>
        </row>
        <row r="169">
          <cell r="C169" t="str">
            <v>400KV (SS)</v>
          </cell>
          <cell r="D169">
            <v>0</v>
          </cell>
          <cell r="E169">
            <v>9</v>
          </cell>
          <cell r="H169">
            <v>104.78</v>
          </cell>
          <cell r="I169">
            <v>110.78</v>
          </cell>
          <cell r="J169">
            <v>117.11</v>
          </cell>
          <cell r="K169">
            <v>124.06633399999998</v>
          </cell>
          <cell r="L169">
            <v>0</v>
          </cell>
          <cell r="M169">
            <v>131.43587423959997</v>
          </cell>
          <cell r="N169">
            <v>139.24316516943219</v>
          </cell>
          <cell r="O169">
            <v>147.51420918049644</v>
          </cell>
          <cell r="P169">
            <v>156.27655320581792</v>
          </cell>
          <cell r="Q169">
            <v>165.55938046624348</v>
          </cell>
          <cell r="R169">
            <v>175.39360766593833</v>
          </cell>
          <cell r="S169">
            <v>185.81198796129505</v>
          </cell>
          <cell r="T169">
            <v>196.84922004619594</v>
          </cell>
          <cell r="U169">
            <v>208.54206371693996</v>
          </cell>
          <cell r="V169">
            <v>220.92946230172618</v>
          </cell>
          <cell r="W169">
            <v>234.05267236244867</v>
          </cell>
          <cell r="X169">
            <v>247.95540110077809</v>
          </cell>
          <cell r="Y169">
            <v>262.6839519261643</v>
          </cell>
          <cell r="Z169">
            <v>278.28737867057845</v>
          </cell>
          <cell r="AA169">
            <v>294.81764896361079</v>
          </cell>
          <cell r="AB169">
            <v>312.32981731204927</v>
          </cell>
          <cell r="AC169">
            <v>330.88220846038496</v>
          </cell>
          <cell r="AD169">
            <v>350.5366116429318</v>
          </cell>
          <cell r="AE169">
            <v>371.35848637452193</v>
          </cell>
          <cell r="AF169">
            <v>393.41718046516849</v>
          </cell>
          <cell r="AG169">
            <v>416.78616098479944</v>
          </cell>
          <cell r="AH169">
            <v>441.54325894729647</v>
          </cell>
          <cell r="AI169">
            <v>467.77092852876581</v>
          </cell>
          <cell r="AJ169">
            <v>495.55652168337446</v>
          </cell>
          <cell r="AK169">
            <v>524.99257907136689</v>
          </cell>
          <cell r="AL169">
            <v>556.17713826820602</v>
          </cell>
          <cell r="AM169">
            <v>589.21406028133742</v>
          </cell>
          <cell r="AN169">
            <v>624.21337546204882</v>
          </cell>
          <cell r="AO169">
            <v>661.29164996449447</v>
          </cell>
          <cell r="AP169">
            <v>700.57237397238532</v>
          </cell>
          <cell r="AQ169">
            <v>742.18637298634496</v>
          </cell>
          <cell r="AR169">
            <v>786.27224354173381</v>
          </cell>
          <cell r="AS169">
            <v>832.97681480811275</v>
          </cell>
        </row>
        <row r="170">
          <cell r="C170" t="str">
            <v>66KV - 400KV (SS)</v>
          </cell>
          <cell r="D170">
            <v>0</v>
          </cell>
          <cell r="E170">
            <v>10</v>
          </cell>
          <cell r="H170">
            <v>15.19</v>
          </cell>
          <cell r="I170">
            <v>16.059999999999999</v>
          </cell>
          <cell r="J170">
            <v>16.97</v>
          </cell>
          <cell r="K170">
            <v>17.978017999999999</v>
          </cell>
          <cell r="L170">
            <v>0</v>
          </cell>
          <cell r="M170">
            <v>19.045912269199995</v>
          </cell>
          <cell r="N170">
            <v>20.177239457990474</v>
          </cell>
          <cell r="O170">
            <v>21.375767481795105</v>
          </cell>
          <cell r="P170">
            <v>22.64548807021373</v>
          </cell>
          <cell r="Q170">
            <v>23.990630061584422</v>
          </cell>
          <cell r="R170">
            <v>25.415673487242536</v>
          </cell>
          <cell r="S170">
            <v>26.925364492384741</v>
          </cell>
          <cell r="T170">
            <v>28.52473114323239</v>
          </cell>
          <cell r="U170">
            <v>30.21910017314039</v>
          </cell>
          <cell r="V170">
            <v>32.014114723424925</v>
          </cell>
          <cell r="W170">
            <v>33.915753137996361</v>
          </cell>
          <cell r="X170">
            <v>35.930348874393339</v>
          </cell>
          <cell r="Y170">
            <v>38.064611597532299</v>
          </cell>
          <cell r="Z170">
            <v>40.325649526425714</v>
          </cell>
          <cell r="AA170">
            <v>42.720993108295396</v>
          </cell>
          <cell r="AB170">
            <v>45.258620098928141</v>
          </cell>
          <cell r="AC170">
            <v>47.946982132804465</v>
          </cell>
          <cell r="AD170">
            <v>50.795032871493042</v>
          </cell>
          <cell r="AE170">
            <v>53.812257824059721</v>
          </cell>
          <cell r="AF170">
            <v>57.008705938808859</v>
          </cell>
          <cell r="AG170">
            <v>60.395023071574101</v>
          </cell>
          <cell r="AH170">
            <v>63.982487442025594</v>
          </cell>
          <cell r="AI170">
            <v>67.78304719608191</v>
          </cell>
          <cell r="AJ170">
            <v>71.809360199529166</v>
          </cell>
          <cell r="AK170">
            <v>76.074836195381195</v>
          </cell>
          <cell r="AL170">
            <v>80.593681465386837</v>
          </cell>
          <cell r="AM170">
            <v>85.380946144430808</v>
          </cell>
          <cell r="AN170">
            <v>90.452574345409985</v>
          </cell>
          <cell r="AO170">
            <v>95.825457261527333</v>
          </cell>
          <cell r="AP170">
            <v>101.51748942286204</v>
          </cell>
          <cell r="AQ170">
            <v>107.54762829458004</v>
          </cell>
          <cell r="AR170">
            <v>113.93595741527808</v>
          </cell>
          <cell r="AS170">
            <v>120.70375328574559</v>
          </cell>
        </row>
        <row r="171">
          <cell r="C171" t="str">
            <v>66KV- (SS)</v>
          </cell>
          <cell r="D171">
            <v>0</v>
          </cell>
          <cell r="E171">
            <v>11</v>
          </cell>
          <cell r="H171">
            <v>3.17</v>
          </cell>
          <cell r="I171">
            <v>3.36</v>
          </cell>
          <cell r="J171">
            <v>3.55</v>
          </cell>
          <cell r="K171">
            <v>3.7608699999999993</v>
          </cell>
          <cell r="L171">
            <v>0</v>
          </cell>
          <cell r="M171">
            <v>3.984265677999999</v>
          </cell>
          <cell r="N171">
            <v>4.2209310592731981</v>
          </cell>
          <cell r="O171">
            <v>4.4716543641940261</v>
          </cell>
          <cell r="P171">
            <v>4.7372706334271504</v>
          </cell>
          <cell r="Q171">
            <v>5.0186645090527229</v>
          </cell>
          <cell r="R171">
            <v>5.3167731808904541</v>
          </cell>
          <cell r="S171">
            <v>5.6325895078353465</v>
          </cell>
          <cell r="T171">
            <v>5.9671653246007654</v>
          </cell>
          <cell r="U171">
            <v>6.3216149448820502</v>
          </cell>
          <cell r="V171">
            <v>6.6971188726080433</v>
          </cell>
          <cell r="W171">
            <v>7.0949277336409606</v>
          </cell>
          <cell r="X171">
            <v>7.5163664410192332</v>
          </cell>
          <cell r="Y171">
            <v>7.9628386076157751</v>
          </cell>
          <cell r="Z171">
            <v>8.4358312209081507</v>
          </cell>
          <cell r="AA171">
            <v>8.9369195954300942</v>
          </cell>
          <cell r="AB171">
            <v>9.4677726193986409</v>
          </cell>
          <cell r="AC171">
            <v>10.030158312990919</v>
          </cell>
          <cell r="AD171">
            <v>10.625949716782578</v>
          </cell>
          <cell r="AE171">
            <v>11.257131129959463</v>
          </cell>
          <cell r="AF171">
            <v>11.925804719079053</v>
          </cell>
          <cell r="AG171">
            <v>12.634197519392348</v>
          </cell>
          <cell r="AH171">
            <v>13.384668852044252</v>
          </cell>
          <cell r="AI171">
            <v>14.179718181855678</v>
          </cell>
          <cell r="AJ171">
            <v>15.021993441857903</v>
          </cell>
          <cell r="AK171">
            <v>15.914299852304261</v>
          </cell>
          <cell r="AL171">
            <v>16.859609263531134</v>
          </cell>
          <cell r="AM171">
            <v>17.861070053784882</v>
          </cell>
          <cell r="AN171">
            <v>18.922017614979701</v>
          </cell>
          <cell r="AO171">
            <v>20.045985461309492</v>
          </cell>
          <cell r="AP171">
            <v>21.236716997711273</v>
          </cell>
          <cell r="AQ171">
            <v>22.498177987375321</v>
          </cell>
          <cell r="AR171">
            <v>23.834569759825413</v>
          </cell>
          <cell r="AS171">
            <v>25.250343203559041</v>
          </cell>
        </row>
        <row r="218">
          <cell r="C218" t="str">
            <v>Yes</v>
          </cell>
          <cell r="D218" t="str">
            <v>Yes</v>
          </cell>
          <cell r="E218" t="str">
            <v>Yes</v>
          </cell>
          <cell r="F218" t="str">
            <v>Yes</v>
          </cell>
        </row>
        <row r="219">
          <cell r="E219">
            <v>1</v>
          </cell>
          <cell r="F219">
            <v>0.9</v>
          </cell>
          <cell r="G219">
            <v>40</v>
          </cell>
        </row>
        <row r="220">
          <cell r="E220">
            <v>1</v>
          </cell>
          <cell r="G220">
            <v>40</v>
          </cell>
        </row>
        <row r="251">
          <cell r="C251" t="str">
            <v>No</v>
          </cell>
        </row>
        <row r="318">
          <cell r="D318" t="str">
            <v>No</v>
          </cell>
        </row>
        <row r="357">
          <cell r="C357">
            <v>1</v>
          </cell>
          <cell r="G357" t="str">
            <v>No</v>
          </cell>
        </row>
        <row r="358">
          <cell r="C358">
            <v>1</v>
          </cell>
          <cell r="G358" t="str">
            <v>No</v>
          </cell>
        </row>
        <row r="359">
          <cell r="C359">
            <v>1</v>
          </cell>
          <cell r="G359" t="str">
            <v>No</v>
          </cell>
        </row>
        <row r="360">
          <cell r="C360">
            <v>1</v>
          </cell>
          <cell r="G360" t="str">
            <v>No</v>
          </cell>
        </row>
        <row r="361">
          <cell r="C361">
            <v>0.74</v>
          </cell>
          <cell r="G361" t="str">
            <v>No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7">
          <cell r="K7">
            <v>1968.7688214663315</v>
          </cell>
        </row>
      </sheetData>
      <sheetData sheetId="19"/>
      <sheetData sheetId="20">
        <row r="4">
          <cell r="B4">
            <v>135.34</v>
          </cell>
        </row>
      </sheetData>
      <sheetData sheetId="21">
        <row r="7">
          <cell r="N7">
            <v>2090.9565884739372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XXXX"/>
      <sheetName val="Pixyl"/>
      <sheetName val="List_ratios"/>
      <sheetName val="Graphs - Local"/>
      <sheetName val="Graphs - Foreign"/>
      <sheetName val="EVA (1)"/>
      <sheetName val="W (1)"/>
      <sheetName val="Results (1)"/>
      <sheetName val="EVA (2)"/>
      <sheetName val="W (2)"/>
      <sheetName val="Results (2)"/>
      <sheetName val="Cedargro"/>
      <sheetName val="Stell Farm"/>
      <sheetName val="Distillers"/>
      <sheetName val="Busby"/>
      <sheetName val="Schweppes"/>
      <sheetName val="AVI"/>
      <sheetName val="Starbuck"/>
      <sheetName val="Green Mountain"/>
      <sheetName val="Illy"/>
      <sheetName val="Douwe Egberts- Saralee"/>
      <sheetName val="Nestle"/>
      <sheetName val="Foschini"/>
      <sheetName val="LA Retail"/>
      <sheetName val="Peer Ratios &amp; Graphs"/>
      <sheetName val="EVA Calculations"/>
      <sheetName val="Headcount"/>
      <sheetName val="Contro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R07FINAL"/>
      <sheetName val="WT0309"/>
      <sheetName val="WT0308"/>
      <sheetName val="Dec07 IT"/>
      <sheetName val="Sheet1"/>
      <sheetName val="summary"/>
      <sheetName val="combnd0708(IT)"/>
      <sheetName val="combnd 07-08"/>
      <sheetName val="combnd 08 09"/>
      <sheetName val="HNG mar09ACC"/>
      <sheetName val="HNGmar08Acc"/>
      <sheetName val="hngmar08IT"/>
      <sheetName val="ace"/>
      <sheetName val="hng"/>
      <sheetName val="SEP08IT(REVISED)"/>
      <sheetName val="DEC08IT"/>
      <sheetName val="SEP08IT"/>
      <sheetName val="Budgeted"/>
      <sheetName val="Likely"/>
      <sheetName val="hngmar09"/>
      <sheetName val="hngdec08"/>
      <sheetName val="hngsep08"/>
      <sheetName val="jun08adv"/>
      <sheetName val="Jun08IT"/>
      <sheetName val="sept07 I.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ANNX - I (A)"/>
      <sheetName val="ANNX - I (B)"/>
      <sheetName val="ANNX -II"/>
      <sheetName val="ANNX-III "/>
      <sheetName val="ANNX - IV"/>
      <sheetName val="ANNX - V"/>
      <sheetName val="Power&amp;Fuel"/>
    </sheetNames>
    <sheetDataSet>
      <sheetData sheetId="0" refreshError="1"/>
      <sheetData sheetId="1" refreshError="1"/>
      <sheetData sheetId="2" refreshError="1"/>
      <sheetData sheetId="3" refreshError="1">
        <row r="20">
          <cell r="X20" t="str">
            <v>FERMENTATION LOSS</v>
          </cell>
        </row>
        <row r="21">
          <cell r="Z21" t="str">
            <v>OUTPUT</v>
          </cell>
          <cell r="AB21" t="str">
            <v>TOTAL</v>
          </cell>
          <cell r="AD21" t="str">
            <v>LOSS</v>
          </cell>
          <cell r="AF21" t="str">
            <v xml:space="preserve">TOTAL </v>
          </cell>
        </row>
        <row r="22">
          <cell r="X22" t="str">
            <v>PRODUCTS</v>
          </cell>
          <cell r="Y22" t="str">
            <v>PROD'N</v>
          </cell>
          <cell r="Z22" t="str">
            <v>PER BATCH</v>
          </cell>
          <cell r="AB22" t="str">
            <v>BATCHES</v>
          </cell>
          <cell r="AD22" t="str">
            <v>PER BATCH</v>
          </cell>
          <cell r="AF22" t="str">
            <v>LOSS</v>
          </cell>
        </row>
        <row r="23">
          <cell r="X23" t="str">
            <v>-</v>
          </cell>
          <cell r="Y23" t="str">
            <v>-</v>
          </cell>
          <cell r="Z23" t="str">
            <v>-</v>
          </cell>
          <cell r="AB23" t="str">
            <v>-</v>
          </cell>
          <cell r="AD23" t="str">
            <v>-</v>
          </cell>
          <cell r="AF23" t="str">
            <v>-</v>
          </cell>
        </row>
        <row r="24">
          <cell r="X24" t="str">
            <v>MONACO</v>
          </cell>
          <cell r="AB24" t="e">
            <v>#DIV/0!</v>
          </cell>
          <cell r="AF24" t="e">
            <v>#DIV/0!</v>
          </cell>
        </row>
        <row r="27">
          <cell r="AF27" t="str">
            <v xml:space="preserve"> </v>
          </cell>
        </row>
        <row r="28">
          <cell r="X28" t="str">
            <v>K-JACK</v>
          </cell>
          <cell r="AB28" t="e">
            <v>#DIV/0!</v>
          </cell>
          <cell r="AF28" t="e">
            <v>#DIV/0!</v>
          </cell>
        </row>
        <row r="30">
          <cell r="AF30" t="str">
            <v xml:space="preserve"> </v>
          </cell>
        </row>
        <row r="31">
          <cell r="X31" t="str">
            <v>CHEESLING</v>
          </cell>
          <cell r="AB31" t="e">
            <v>#DIV/0!</v>
          </cell>
          <cell r="AF31" t="e">
            <v>#DIV/0!</v>
          </cell>
        </row>
        <row r="36">
          <cell r="X36" t="str">
            <v>JEFFS</v>
          </cell>
          <cell r="AB36" t="e">
            <v>#DIV/0!</v>
          </cell>
          <cell r="AF36" t="e">
            <v>#DIV/0!</v>
          </cell>
        </row>
        <row r="38">
          <cell r="AF38" t="str">
            <v>-</v>
          </cell>
        </row>
        <row r="39">
          <cell r="AD39" t="str">
            <v>TOTAL-&gt;</v>
          </cell>
          <cell r="AF39" t="e">
            <v>#DIV/0!</v>
          </cell>
        </row>
        <row r="41">
          <cell r="AF41" t="str">
            <v>=</v>
          </cell>
        </row>
      </sheetData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les"/>
      <sheetName val="Sens"/>
      <sheetName val="HNGIL Standalone-&gt;&gt;"/>
      <sheetName val="Key Numbers at a Glance"/>
      <sheetName val="Assum"/>
      <sheetName val="P&amp;L"/>
      <sheetName val="BS"/>
      <sheetName val="CFS"/>
      <sheetName val="Sales - Cons"/>
      <sheetName val="Production"/>
      <sheetName val="Rishra"/>
      <sheetName val="Bahadurgarh"/>
      <sheetName val="Neemrana"/>
      <sheetName val="Rishikesh"/>
      <sheetName val="Pondicherry"/>
      <sheetName val="Nashik"/>
      <sheetName val="AP"/>
      <sheetName val="West_Furnace"/>
      <sheetName val="North_Furnace"/>
      <sheetName val="Admin &amp; Marketing"/>
      <sheetName val="Dep (2)"/>
      <sheetName val="Dep"/>
      <sheetName val="WCap"/>
      <sheetName val="Debt"/>
      <sheetName val="Investments"/>
      <sheetName val="Tax"/>
      <sheetName val="Tax Dep"/>
      <sheetName val="HNGFL Standalone-&gt;&gt;"/>
      <sheetName val="Assum - HNGFL"/>
      <sheetName val="P&amp;L - HNGFL"/>
      <sheetName val="BS - HNGFL"/>
      <sheetName val="CFS - HNGFL"/>
      <sheetName val="WCap - HNGFL"/>
      <sheetName val="Tax - HNGFL"/>
      <sheetName val="Float Glass"/>
      <sheetName val="Processed Glass"/>
      <sheetName val="Dep - HNGFL"/>
      <sheetName val="Tax Dep - HNGFL"/>
      <sheetName val="Debt - HNGFL"/>
      <sheetName val="Debt Schedule - HNGFL"/>
      <sheetName val="Sheet1"/>
    </sheetNames>
    <sheetDataSet>
      <sheetData sheetId="0" refreshError="1"/>
      <sheetData sheetId="1" refreshError="1">
        <row r="10">
          <cell r="C10" t="str">
            <v>Beer</v>
          </cell>
          <cell r="D10" t="str">
            <v>%</v>
          </cell>
          <cell r="I10">
            <v>6.4999999999999947E-2</v>
          </cell>
          <cell r="J10">
            <v>6.4999999999999947E-2</v>
          </cell>
          <cell r="K10">
            <v>6.4999999999999947E-2</v>
          </cell>
          <cell r="L10">
            <v>6.4999999999999947E-2</v>
          </cell>
          <cell r="M10">
            <v>6.4999999999999947E-2</v>
          </cell>
          <cell r="N10">
            <v>6.4999999999999947E-2</v>
          </cell>
          <cell r="O10">
            <v>6.4999999999999947E-2</v>
          </cell>
        </row>
        <row r="11">
          <cell r="C11" t="str">
            <v>Food &amp; Dairy</v>
          </cell>
          <cell r="D11" t="str">
            <v>%</v>
          </cell>
          <cell r="I11">
            <v>6.4999999999999947E-2</v>
          </cell>
          <cell r="J11">
            <v>6.4999999999999947E-2</v>
          </cell>
          <cell r="K11">
            <v>6.4999999999999947E-2</v>
          </cell>
          <cell r="L11">
            <v>6.4999999999999947E-2</v>
          </cell>
          <cell r="M11">
            <v>6.4999999999999947E-2</v>
          </cell>
          <cell r="N11">
            <v>6.4999999999999947E-2</v>
          </cell>
          <cell r="O11">
            <v>6.4999999999999947E-2</v>
          </cell>
        </row>
        <row r="12">
          <cell r="C12" t="str">
            <v xml:space="preserve">Household </v>
          </cell>
          <cell r="D12" t="str">
            <v>%</v>
          </cell>
          <cell r="I12">
            <v>0.05</v>
          </cell>
          <cell r="J12">
            <v>0.05</v>
          </cell>
          <cell r="K12">
            <v>0.05</v>
          </cell>
          <cell r="L12">
            <v>0.05</v>
          </cell>
          <cell r="M12">
            <v>0.05</v>
          </cell>
          <cell r="N12">
            <v>0.05</v>
          </cell>
          <cell r="O12">
            <v>0.05</v>
          </cell>
        </row>
        <row r="13">
          <cell r="C13" t="str">
            <v>Liquor</v>
          </cell>
          <cell r="D13" t="str">
            <v>%</v>
          </cell>
          <cell r="I13">
            <v>6.4999999999999947E-2</v>
          </cell>
          <cell r="J13">
            <v>6.4999999999999947E-2</v>
          </cell>
          <cell r="K13">
            <v>6.4999999999999947E-2</v>
          </cell>
          <cell r="L13">
            <v>6.4999999999999947E-2</v>
          </cell>
          <cell r="M13">
            <v>6.4999999999999947E-2</v>
          </cell>
          <cell r="N13">
            <v>6.4999999999999947E-2</v>
          </cell>
          <cell r="O13">
            <v>6.4999999999999947E-2</v>
          </cell>
        </row>
        <row r="14">
          <cell r="C14" t="str">
            <v>Pharmaceuticals</v>
          </cell>
          <cell r="D14" t="str">
            <v>%</v>
          </cell>
          <cell r="I14">
            <v>0.03</v>
          </cell>
          <cell r="J14">
            <v>0.03</v>
          </cell>
          <cell r="K14">
            <v>0.03</v>
          </cell>
          <cell r="L14">
            <v>0.03</v>
          </cell>
          <cell r="M14">
            <v>0.03</v>
          </cell>
          <cell r="N14">
            <v>0.03</v>
          </cell>
          <cell r="O14">
            <v>0.03</v>
          </cell>
        </row>
        <row r="15">
          <cell r="C15" t="str">
            <v>Soft Drinks</v>
          </cell>
          <cell r="D15" t="str">
            <v>%</v>
          </cell>
          <cell r="I15">
            <v>6.4999999999999947E-2</v>
          </cell>
          <cell r="J15">
            <v>6.4999999999999947E-2</v>
          </cell>
          <cell r="K15">
            <v>6.4999999999999947E-2</v>
          </cell>
          <cell r="L15">
            <v>6.4999999999999947E-2</v>
          </cell>
          <cell r="M15">
            <v>6.4999999999999947E-2</v>
          </cell>
          <cell r="N15">
            <v>6.4999999999999947E-2</v>
          </cell>
          <cell r="O15">
            <v>6.4999999999999947E-2</v>
          </cell>
        </row>
        <row r="16">
          <cell r="C16" t="str">
            <v>Toiletries</v>
          </cell>
          <cell r="D16" t="str">
            <v>%</v>
          </cell>
          <cell r="I16">
            <v>0.05</v>
          </cell>
          <cell r="J16">
            <v>0.05</v>
          </cell>
          <cell r="K16">
            <v>0.05</v>
          </cell>
          <cell r="L16">
            <v>0.05</v>
          </cell>
          <cell r="M16">
            <v>0.05</v>
          </cell>
          <cell r="N16">
            <v>0.05</v>
          </cell>
          <cell r="O16">
            <v>0.05</v>
          </cell>
        </row>
        <row r="17">
          <cell r="C17" t="str">
            <v>Vials</v>
          </cell>
          <cell r="D17" t="str">
            <v>%</v>
          </cell>
          <cell r="I17">
            <v>0.03</v>
          </cell>
          <cell r="J17">
            <v>0.03</v>
          </cell>
          <cell r="K17">
            <v>0.03</v>
          </cell>
          <cell r="L17">
            <v>0.03</v>
          </cell>
          <cell r="M17">
            <v>0.03</v>
          </cell>
          <cell r="N17">
            <v>0.03</v>
          </cell>
          <cell r="O17">
            <v>0.03</v>
          </cell>
        </row>
        <row r="18">
          <cell r="C18" t="str">
            <v>Tumblers</v>
          </cell>
          <cell r="D18" t="str">
            <v>%</v>
          </cell>
          <cell r="I18">
            <v>0.04</v>
          </cell>
          <cell r="J18">
            <v>0.04</v>
          </cell>
          <cell r="K18">
            <v>0.04</v>
          </cell>
          <cell r="L18">
            <v>0.04</v>
          </cell>
          <cell r="M18">
            <v>0.04</v>
          </cell>
          <cell r="N18">
            <v>0.04</v>
          </cell>
          <cell r="O18">
            <v>0.04</v>
          </cell>
        </row>
        <row r="21">
          <cell r="C21" t="str">
            <v>Silica Sand</v>
          </cell>
          <cell r="D21" t="str">
            <v>%</v>
          </cell>
          <cell r="I21">
            <v>0.06</v>
          </cell>
          <cell r="J21">
            <v>0.06</v>
          </cell>
          <cell r="K21">
            <v>0.06</v>
          </cell>
          <cell r="L21">
            <v>0.06</v>
          </cell>
          <cell r="M21">
            <v>0.06</v>
          </cell>
          <cell r="N21">
            <v>0.06</v>
          </cell>
          <cell r="O21">
            <v>0.06</v>
          </cell>
        </row>
        <row r="22">
          <cell r="C22" t="str">
            <v>Soda Ash</v>
          </cell>
          <cell r="D22" t="str">
            <v>%</v>
          </cell>
          <cell r="I22">
            <v>0.06</v>
          </cell>
          <cell r="J22">
            <v>0.06</v>
          </cell>
          <cell r="K22">
            <v>0.06</v>
          </cell>
          <cell r="L22">
            <v>0.06</v>
          </cell>
          <cell r="M22">
            <v>0.06</v>
          </cell>
          <cell r="N22">
            <v>0.06</v>
          </cell>
          <cell r="O22">
            <v>0.06</v>
          </cell>
        </row>
        <row r="23">
          <cell r="C23" t="str">
            <v>Cullet</v>
          </cell>
          <cell r="D23" t="str">
            <v>%</v>
          </cell>
          <cell r="I23">
            <v>0.06</v>
          </cell>
          <cell r="J23">
            <v>0.06</v>
          </cell>
          <cell r="K23">
            <v>0.06</v>
          </cell>
          <cell r="L23">
            <v>0.06</v>
          </cell>
          <cell r="M23">
            <v>0.06</v>
          </cell>
          <cell r="N23">
            <v>0.06</v>
          </cell>
          <cell r="O23">
            <v>0.06</v>
          </cell>
        </row>
        <row r="24">
          <cell r="C24" t="str">
            <v>Others</v>
          </cell>
          <cell r="D24" t="str">
            <v>%</v>
          </cell>
          <cell r="I24">
            <v>0.06</v>
          </cell>
          <cell r="J24">
            <v>0.06</v>
          </cell>
          <cell r="K24">
            <v>0.06</v>
          </cell>
          <cell r="L24">
            <v>0.06</v>
          </cell>
          <cell r="M24">
            <v>0.06</v>
          </cell>
          <cell r="N24">
            <v>0.06</v>
          </cell>
          <cell r="O24">
            <v>0.06</v>
          </cell>
        </row>
        <row r="27">
          <cell r="C27" t="str">
            <v>Packing costs</v>
          </cell>
          <cell r="D27" t="str">
            <v>%</v>
          </cell>
          <cell r="I27">
            <v>0.03</v>
          </cell>
          <cell r="J27">
            <v>0.03</v>
          </cell>
          <cell r="K27">
            <v>0.03</v>
          </cell>
          <cell r="L27">
            <v>0.03</v>
          </cell>
          <cell r="M27">
            <v>0.03</v>
          </cell>
          <cell r="N27">
            <v>0.03</v>
          </cell>
          <cell r="O27">
            <v>0.03</v>
          </cell>
        </row>
        <row r="28">
          <cell r="C28" t="str">
            <v>Stores &amp; spares</v>
          </cell>
          <cell r="D28" t="str">
            <v>%</v>
          </cell>
          <cell r="I28">
            <v>0.03</v>
          </cell>
          <cell r="J28">
            <v>0.03</v>
          </cell>
          <cell r="K28">
            <v>0.03</v>
          </cell>
          <cell r="L28">
            <v>0.03</v>
          </cell>
          <cell r="M28">
            <v>0.03</v>
          </cell>
          <cell r="N28">
            <v>0.03</v>
          </cell>
          <cell r="O28">
            <v>0.03</v>
          </cell>
        </row>
        <row r="29">
          <cell r="C29" t="str">
            <v>Other production overheads</v>
          </cell>
          <cell r="D29" t="str">
            <v>%</v>
          </cell>
          <cell r="I29">
            <v>0.03</v>
          </cell>
          <cell r="J29">
            <v>0.03</v>
          </cell>
          <cell r="K29">
            <v>0.03</v>
          </cell>
          <cell r="L29">
            <v>0.03</v>
          </cell>
          <cell r="M29">
            <v>0.03</v>
          </cell>
          <cell r="N29">
            <v>0.03</v>
          </cell>
          <cell r="O29">
            <v>0.03</v>
          </cell>
        </row>
        <row r="30">
          <cell r="C30" t="str">
            <v>Other selling variable expenses</v>
          </cell>
          <cell r="D30" t="str">
            <v>%</v>
          </cell>
          <cell r="I30">
            <v>0.03</v>
          </cell>
          <cell r="J30">
            <v>0.03</v>
          </cell>
          <cell r="K30">
            <v>0.03</v>
          </cell>
          <cell r="L30">
            <v>0.03</v>
          </cell>
          <cell r="M30">
            <v>0.03</v>
          </cell>
          <cell r="N30">
            <v>0.03</v>
          </cell>
          <cell r="O30">
            <v>0.03</v>
          </cell>
        </row>
        <row r="33">
          <cell r="C33" t="str">
            <v>Purchased Electricity</v>
          </cell>
          <cell r="D33" t="str">
            <v>%</v>
          </cell>
          <cell r="I33">
            <v>0.05</v>
          </cell>
          <cell r="J33">
            <v>6.0000000000000005E-2</v>
          </cell>
          <cell r="K33">
            <v>6.0000000000000005E-2</v>
          </cell>
          <cell r="L33">
            <v>6.0000000000000005E-2</v>
          </cell>
          <cell r="M33">
            <v>6.0000000000000005E-2</v>
          </cell>
          <cell r="N33">
            <v>6.0000000000000005E-2</v>
          </cell>
          <cell r="O33">
            <v>6.0000000000000005E-2</v>
          </cell>
        </row>
        <row r="34">
          <cell r="C34" t="str">
            <v>L.P.G.</v>
          </cell>
          <cell r="D34" t="str">
            <v>%</v>
          </cell>
          <cell r="I34">
            <v>0.05</v>
          </cell>
          <cell r="J34">
            <v>6.0000000000000005E-2</v>
          </cell>
          <cell r="K34">
            <v>6.0000000000000005E-2</v>
          </cell>
          <cell r="L34">
            <v>6.0000000000000005E-2</v>
          </cell>
          <cell r="M34">
            <v>6.0000000000000005E-2</v>
          </cell>
          <cell r="N34">
            <v>6.0000000000000005E-2</v>
          </cell>
          <cell r="O34">
            <v>6.0000000000000005E-2</v>
          </cell>
        </row>
        <row r="35">
          <cell r="C35" t="str">
            <v>L.D.O.</v>
          </cell>
          <cell r="D35" t="str">
            <v>%</v>
          </cell>
          <cell r="I35">
            <v>0.05</v>
          </cell>
          <cell r="J35">
            <v>6.0000000000000005E-2</v>
          </cell>
          <cell r="K35">
            <v>6.0000000000000005E-2</v>
          </cell>
          <cell r="L35">
            <v>6.0000000000000005E-2</v>
          </cell>
          <cell r="M35">
            <v>6.0000000000000005E-2</v>
          </cell>
          <cell r="N35">
            <v>6.0000000000000005E-2</v>
          </cell>
          <cell r="O35">
            <v>6.0000000000000005E-2</v>
          </cell>
        </row>
        <row r="36">
          <cell r="C36" t="str">
            <v>F-Oil/ RFO / Equv.Oil</v>
          </cell>
          <cell r="D36" t="str">
            <v>%</v>
          </cell>
          <cell r="I36">
            <v>0.05</v>
          </cell>
          <cell r="J36">
            <v>6.0000000000000005E-2</v>
          </cell>
          <cell r="K36">
            <v>6.0000000000000005E-2</v>
          </cell>
          <cell r="L36">
            <v>6.0000000000000005E-2</v>
          </cell>
          <cell r="M36">
            <v>6.0000000000000005E-2</v>
          </cell>
          <cell r="N36">
            <v>6.0000000000000005E-2</v>
          </cell>
          <cell r="O36">
            <v>6.0000000000000005E-2</v>
          </cell>
        </row>
        <row r="37">
          <cell r="C37" t="str">
            <v>L.N.G.</v>
          </cell>
          <cell r="D37" t="str">
            <v>%</v>
          </cell>
          <cell r="I37">
            <v>0.05</v>
          </cell>
          <cell r="J37">
            <v>6.0000000000000005E-2</v>
          </cell>
          <cell r="K37">
            <v>6.0000000000000005E-2</v>
          </cell>
          <cell r="L37">
            <v>6.0000000000000005E-2</v>
          </cell>
          <cell r="M37">
            <v>6.0000000000000005E-2</v>
          </cell>
          <cell r="N37">
            <v>6.0000000000000005E-2</v>
          </cell>
          <cell r="O37">
            <v>6.0000000000000005E-2</v>
          </cell>
        </row>
        <row r="38">
          <cell r="C38" t="str">
            <v>H.S.D.</v>
          </cell>
          <cell r="D38" t="str">
            <v>%</v>
          </cell>
          <cell r="I38">
            <v>0.05</v>
          </cell>
          <cell r="J38">
            <v>6.0000000000000005E-2</v>
          </cell>
          <cell r="K38">
            <v>6.0000000000000005E-2</v>
          </cell>
          <cell r="L38">
            <v>6.0000000000000005E-2</v>
          </cell>
          <cell r="M38">
            <v>6.0000000000000005E-2</v>
          </cell>
          <cell r="N38">
            <v>6.0000000000000005E-2</v>
          </cell>
          <cell r="O38">
            <v>6.0000000000000005E-2</v>
          </cell>
        </row>
        <row r="39">
          <cell r="C39" t="str">
            <v xml:space="preserve">H.P.S.        </v>
          </cell>
          <cell r="D39" t="str">
            <v>%</v>
          </cell>
          <cell r="I39">
            <v>0.05</v>
          </cell>
          <cell r="J39">
            <v>6.0000000000000005E-2</v>
          </cell>
          <cell r="K39">
            <v>6.0000000000000005E-2</v>
          </cell>
          <cell r="L39">
            <v>6.0000000000000005E-2</v>
          </cell>
          <cell r="M39">
            <v>6.0000000000000005E-2</v>
          </cell>
          <cell r="N39">
            <v>6.0000000000000005E-2</v>
          </cell>
          <cell r="O39">
            <v>6.0000000000000005E-2</v>
          </cell>
        </row>
        <row r="48">
          <cell r="F48">
            <v>0</v>
          </cell>
        </row>
        <row r="51">
          <cell r="F51">
            <v>5</v>
          </cell>
        </row>
        <row r="52">
          <cell r="F52">
            <v>0.09</v>
          </cell>
        </row>
        <row r="55">
          <cell r="C55" t="str">
            <v>% MPBF</v>
          </cell>
          <cell r="D55" t="str">
            <v>%</v>
          </cell>
          <cell r="I55">
            <v>0.75</v>
          </cell>
          <cell r="J55">
            <v>0.75</v>
          </cell>
          <cell r="K55">
            <v>0.5</v>
          </cell>
          <cell r="L55">
            <v>0.5</v>
          </cell>
          <cell r="M55">
            <v>0.5</v>
          </cell>
          <cell r="N55">
            <v>0.5</v>
          </cell>
          <cell r="O55">
            <v>0.5</v>
          </cell>
        </row>
        <row r="62">
          <cell r="C62" t="str">
            <v>Float glass plant</v>
          </cell>
        </row>
        <row r="63">
          <cell r="C63" t="str">
            <v>Clear Glass - 2 mm to 6 mm</v>
          </cell>
          <cell r="D63" t="str">
            <v>%</v>
          </cell>
          <cell r="I63">
            <v>0.04</v>
          </cell>
          <cell r="J63">
            <v>0.04</v>
          </cell>
          <cell r="K63">
            <v>0.04</v>
          </cell>
          <cell r="L63">
            <v>0.04</v>
          </cell>
          <cell r="M63">
            <v>0.04</v>
          </cell>
          <cell r="N63">
            <v>0.04</v>
          </cell>
          <cell r="O63">
            <v>0.04</v>
          </cell>
        </row>
        <row r="64">
          <cell r="C64" t="str">
            <v>Clear Glass - 8 mm, 10 mm, 12 mm</v>
          </cell>
          <cell r="D64" t="str">
            <v>%</v>
          </cell>
          <cell r="I64">
            <v>0.04</v>
          </cell>
          <cell r="J64">
            <v>0.04</v>
          </cell>
          <cell r="K64">
            <v>0.04</v>
          </cell>
          <cell r="L64">
            <v>0.04</v>
          </cell>
          <cell r="M64">
            <v>0.04</v>
          </cell>
          <cell r="N64">
            <v>0.04</v>
          </cell>
          <cell r="O64">
            <v>0.04</v>
          </cell>
        </row>
        <row r="65">
          <cell r="C65" t="str">
            <v>Tinted Glass - 2 mm to 6 mm</v>
          </cell>
          <cell r="D65" t="str">
            <v>%</v>
          </cell>
          <cell r="I65">
            <v>0.04</v>
          </cell>
          <cell r="J65">
            <v>0.04</v>
          </cell>
          <cell r="K65">
            <v>0.04</v>
          </cell>
          <cell r="L65">
            <v>0.04</v>
          </cell>
          <cell r="M65">
            <v>0.04</v>
          </cell>
          <cell r="N65">
            <v>0.04</v>
          </cell>
          <cell r="O65">
            <v>0.04</v>
          </cell>
        </row>
        <row r="66">
          <cell r="C66" t="str">
            <v>Tinted Glass - 8 mm, 10 mm, 12 mm</v>
          </cell>
          <cell r="D66" t="str">
            <v>%</v>
          </cell>
          <cell r="I66">
            <v>0.04</v>
          </cell>
          <cell r="J66">
            <v>0.04</v>
          </cell>
          <cell r="K66">
            <v>0.04</v>
          </cell>
          <cell r="L66">
            <v>0.04</v>
          </cell>
          <cell r="M66">
            <v>0.04</v>
          </cell>
          <cell r="N66">
            <v>0.04</v>
          </cell>
          <cell r="O66">
            <v>0.04</v>
          </cell>
        </row>
        <row r="67">
          <cell r="C67" t="str">
            <v>Off-shade</v>
          </cell>
          <cell r="D67" t="str">
            <v>%</v>
          </cell>
          <cell r="I67">
            <v>0.04</v>
          </cell>
          <cell r="J67">
            <v>0.04</v>
          </cell>
          <cell r="K67">
            <v>0.04</v>
          </cell>
          <cell r="L67">
            <v>0.04</v>
          </cell>
          <cell r="M67">
            <v>0.04</v>
          </cell>
          <cell r="N67">
            <v>0.04</v>
          </cell>
          <cell r="O67">
            <v>0.04</v>
          </cell>
        </row>
        <row r="68">
          <cell r="C68" t="str">
            <v>Processing Plant</v>
          </cell>
        </row>
        <row r="69">
          <cell r="C69" t="str">
            <v>IGU</v>
          </cell>
          <cell r="D69" t="str">
            <v>%</v>
          </cell>
          <cell r="I69">
            <v>0.04</v>
          </cell>
          <cell r="J69">
            <v>0.04</v>
          </cell>
          <cell r="K69">
            <v>0.04</v>
          </cell>
          <cell r="L69">
            <v>0.04</v>
          </cell>
          <cell r="M69">
            <v>0.04</v>
          </cell>
          <cell r="N69">
            <v>0.04</v>
          </cell>
          <cell r="O69">
            <v>0.04</v>
          </cell>
        </row>
        <row r="70">
          <cell r="C70" t="str">
            <v>Tempered Glass</v>
          </cell>
          <cell r="D70" t="str">
            <v>%</v>
          </cell>
          <cell r="I70">
            <v>0.04</v>
          </cell>
          <cell r="J70">
            <v>0.04</v>
          </cell>
          <cell r="K70">
            <v>0.04</v>
          </cell>
          <cell r="L70">
            <v>0.04</v>
          </cell>
          <cell r="M70">
            <v>0.04</v>
          </cell>
          <cell r="N70">
            <v>0.04</v>
          </cell>
          <cell r="O70">
            <v>0.04</v>
          </cell>
        </row>
        <row r="73">
          <cell r="C73" t="str">
            <v xml:space="preserve">Silica Sand </v>
          </cell>
          <cell r="D73" t="str">
            <v>%</v>
          </cell>
          <cell r="I73">
            <v>0.06</v>
          </cell>
          <cell r="J73">
            <v>0.06</v>
          </cell>
          <cell r="K73">
            <v>0.06</v>
          </cell>
          <cell r="L73">
            <v>0.06</v>
          </cell>
          <cell r="M73">
            <v>0.06</v>
          </cell>
          <cell r="N73">
            <v>0.06</v>
          </cell>
          <cell r="O73">
            <v>0.06</v>
          </cell>
        </row>
        <row r="74">
          <cell r="C74" t="str">
            <v>Quartz Powder</v>
          </cell>
          <cell r="D74" t="str">
            <v>%</v>
          </cell>
          <cell r="I74">
            <v>0.06</v>
          </cell>
          <cell r="J74">
            <v>0.06</v>
          </cell>
          <cell r="K74">
            <v>0.06</v>
          </cell>
          <cell r="L74">
            <v>0.06</v>
          </cell>
          <cell r="M74">
            <v>0.06</v>
          </cell>
          <cell r="N74">
            <v>0.06</v>
          </cell>
          <cell r="O74">
            <v>0.06</v>
          </cell>
        </row>
        <row r="75">
          <cell r="C75" t="str">
            <v xml:space="preserve">Soda Ash </v>
          </cell>
          <cell r="D75" t="str">
            <v>%</v>
          </cell>
          <cell r="I75">
            <v>0.06</v>
          </cell>
          <cell r="J75">
            <v>0.06</v>
          </cell>
          <cell r="K75">
            <v>0.06</v>
          </cell>
          <cell r="L75">
            <v>0.06</v>
          </cell>
          <cell r="M75">
            <v>0.06</v>
          </cell>
          <cell r="N75">
            <v>0.06</v>
          </cell>
          <cell r="O75">
            <v>0.06</v>
          </cell>
        </row>
        <row r="76">
          <cell r="C76" t="str">
            <v>Limestone</v>
          </cell>
          <cell r="D76" t="str">
            <v>%</v>
          </cell>
          <cell r="I76">
            <v>0.06</v>
          </cell>
          <cell r="J76">
            <v>0.06</v>
          </cell>
          <cell r="K76">
            <v>0.06</v>
          </cell>
          <cell r="L76">
            <v>0.06</v>
          </cell>
          <cell r="M76">
            <v>0.06</v>
          </cell>
          <cell r="N76">
            <v>0.06</v>
          </cell>
          <cell r="O76">
            <v>0.06</v>
          </cell>
        </row>
        <row r="77">
          <cell r="C77" t="str">
            <v>Feldspar</v>
          </cell>
          <cell r="D77" t="str">
            <v>%</v>
          </cell>
          <cell r="I77">
            <v>0.06</v>
          </cell>
          <cell r="J77">
            <v>0.06</v>
          </cell>
          <cell r="K77">
            <v>0.06</v>
          </cell>
          <cell r="L77">
            <v>0.06</v>
          </cell>
          <cell r="M77">
            <v>0.06</v>
          </cell>
          <cell r="N77">
            <v>0.06</v>
          </cell>
          <cell r="O77">
            <v>0.06</v>
          </cell>
        </row>
        <row r="78">
          <cell r="C78" t="str">
            <v>Dolomite</v>
          </cell>
          <cell r="D78" t="str">
            <v>%</v>
          </cell>
          <cell r="I78">
            <v>0.06</v>
          </cell>
          <cell r="J78">
            <v>0.06</v>
          </cell>
          <cell r="K78">
            <v>0.06</v>
          </cell>
          <cell r="L78">
            <v>0.06</v>
          </cell>
          <cell r="M78">
            <v>0.06</v>
          </cell>
          <cell r="N78">
            <v>0.06</v>
          </cell>
          <cell r="O78">
            <v>0.06</v>
          </cell>
        </row>
        <row r="79">
          <cell r="C79" t="str">
            <v>Cullets</v>
          </cell>
          <cell r="D79" t="str">
            <v>%</v>
          </cell>
          <cell r="I79">
            <v>0.06</v>
          </cell>
          <cell r="J79">
            <v>0.06</v>
          </cell>
          <cell r="K79">
            <v>0.06</v>
          </cell>
          <cell r="L79">
            <v>0.06</v>
          </cell>
          <cell r="M79">
            <v>0.06</v>
          </cell>
          <cell r="N79">
            <v>0.06</v>
          </cell>
          <cell r="O79">
            <v>0.06</v>
          </cell>
        </row>
        <row r="80">
          <cell r="C80" t="str">
            <v>Other Chemicals</v>
          </cell>
          <cell r="D80" t="str">
            <v>%</v>
          </cell>
          <cell r="I80">
            <v>0.06</v>
          </cell>
          <cell r="J80">
            <v>0.06</v>
          </cell>
          <cell r="K80">
            <v>0.06</v>
          </cell>
          <cell r="L80">
            <v>0.06</v>
          </cell>
          <cell r="M80">
            <v>0.06</v>
          </cell>
          <cell r="N80">
            <v>0.06</v>
          </cell>
          <cell r="O80">
            <v>0.06</v>
          </cell>
        </row>
        <row r="81">
          <cell r="C81" t="str">
            <v>Consumables</v>
          </cell>
          <cell r="D81" t="str">
            <v>%</v>
          </cell>
          <cell r="I81">
            <v>0.06</v>
          </cell>
          <cell r="J81">
            <v>0.06</v>
          </cell>
          <cell r="K81">
            <v>0.06</v>
          </cell>
          <cell r="L81">
            <v>0.06</v>
          </cell>
          <cell r="M81">
            <v>0.06</v>
          </cell>
          <cell r="N81">
            <v>0.06</v>
          </cell>
          <cell r="O81">
            <v>0.06</v>
          </cell>
        </row>
        <row r="84">
          <cell r="C84" t="str">
            <v>Power &amp; Fuel</v>
          </cell>
          <cell r="D84" t="str">
            <v>%</v>
          </cell>
          <cell r="I84">
            <v>0.03</v>
          </cell>
          <cell r="J84">
            <v>0.03</v>
          </cell>
          <cell r="K84">
            <v>0.03</v>
          </cell>
          <cell r="L84">
            <v>3.0000000000000249E-2</v>
          </cell>
          <cell r="M84">
            <v>2.9999999999999805E-2</v>
          </cell>
          <cell r="N84">
            <v>0.03</v>
          </cell>
          <cell r="O84">
            <v>0.03</v>
          </cell>
          <cell r="P84" t="str">
            <v>table_HNGFL_power_cost_growth</v>
          </cell>
        </row>
        <row r="85">
          <cell r="C85" t="str">
            <v>Water cost</v>
          </cell>
          <cell r="D85" t="str">
            <v>%</v>
          </cell>
          <cell r="I85">
            <v>0.03</v>
          </cell>
          <cell r="J85">
            <v>0.03</v>
          </cell>
          <cell r="K85">
            <v>0.03</v>
          </cell>
          <cell r="L85">
            <v>0.03</v>
          </cell>
          <cell r="M85">
            <v>0.03</v>
          </cell>
          <cell r="N85">
            <v>0.03</v>
          </cell>
          <cell r="O85">
            <v>0.03</v>
          </cell>
          <cell r="P85" t="str">
            <v>table_HNGFL_water_cost_growth</v>
          </cell>
        </row>
        <row r="86">
          <cell r="C86" t="str">
            <v>Packing costs</v>
          </cell>
          <cell r="D86" t="str">
            <v>%</v>
          </cell>
          <cell r="I86">
            <v>0.03</v>
          </cell>
          <cell r="J86">
            <v>0.03</v>
          </cell>
          <cell r="K86">
            <v>0.03</v>
          </cell>
          <cell r="L86">
            <v>0.03</v>
          </cell>
          <cell r="M86">
            <v>0.03</v>
          </cell>
          <cell r="N86">
            <v>0.03</v>
          </cell>
          <cell r="O86">
            <v>0.03</v>
          </cell>
          <cell r="P86" t="str">
            <v>table_HNGFL_packing_cost_growth</v>
          </cell>
        </row>
        <row r="87">
          <cell r="C87" t="str">
            <v>Other manufacturing costs</v>
          </cell>
          <cell r="D87" t="str">
            <v>%</v>
          </cell>
          <cell r="I87">
            <v>0.03</v>
          </cell>
          <cell r="J87">
            <v>0.03</v>
          </cell>
          <cell r="K87">
            <v>0.03</v>
          </cell>
          <cell r="L87">
            <v>0.03</v>
          </cell>
          <cell r="M87">
            <v>0.03</v>
          </cell>
          <cell r="N87">
            <v>0.03</v>
          </cell>
          <cell r="O87">
            <v>0.03</v>
          </cell>
        </row>
        <row r="89">
          <cell r="B89" t="str">
            <v>Salary Growth</v>
          </cell>
          <cell r="D89" t="str">
            <v>%</v>
          </cell>
          <cell r="I89">
            <v>0.12</v>
          </cell>
          <cell r="J89">
            <v>0.12</v>
          </cell>
          <cell r="K89">
            <v>0.12</v>
          </cell>
          <cell r="L89">
            <v>0.12</v>
          </cell>
          <cell r="M89">
            <v>0.12</v>
          </cell>
          <cell r="N89">
            <v>0.12</v>
          </cell>
          <cell r="O89">
            <v>0.12</v>
          </cell>
        </row>
        <row r="92">
          <cell r="C92" t="str">
            <v>Stores &amp; spares</v>
          </cell>
          <cell r="D92" t="str">
            <v>%</v>
          </cell>
          <cell r="I92">
            <v>0.03</v>
          </cell>
          <cell r="J92">
            <v>0.03</v>
          </cell>
          <cell r="K92">
            <v>0.03</v>
          </cell>
          <cell r="L92">
            <v>0.03</v>
          </cell>
          <cell r="M92">
            <v>0.03</v>
          </cell>
          <cell r="N92">
            <v>0.03</v>
          </cell>
          <cell r="O92">
            <v>0.03</v>
          </cell>
        </row>
        <row r="93">
          <cell r="C93" t="str">
            <v>Repairs &amp; maintenance</v>
          </cell>
          <cell r="D93" t="str">
            <v>%</v>
          </cell>
          <cell r="I93">
            <v>0.03</v>
          </cell>
          <cell r="J93">
            <v>0.03</v>
          </cell>
          <cell r="K93">
            <v>0.03</v>
          </cell>
          <cell r="L93">
            <v>0.03</v>
          </cell>
          <cell r="M93">
            <v>0.03</v>
          </cell>
          <cell r="N93">
            <v>0.03</v>
          </cell>
          <cell r="O93">
            <v>0.03</v>
          </cell>
        </row>
      </sheetData>
      <sheetData sheetId="2" refreshError="1"/>
      <sheetData sheetId="3" refreshError="1"/>
      <sheetData sheetId="4" refreshError="1">
        <row r="10">
          <cell r="C10" t="str">
            <v>Rishra Furnace I</v>
          </cell>
          <cell r="D10" t="str">
            <v>MT/ day</v>
          </cell>
          <cell r="F10">
            <v>170.02442129629631</v>
          </cell>
          <cell r="G10">
            <v>172.05</v>
          </cell>
          <cell r="H10">
            <v>163.07749999999999</v>
          </cell>
          <cell r="I10">
            <v>170</v>
          </cell>
          <cell r="J10">
            <v>225</v>
          </cell>
          <cell r="K10">
            <v>225</v>
          </cell>
          <cell r="L10">
            <v>225</v>
          </cell>
          <cell r="M10">
            <v>225</v>
          </cell>
          <cell r="N10">
            <v>225</v>
          </cell>
          <cell r="O10">
            <v>225</v>
          </cell>
        </row>
        <row r="11">
          <cell r="C11" t="str">
            <v xml:space="preserve">Rishra Furnace II </v>
          </cell>
          <cell r="D11" t="str">
            <v>MT/ day</v>
          </cell>
          <cell r="F11">
            <v>183.81018518518519</v>
          </cell>
          <cell r="G11">
            <v>190</v>
          </cell>
          <cell r="H11">
            <v>215.02</v>
          </cell>
          <cell r="I11">
            <v>225</v>
          </cell>
          <cell r="J11">
            <v>225</v>
          </cell>
          <cell r="K11">
            <v>225</v>
          </cell>
          <cell r="L11">
            <v>225</v>
          </cell>
          <cell r="M11">
            <v>225</v>
          </cell>
          <cell r="N11">
            <v>225</v>
          </cell>
          <cell r="O11">
            <v>225</v>
          </cell>
        </row>
        <row r="12">
          <cell r="C12" t="str">
            <v>Rishra Furnace VI</v>
          </cell>
          <cell r="D12" t="str">
            <v>MT/ day</v>
          </cell>
          <cell r="F12">
            <v>307.8820601851852</v>
          </cell>
          <cell r="G12">
            <v>318.25</v>
          </cell>
          <cell r="H12">
            <v>324.86399999999998</v>
          </cell>
          <cell r="I12">
            <v>340</v>
          </cell>
          <cell r="J12">
            <v>440</v>
          </cell>
          <cell r="K12">
            <v>456.66666666666669</v>
          </cell>
          <cell r="L12">
            <v>498.75</v>
          </cell>
          <cell r="M12">
            <v>525</v>
          </cell>
          <cell r="N12">
            <v>525</v>
          </cell>
          <cell r="O12">
            <v>525</v>
          </cell>
        </row>
        <row r="13">
          <cell r="C13" t="str">
            <v>Bghr Furnace III</v>
          </cell>
          <cell r="D13" t="str">
            <v>MT/ day</v>
          </cell>
          <cell r="F13">
            <v>329.82864488262925</v>
          </cell>
          <cell r="G13">
            <v>329.3</v>
          </cell>
          <cell r="H13">
            <v>344.04500000000002</v>
          </cell>
          <cell r="I13">
            <v>355</v>
          </cell>
          <cell r="J13">
            <v>355</v>
          </cell>
          <cell r="K13">
            <v>355</v>
          </cell>
          <cell r="L13">
            <v>355</v>
          </cell>
          <cell r="M13">
            <v>355</v>
          </cell>
          <cell r="N13">
            <v>355</v>
          </cell>
          <cell r="O13">
            <v>355</v>
          </cell>
        </row>
        <row r="14">
          <cell r="C14" t="str">
            <v>Bghr Furnace IV</v>
          </cell>
          <cell r="D14" t="str">
            <v>MT/ day</v>
          </cell>
          <cell r="F14">
            <v>147.08574704225359</v>
          </cell>
          <cell r="G14">
            <v>138.17925</v>
          </cell>
          <cell r="H14">
            <v>145.2825</v>
          </cell>
          <cell r="I14">
            <v>275</v>
          </cell>
          <cell r="J14">
            <v>275</v>
          </cell>
          <cell r="K14">
            <v>275</v>
          </cell>
          <cell r="L14">
            <v>275</v>
          </cell>
          <cell r="M14">
            <v>275</v>
          </cell>
          <cell r="N14">
            <v>275</v>
          </cell>
          <cell r="O14">
            <v>275</v>
          </cell>
        </row>
        <row r="15">
          <cell r="C15" t="str">
            <v>Bghr Furnace V</v>
          </cell>
          <cell r="D15" t="str">
            <v>MT/ day</v>
          </cell>
          <cell r="F15">
            <v>138.17145934272307</v>
          </cell>
          <cell r="G15">
            <v>137.94999999999999</v>
          </cell>
          <cell r="H15">
            <v>112.2975</v>
          </cell>
          <cell r="I15">
            <v>170</v>
          </cell>
          <cell r="J15">
            <v>170</v>
          </cell>
          <cell r="K15">
            <v>170</v>
          </cell>
          <cell r="L15">
            <v>170</v>
          </cell>
          <cell r="M15">
            <v>170</v>
          </cell>
          <cell r="N15">
            <v>170</v>
          </cell>
          <cell r="O15">
            <v>170</v>
          </cell>
        </row>
        <row r="16">
          <cell r="C16" t="str">
            <v>Neemrana Furnace</v>
          </cell>
          <cell r="D16" t="str">
            <v>MT/ day</v>
          </cell>
          <cell r="F16">
            <v>126</v>
          </cell>
          <cell r="G16">
            <v>172.8</v>
          </cell>
          <cell r="H16">
            <v>177.03</v>
          </cell>
          <cell r="I16">
            <v>200</v>
          </cell>
          <cell r="J16">
            <v>200</v>
          </cell>
          <cell r="K16">
            <v>200</v>
          </cell>
          <cell r="L16">
            <v>480</v>
          </cell>
          <cell r="M16">
            <v>502.5</v>
          </cell>
          <cell r="N16">
            <v>525</v>
          </cell>
          <cell r="O16">
            <v>525</v>
          </cell>
        </row>
        <row r="17">
          <cell r="C17" t="str">
            <v>Rishikesh Furnace 1</v>
          </cell>
          <cell r="D17" t="str">
            <v>MT/ day</v>
          </cell>
          <cell r="F17">
            <v>249.33598233995585</v>
          </cell>
          <cell r="G17">
            <v>247.5</v>
          </cell>
          <cell r="H17">
            <v>241.72225</v>
          </cell>
          <cell r="I17">
            <v>290</v>
          </cell>
          <cell r="J17">
            <v>290</v>
          </cell>
          <cell r="K17">
            <v>290</v>
          </cell>
          <cell r="L17">
            <v>290</v>
          </cell>
          <cell r="M17">
            <v>290</v>
          </cell>
          <cell r="N17">
            <v>290</v>
          </cell>
          <cell r="O17">
            <v>290</v>
          </cell>
        </row>
        <row r="18">
          <cell r="C18" t="str">
            <v>Rishikesh Furnace 2</v>
          </cell>
          <cell r="D18" t="str">
            <v>MT/ day</v>
          </cell>
          <cell r="F18">
            <v>115.76313465783664</v>
          </cell>
          <cell r="G18">
            <v>121.5</v>
          </cell>
          <cell r="H18">
            <v>122.9025</v>
          </cell>
          <cell r="I18">
            <v>130</v>
          </cell>
          <cell r="J18">
            <v>130</v>
          </cell>
          <cell r="K18">
            <v>130</v>
          </cell>
          <cell r="L18">
            <v>130</v>
          </cell>
          <cell r="M18">
            <v>130</v>
          </cell>
          <cell r="N18">
            <v>130</v>
          </cell>
          <cell r="O18">
            <v>130</v>
          </cell>
        </row>
        <row r="19">
          <cell r="C19" t="str">
            <v>Pondicherry Furnace 1</v>
          </cell>
          <cell r="D19" t="str">
            <v>MT/ day</v>
          </cell>
          <cell r="F19">
            <v>315.49166666666667</v>
          </cell>
          <cell r="G19">
            <v>325.31399999999996</v>
          </cell>
          <cell r="H19">
            <v>355.40571999999997</v>
          </cell>
          <cell r="I19">
            <v>360</v>
          </cell>
          <cell r="J19">
            <v>360</v>
          </cell>
          <cell r="K19">
            <v>360</v>
          </cell>
          <cell r="L19">
            <v>440</v>
          </cell>
          <cell r="M19">
            <v>463.33333333333331</v>
          </cell>
          <cell r="N19">
            <v>506.25</v>
          </cell>
          <cell r="O19">
            <v>525</v>
          </cell>
        </row>
        <row r="20">
          <cell r="C20" t="str">
            <v>Nashik Furnace 1</v>
          </cell>
          <cell r="D20" t="str">
            <v>MT/ day</v>
          </cell>
          <cell r="F20">
            <v>319.3</v>
          </cell>
          <cell r="G20">
            <v>329.4</v>
          </cell>
          <cell r="H20">
            <v>344.07749999999999</v>
          </cell>
          <cell r="I20">
            <v>360</v>
          </cell>
          <cell r="J20">
            <v>480</v>
          </cell>
          <cell r="K20">
            <v>506.25</v>
          </cell>
          <cell r="L20">
            <v>525</v>
          </cell>
          <cell r="M20">
            <v>525</v>
          </cell>
          <cell r="N20">
            <v>525</v>
          </cell>
          <cell r="O20">
            <v>525</v>
          </cell>
        </row>
        <row r="21">
          <cell r="C21" t="str">
            <v>West Furnace (New)</v>
          </cell>
          <cell r="D21" t="str">
            <v>MT/ day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500</v>
          </cell>
          <cell r="L21">
            <v>510</v>
          </cell>
          <cell r="M21">
            <v>550</v>
          </cell>
          <cell r="N21">
            <v>580</v>
          </cell>
          <cell r="O21">
            <v>580</v>
          </cell>
        </row>
        <row r="22">
          <cell r="C22" t="str">
            <v>North Furnace (New)</v>
          </cell>
          <cell r="D22" t="str">
            <v>MT/ day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500</v>
          </cell>
          <cell r="M22">
            <v>510</v>
          </cell>
          <cell r="N22">
            <v>550</v>
          </cell>
          <cell r="O22">
            <v>580</v>
          </cell>
        </row>
        <row r="23">
          <cell r="C23" t="str">
            <v xml:space="preserve">Andhra Pradesh </v>
          </cell>
          <cell r="D23" t="str">
            <v>MT/ day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500</v>
          </cell>
          <cell r="L23">
            <v>540</v>
          </cell>
          <cell r="M23">
            <v>580</v>
          </cell>
          <cell r="N23">
            <v>580</v>
          </cell>
          <cell r="O23">
            <v>580</v>
          </cell>
        </row>
        <row r="27">
          <cell r="C27" t="str">
            <v>Rishra Furnace I</v>
          </cell>
          <cell r="D27" t="str">
            <v>%</v>
          </cell>
          <cell r="F27">
            <v>0.90080321926448748</v>
          </cell>
          <cell r="G27">
            <v>0.90624242522178955</v>
          </cell>
          <cell r="H27">
            <v>0.88120358858909309</v>
          </cell>
          <cell r="I27">
            <v>0.9</v>
          </cell>
          <cell r="J27">
            <v>0.875</v>
          </cell>
          <cell r="K27">
            <v>0.9</v>
          </cell>
          <cell r="L27">
            <v>0.9</v>
          </cell>
          <cell r="M27">
            <v>0.9</v>
          </cell>
          <cell r="N27">
            <v>0.9</v>
          </cell>
          <cell r="O27">
            <v>0.9</v>
          </cell>
        </row>
        <row r="28">
          <cell r="C28" t="str">
            <v xml:space="preserve">Rishra Furnace II </v>
          </cell>
          <cell r="D28" t="str">
            <v>%</v>
          </cell>
          <cell r="F28">
            <v>0.90593397891680549</v>
          </cell>
          <cell r="G28">
            <v>0.89874402971873346</v>
          </cell>
          <cell r="H28">
            <v>0.81247040519515656</v>
          </cell>
          <cell r="I28">
            <v>0.9</v>
          </cell>
          <cell r="J28">
            <v>0.9</v>
          </cell>
          <cell r="K28">
            <v>0.9</v>
          </cell>
          <cell r="L28">
            <v>0.9</v>
          </cell>
          <cell r="M28">
            <v>0.9</v>
          </cell>
          <cell r="N28">
            <v>0.9</v>
          </cell>
          <cell r="O28">
            <v>0.9</v>
          </cell>
        </row>
        <row r="29">
          <cell r="C29" t="str">
            <v>Rishra Furnace VI</v>
          </cell>
          <cell r="D29" t="str">
            <v>%</v>
          </cell>
          <cell r="F29">
            <v>0.91365454861715079</v>
          </cell>
          <cell r="G29">
            <v>0.91791853151844416</v>
          </cell>
          <cell r="H29">
            <v>0.89696381884119081</v>
          </cell>
          <cell r="I29">
            <v>0.9</v>
          </cell>
          <cell r="J29">
            <v>0.85</v>
          </cell>
          <cell r="K29">
            <v>0.9</v>
          </cell>
          <cell r="L29">
            <v>0.9</v>
          </cell>
          <cell r="M29">
            <v>0.9</v>
          </cell>
          <cell r="N29">
            <v>0.9</v>
          </cell>
          <cell r="O29">
            <v>0.9</v>
          </cell>
        </row>
        <row r="30">
          <cell r="C30" t="str">
            <v>Bghr Furnace III</v>
          </cell>
          <cell r="D30" t="str">
            <v>%</v>
          </cell>
          <cell r="F30">
            <v>0.86393463230672529</v>
          </cell>
          <cell r="G30">
            <v>0.86348813078372821</v>
          </cell>
          <cell r="H30">
            <v>0.86395126612517914</v>
          </cell>
          <cell r="I30">
            <v>0.9</v>
          </cell>
          <cell r="J30">
            <v>0.9</v>
          </cell>
          <cell r="K30">
            <v>0.9</v>
          </cell>
          <cell r="L30">
            <v>0.9</v>
          </cell>
          <cell r="M30">
            <v>0.9</v>
          </cell>
          <cell r="N30">
            <v>0.9</v>
          </cell>
          <cell r="O30">
            <v>0.9</v>
          </cell>
        </row>
        <row r="31">
          <cell r="C31" t="str">
            <v>Bghr Furnace IV</v>
          </cell>
          <cell r="D31" t="str">
            <v>%</v>
          </cell>
          <cell r="F31">
            <v>0.86297136787214523</v>
          </cell>
          <cell r="G31">
            <v>0.84728479962058334</v>
          </cell>
          <cell r="H31">
            <v>0.87308352348803442</v>
          </cell>
          <cell r="I31">
            <v>0.82857142857142863</v>
          </cell>
          <cell r="J31">
            <v>0.9</v>
          </cell>
          <cell r="K31">
            <v>0.9</v>
          </cell>
          <cell r="L31">
            <v>0.9</v>
          </cell>
          <cell r="M31">
            <v>0.9</v>
          </cell>
          <cell r="N31">
            <v>0.9</v>
          </cell>
          <cell r="O31">
            <v>0.9</v>
          </cell>
        </row>
        <row r="32">
          <cell r="C32" t="str">
            <v>Bghr Furnace V</v>
          </cell>
          <cell r="D32" t="str">
            <v>%</v>
          </cell>
          <cell r="F32">
            <v>0.85521594684385382</v>
          </cell>
          <cell r="G32">
            <v>0.87051719482559708</v>
          </cell>
          <cell r="H32">
            <v>0.84325917290067687</v>
          </cell>
          <cell r="I32">
            <v>0.9</v>
          </cell>
          <cell r="J32">
            <v>0.9</v>
          </cell>
          <cell r="K32">
            <v>0.9</v>
          </cell>
          <cell r="L32">
            <v>0.9</v>
          </cell>
          <cell r="M32">
            <v>0.9</v>
          </cell>
          <cell r="N32">
            <v>0.9</v>
          </cell>
          <cell r="O32">
            <v>0.9</v>
          </cell>
        </row>
        <row r="33">
          <cell r="C33" t="str">
            <v>Neemrana Furnace</v>
          </cell>
          <cell r="D33" t="str">
            <v>%</v>
          </cell>
          <cell r="F33">
            <v>0.8</v>
          </cell>
          <cell r="G33">
            <v>0.85142094220865916</v>
          </cell>
          <cell r="H33">
            <v>0.88534814975314569</v>
          </cell>
          <cell r="I33">
            <v>0.90400000000000003</v>
          </cell>
          <cell r="J33">
            <v>0.90400000000000003</v>
          </cell>
          <cell r="K33">
            <v>0.90400000000000003</v>
          </cell>
          <cell r="L33">
            <v>0.85833333333333328</v>
          </cell>
          <cell r="M33">
            <v>0.9</v>
          </cell>
          <cell r="N33">
            <v>0.9</v>
          </cell>
          <cell r="O33">
            <v>0.9</v>
          </cell>
        </row>
        <row r="34">
          <cell r="C34" t="str">
            <v>Rishikesh Furnace 1</v>
          </cell>
          <cell r="D34" t="str">
            <v>%</v>
          </cell>
          <cell r="F34">
            <v>0.86927602967510875</v>
          </cell>
          <cell r="G34">
            <v>0.87321989096315877</v>
          </cell>
          <cell r="H34">
            <v>0.86259464115700235</v>
          </cell>
          <cell r="I34">
            <v>0.81666666666666676</v>
          </cell>
          <cell r="J34">
            <v>0.9</v>
          </cell>
          <cell r="K34">
            <v>0.9</v>
          </cell>
          <cell r="L34">
            <v>0.9</v>
          </cell>
          <cell r="M34">
            <v>0.9</v>
          </cell>
          <cell r="N34">
            <v>0.9</v>
          </cell>
          <cell r="O34">
            <v>0.9</v>
          </cell>
        </row>
        <row r="35">
          <cell r="C35" t="str">
            <v>Rishikesh Furnace 2</v>
          </cell>
          <cell r="D35" t="str">
            <v>%</v>
          </cell>
          <cell r="F35">
            <v>0.85101732506187522</v>
          </cell>
          <cell r="G35">
            <v>0.87860197478897517</v>
          </cell>
          <cell r="H35">
            <v>0.89052120023184267</v>
          </cell>
          <cell r="I35">
            <v>0.9</v>
          </cell>
          <cell r="J35">
            <v>0.9</v>
          </cell>
          <cell r="K35">
            <v>0.9</v>
          </cell>
          <cell r="L35">
            <v>0.9</v>
          </cell>
          <cell r="M35">
            <v>0.9</v>
          </cell>
          <cell r="N35">
            <v>0.9</v>
          </cell>
          <cell r="O35">
            <v>0.9</v>
          </cell>
        </row>
        <row r="36">
          <cell r="C36" t="str">
            <v>Pondicherry Furnace 1</v>
          </cell>
          <cell r="D36" t="str">
            <v>%</v>
          </cell>
          <cell r="F36">
            <v>0.88921269964253635</v>
          </cell>
          <cell r="G36">
            <v>0.89710031413965319</v>
          </cell>
          <cell r="H36">
            <v>0.88816697110530496</v>
          </cell>
          <cell r="I36">
            <v>0.9</v>
          </cell>
          <cell r="J36">
            <v>0.9</v>
          </cell>
          <cell r="K36">
            <v>0.9</v>
          </cell>
          <cell r="L36">
            <v>0.86428571428571432</v>
          </cell>
          <cell r="M36">
            <v>0.9</v>
          </cell>
          <cell r="N36">
            <v>0.9</v>
          </cell>
          <cell r="O36">
            <v>0.9</v>
          </cell>
        </row>
        <row r="37">
          <cell r="C37" t="str">
            <v>Nashik Furnace 1</v>
          </cell>
          <cell r="D37" t="str">
            <v>%</v>
          </cell>
          <cell r="F37">
            <v>0.84474319120308072</v>
          </cell>
          <cell r="G37">
            <v>0.89861294583883755</v>
          </cell>
          <cell r="H37">
            <v>0.86892960370733108</v>
          </cell>
          <cell r="I37">
            <v>0.89500000000000002</v>
          </cell>
          <cell r="J37">
            <v>0.86428571428571432</v>
          </cell>
          <cell r="K37">
            <v>0.9</v>
          </cell>
          <cell r="L37">
            <v>0.9</v>
          </cell>
          <cell r="M37">
            <v>0.9</v>
          </cell>
          <cell r="N37">
            <v>0.9</v>
          </cell>
          <cell r="O37">
            <v>0.9</v>
          </cell>
        </row>
        <row r="38">
          <cell r="C38" t="str">
            <v>West Furnace (New)</v>
          </cell>
          <cell r="D38" t="str">
            <v>%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0.7</v>
          </cell>
          <cell r="L38">
            <v>0.91833333333333333</v>
          </cell>
          <cell r="M38">
            <v>0.92</v>
          </cell>
          <cell r="N38">
            <v>0.92</v>
          </cell>
          <cell r="O38">
            <v>0.92</v>
          </cell>
        </row>
        <row r="39">
          <cell r="C39" t="str">
            <v>North Furnace (New)</v>
          </cell>
          <cell r="D39" t="str">
            <v>%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0.7</v>
          </cell>
          <cell r="M39">
            <v>0.91833333333333333</v>
          </cell>
          <cell r="N39">
            <v>0.92</v>
          </cell>
          <cell r="O39">
            <v>0.92</v>
          </cell>
        </row>
        <row r="40">
          <cell r="C40" t="str">
            <v xml:space="preserve">Andhra Pradesh </v>
          </cell>
          <cell r="D40" t="str">
            <v>%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0.86333333333333329</v>
          </cell>
          <cell r="L40">
            <v>0.92</v>
          </cell>
          <cell r="M40">
            <v>0.92</v>
          </cell>
          <cell r="N40">
            <v>0.92</v>
          </cell>
          <cell r="O40">
            <v>0.92</v>
          </cell>
        </row>
        <row r="46">
          <cell r="C46" t="str">
            <v>Rishra Furnace I</v>
          </cell>
          <cell r="F46">
            <v>0</v>
          </cell>
          <cell r="G46">
            <v>85</v>
          </cell>
          <cell r="H46">
            <v>0</v>
          </cell>
          <cell r="I46">
            <v>30</v>
          </cell>
          <cell r="J46">
            <v>60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</row>
        <row r="47">
          <cell r="C47" t="str">
            <v xml:space="preserve">Rishra Furnace II </v>
          </cell>
          <cell r="F47">
            <v>0</v>
          </cell>
          <cell r="G47">
            <v>0</v>
          </cell>
          <cell r="H47">
            <v>90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</row>
        <row r="48">
          <cell r="C48" t="str">
            <v>Rishra Furnace VI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90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</row>
        <row r="49">
          <cell r="C49" t="str">
            <v>Bghr Furnace III</v>
          </cell>
          <cell r="F49">
            <v>0</v>
          </cell>
          <cell r="G49">
            <v>66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</row>
        <row r="50">
          <cell r="C50" t="str">
            <v>Bghr Furnace IV</v>
          </cell>
          <cell r="F50">
            <v>0</v>
          </cell>
          <cell r="G50">
            <v>0</v>
          </cell>
          <cell r="H50">
            <v>0</v>
          </cell>
          <cell r="I50">
            <v>135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</row>
        <row r="51">
          <cell r="C51" t="str">
            <v>Bghr Furnace V</v>
          </cell>
          <cell r="F51">
            <v>0</v>
          </cell>
          <cell r="G51">
            <v>0</v>
          </cell>
          <cell r="H51">
            <v>90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</row>
        <row r="52">
          <cell r="C52" t="str">
            <v>Neemrana Furnace</v>
          </cell>
          <cell r="F52">
            <v>347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120</v>
          </cell>
          <cell r="M52">
            <v>0</v>
          </cell>
          <cell r="N52">
            <v>0</v>
          </cell>
          <cell r="O52">
            <v>0</v>
          </cell>
        </row>
        <row r="53">
          <cell r="C53" t="str">
            <v>Rishikesh Furnace 1</v>
          </cell>
          <cell r="F53">
            <v>0</v>
          </cell>
          <cell r="G53">
            <v>0</v>
          </cell>
          <cell r="H53">
            <v>0</v>
          </cell>
          <cell r="I53">
            <v>60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</row>
        <row r="54">
          <cell r="C54" t="str">
            <v>Rishikesh Furnace 2</v>
          </cell>
          <cell r="F54">
            <v>90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</row>
        <row r="55">
          <cell r="C55" t="str">
            <v>Pondicherry Furnace 1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90</v>
          </cell>
          <cell r="M55">
            <v>0</v>
          </cell>
          <cell r="N55">
            <v>0</v>
          </cell>
          <cell r="O55">
            <v>0</v>
          </cell>
        </row>
        <row r="56">
          <cell r="C56" t="str">
            <v>Nashik Furnace 1</v>
          </cell>
          <cell r="F56">
            <v>90</v>
          </cell>
          <cell r="G56">
            <v>0</v>
          </cell>
          <cell r="H56">
            <v>0</v>
          </cell>
          <cell r="I56">
            <v>0</v>
          </cell>
          <cell r="J56">
            <v>90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</row>
        <row r="57">
          <cell r="C57" t="str">
            <v>West Furnace (New)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275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</row>
        <row r="58">
          <cell r="C58" t="str">
            <v>North Furnace (New)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275</v>
          </cell>
          <cell r="M58">
            <v>0</v>
          </cell>
          <cell r="N58">
            <v>0</v>
          </cell>
          <cell r="O58">
            <v>0</v>
          </cell>
        </row>
        <row r="59">
          <cell r="C59" t="str">
            <v xml:space="preserve">Andhra Pradesh 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</row>
        <row r="62">
          <cell r="C62" t="str">
            <v>Rishra Furnace I</v>
          </cell>
          <cell r="I62">
            <v>40603</v>
          </cell>
          <cell r="J62">
            <v>40634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</row>
        <row r="63">
          <cell r="C63" t="str">
            <v xml:space="preserve">Rishra Furnace II 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</row>
        <row r="64">
          <cell r="C64" t="str">
            <v>Rishra Furnace VI</v>
          </cell>
          <cell r="I64">
            <v>0</v>
          </cell>
          <cell r="J64">
            <v>40756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</row>
        <row r="65">
          <cell r="C65" t="str">
            <v>Bghr Furnace III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</row>
        <row r="66">
          <cell r="C66" t="str">
            <v>Bghr Furnace IV</v>
          </cell>
          <cell r="I66">
            <v>40391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</row>
        <row r="67">
          <cell r="C67" t="str">
            <v>Bghr Furnace V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</row>
        <row r="68">
          <cell r="C68" t="str">
            <v>Neemrana Furnace</v>
          </cell>
          <cell r="I68">
            <v>0</v>
          </cell>
          <cell r="J68">
            <v>0</v>
          </cell>
          <cell r="K68">
            <v>0</v>
          </cell>
          <cell r="L68">
            <v>41426</v>
          </cell>
          <cell r="M68">
            <v>0</v>
          </cell>
          <cell r="N68">
            <v>0</v>
          </cell>
          <cell r="O68">
            <v>0</v>
          </cell>
        </row>
        <row r="69">
          <cell r="C69" t="str">
            <v>Rishikesh Furnace 1</v>
          </cell>
          <cell r="I69">
            <v>40483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</row>
        <row r="70">
          <cell r="C70" t="str">
            <v>Rishikesh Furnace 2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</row>
        <row r="71">
          <cell r="C71" t="str">
            <v>Pondicherry Furnace 1</v>
          </cell>
          <cell r="I71">
            <v>0</v>
          </cell>
          <cell r="J71">
            <v>0</v>
          </cell>
          <cell r="K71">
            <v>0</v>
          </cell>
          <cell r="L71">
            <v>41426</v>
          </cell>
          <cell r="M71">
            <v>0</v>
          </cell>
          <cell r="N71">
            <v>0</v>
          </cell>
          <cell r="O71">
            <v>0</v>
          </cell>
        </row>
        <row r="72">
          <cell r="C72" t="str">
            <v>Nashik Furnace 1</v>
          </cell>
          <cell r="I72">
            <v>0</v>
          </cell>
          <cell r="J72">
            <v>40695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</row>
        <row r="73">
          <cell r="C73" t="str">
            <v>West Furnace (New)</v>
          </cell>
          <cell r="I73">
            <v>0</v>
          </cell>
          <cell r="J73">
            <v>0</v>
          </cell>
          <cell r="K73">
            <v>41275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</row>
        <row r="74">
          <cell r="C74" t="str">
            <v>North Furnace (New)</v>
          </cell>
          <cell r="I74">
            <v>0</v>
          </cell>
          <cell r="J74">
            <v>0</v>
          </cell>
          <cell r="K74">
            <v>0</v>
          </cell>
          <cell r="L74">
            <v>41640</v>
          </cell>
          <cell r="M74">
            <v>0</v>
          </cell>
          <cell r="N74">
            <v>0</v>
          </cell>
          <cell r="O74">
            <v>0</v>
          </cell>
        </row>
        <row r="75">
          <cell r="C75" t="str">
            <v xml:space="preserve">Andhra Pradesh </v>
          </cell>
          <cell r="I75">
            <v>0</v>
          </cell>
          <cell r="J75">
            <v>0</v>
          </cell>
          <cell r="K75">
            <v>41000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</row>
        <row r="78">
          <cell r="C78" t="str">
            <v>Number of operating days</v>
          </cell>
          <cell r="D78" t="str">
            <v>days</v>
          </cell>
          <cell r="F78">
            <v>360</v>
          </cell>
          <cell r="G78">
            <v>365</v>
          </cell>
          <cell r="H78">
            <v>365</v>
          </cell>
          <cell r="I78">
            <v>365</v>
          </cell>
          <cell r="J78">
            <v>365</v>
          </cell>
          <cell r="K78">
            <v>365</v>
          </cell>
          <cell r="L78">
            <v>365</v>
          </cell>
          <cell r="M78">
            <v>365</v>
          </cell>
          <cell r="N78">
            <v>365</v>
          </cell>
          <cell r="O78">
            <v>365</v>
          </cell>
        </row>
        <row r="112">
          <cell r="C112" t="str">
            <v>Beer</v>
          </cell>
          <cell r="D112" t="str">
            <v>%</v>
          </cell>
          <cell r="I112">
            <v>0.15928262995705383</v>
          </cell>
          <cell r="J112">
            <v>0.15584631603141827</v>
          </cell>
          <cell r="K112">
            <v>0.1311299263574176</v>
          </cell>
          <cell r="L112">
            <v>0.12926674827298096</v>
          </cell>
          <cell r="M112">
            <v>0.14576541324373016</v>
          </cell>
          <cell r="N112">
            <v>0.14574933188476472</v>
          </cell>
          <cell r="O112">
            <v>0.14551450692800963</v>
          </cell>
        </row>
        <row r="113">
          <cell r="C113" t="str">
            <v>Food &amp; Dairy</v>
          </cell>
          <cell r="D113" t="str">
            <v>%</v>
          </cell>
          <cell r="I113">
            <v>0.11461891212390632</v>
          </cell>
          <cell r="J113">
            <v>0.11465443637129381</v>
          </cell>
          <cell r="K113">
            <v>9.591539897960201E-2</v>
          </cell>
          <cell r="L113">
            <v>8.9499760288270946E-2</v>
          </cell>
          <cell r="M113">
            <v>9.0718228255037003E-2</v>
          </cell>
          <cell r="N113">
            <v>9.0771951377243573E-2</v>
          </cell>
          <cell r="O113">
            <v>9.0625703574381683E-2</v>
          </cell>
        </row>
        <row r="114">
          <cell r="C114" t="str">
            <v xml:space="preserve">Household </v>
          </cell>
          <cell r="D114" t="str">
            <v>%</v>
          </cell>
          <cell r="I114">
            <v>2.2438369640752936E-2</v>
          </cell>
          <cell r="J114">
            <v>2.5308892381671794E-2</v>
          </cell>
          <cell r="K114">
            <v>1.9672742108383594E-2</v>
          </cell>
          <cell r="L114">
            <v>1.9172026051396788E-2</v>
          </cell>
          <cell r="M114">
            <v>1.7301005100597445E-2</v>
          </cell>
          <cell r="N114">
            <v>1.7228960897608486E-2</v>
          </cell>
          <cell r="O114">
            <v>1.720120234842409E-2</v>
          </cell>
        </row>
        <row r="115">
          <cell r="C115" t="str">
            <v>Liquor</v>
          </cell>
          <cell r="D115" t="str">
            <v>%</v>
          </cell>
          <cell r="I115">
            <v>0.49097064844671889</v>
          </cell>
          <cell r="J115">
            <v>0.48293258110285137</v>
          </cell>
          <cell r="K115">
            <v>0.5361634201136537</v>
          </cell>
          <cell r="L115">
            <v>0.54903868157627744</v>
          </cell>
          <cell r="M115">
            <v>0.54554856060922474</v>
          </cell>
          <cell r="N115">
            <v>0.5446891364912545</v>
          </cell>
          <cell r="O115">
            <v>0.54381155714823115</v>
          </cell>
        </row>
        <row r="116">
          <cell r="C116" t="str">
            <v>Pharmaceuticals</v>
          </cell>
          <cell r="D116" t="str">
            <v>%</v>
          </cell>
          <cell r="I116">
            <v>0.10976806933546346</v>
          </cell>
          <cell r="J116">
            <v>0.11174382238837649</v>
          </cell>
          <cell r="K116">
            <v>9.6791116614792214E-2</v>
          </cell>
          <cell r="L116">
            <v>9.5199744872624281E-2</v>
          </cell>
          <cell r="M116">
            <v>9.0276064904791148E-2</v>
          </cell>
          <cell r="N116">
            <v>8.998010610259978E-2</v>
          </cell>
          <cell r="O116">
            <v>8.9835134086254168E-2</v>
          </cell>
        </row>
        <row r="117">
          <cell r="C117" t="str">
            <v>Soft Drinks</v>
          </cell>
          <cell r="D117" t="str">
            <v>%</v>
          </cell>
          <cell r="I117">
            <v>7.5890957481839952E-2</v>
          </cell>
          <cell r="J117">
            <v>7.9172207874258008E-2</v>
          </cell>
          <cell r="K117">
            <v>6.4735238571329373E-2</v>
          </cell>
          <cell r="L117">
            <v>6.211684260161153E-2</v>
          </cell>
          <cell r="M117">
            <v>5.8651120633230136E-2</v>
          </cell>
          <cell r="N117">
            <v>5.8519447353293362E-2</v>
          </cell>
          <cell r="O117">
            <v>5.8425163376026601E-2</v>
          </cell>
        </row>
        <row r="118">
          <cell r="C118" t="str">
            <v>Toiletries</v>
          </cell>
          <cell r="D118" t="str">
            <v>%</v>
          </cell>
          <cell r="I118">
            <v>2.1297207506913742E-2</v>
          </cell>
          <cell r="J118">
            <v>2.3788021199622679E-2</v>
          </cell>
          <cell r="K118">
            <v>3.2895381533926689E-2</v>
          </cell>
          <cell r="L118">
            <v>3.2747693985778085E-2</v>
          </cell>
          <cell r="M118">
            <v>3.0205857415153959E-2</v>
          </cell>
          <cell r="N118">
            <v>3.0763968107830556E-2</v>
          </cell>
          <cell r="O118">
            <v>3.1431333037752307E-2</v>
          </cell>
        </row>
        <row r="119">
          <cell r="C119" t="str">
            <v>Vials</v>
          </cell>
          <cell r="D119" t="str">
            <v>%</v>
          </cell>
          <cell r="I119">
            <v>5.7332055073507672E-3</v>
          </cell>
          <cell r="J119">
            <v>6.553722650507493E-3</v>
          </cell>
          <cell r="K119">
            <v>2.2696775720894829E-2</v>
          </cell>
          <cell r="L119">
            <v>2.2958502351060121E-2</v>
          </cell>
          <cell r="M119">
            <v>2.1533749838235392E-2</v>
          </cell>
          <cell r="N119">
            <v>2.2297097785405069E-2</v>
          </cell>
          <cell r="O119">
            <v>2.3155399500920316E-2</v>
          </cell>
        </row>
        <row r="120">
          <cell r="C120" t="str">
            <v>Tumblers</v>
          </cell>
          <cell r="D120" t="str">
            <v>%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</row>
        <row r="123">
          <cell r="C123" t="str">
            <v>Beer</v>
          </cell>
          <cell r="D123" t="str">
            <v>Rs/MT</v>
          </cell>
          <cell r="I123">
            <v>16162.964990077178</v>
          </cell>
          <cell r="J123">
            <v>17213.557714432194</v>
          </cell>
          <cell r="K123">
            <v>18332.438965870286</v>
          </cell>
          <cell r="L123">
            <v>19524.047498651853</v>
          </cell>
          <cell r="M123">
            <v>20793.110586064224</v>
          </cell>
          <cell r="N123">
            <v>22144.662774158398</v>
          </cell>
          <cell r="O123">
            <v>23584.065854478693</v>
          </cell>
        </row>
        <row r="124">
          <cell r="C124" t="str">
            <v>Food &amp; Dairy</v>
          </cell>
          <cell r="D124" t="str">
            <v>Rs/MT</v>
          </cell>
          <cell r="I124">
            <v>19206.157634622476</v>
          </cell>
          <cell r="J124">
            <v>20454.557880872937</v>
          </cell>
          <cell r="K124">
            <v>21784.104143129676</v>
          </cell>
          <cell r="L124">
            <v>23200.070912433104</v>
          </cell>
          <cell r="M124">
            <v>24708.075521741255</v>
          </cell>
          <cell r="N124">
            <v>26314.100430654435</v>
          </cell>
          <cell r="O124">
            <v>28024.516958646971</v>
          </cell>
        </row>
        <row r="125">
          <cell r="C125" t="str">
            <v xml:space="preserve">Household </v>
          </cell>
          <cell r="D125" t="str">
            <v>Rs/MT</v>
          </cell>
          <cell r="I125">
            <v>22909.767614999197</v>
          </cell>
          <cell r="J125">
            <v>24055.255995749158</v>
          </cell>
          <cell r="K125">
            <v>25258.018795536616</v>
          </cell>
          <cell r="L125">
            <v>26520.919735313448</v>
          </cell>
          <cell r="M125">
            <v>27846.96572207912</v>
          </cell>
          <cell r="N125">
            <v>29239.314008183075</v>
          </cell>
          <cell r="O125">
            <v>30701.279708592232</v>
          </cell>
        </row>
        <row r="126">
          <cell r="C126" t="str">
            <v>Liquor</v>
          </cell>
          <cell r="D126" t="str">
            <v>Rs/MT</v>
          </cell>
          <cell r="I126">
            <v>17074.751598227394</v>
          </cell>
          <cell r="J126">
            <v>18184.610452112174</v>
          </cell>
          <cell r="K126">
            <v>19366.610131499463</v>
          </cell>
          <cell r="L126">
            <v>20625.439790046927</v>
          </cell>
          <cell r="M126">
            <v>21966.093376399975</v>
          </cell>
          <cell r="N126">
            <v>23393.889445865971</v>
          </cell>
          <cell r="O126">
            <v>24914.492259847259</v>
          </cell>
        </row>
        <row r="127">
          <cell r="C127" t="str">
            <v>Pharmaceuticals</v>
          </cell>
          <cell r="D127" t="str">
            <v>Rs/MT</v>
          </cell>
          <cell r="I127">
            <v>20241.43354918162</v>
          </cell>
          <cell r="J127">
            <v>20848.676555657068</v>
          </cell>
          <cell r="K127">
            <v>21474.136852326781</v>
          </cell>
          <cell r="L127">
            <v>22118.360957896584</v>
          </cell>
          <cell r="M127">
            <v>22781.911786633482</v>
          </cell>
          <cell r="N127">
            <v>23465.369140232488</v>
          </cell>
          <cell r="O127">
            <v>24169.330214439462</v>
          </cell>
        </row>
        <row r="128">
          <cell r="C128" t="str">
            <v>Soft Drinks</v>
          </cell>
          <cell r="D128" t="str">
            <v>Rs/MT</v>
          </cell>
          <cell r="I128">
            <v>21186.4984973467</v>
          </cell>
          <cell r="J128">
            <v>22563.620899674235</v>
          </cell>
          <cell r="K128">
            <v>24030.256258153058</v>
          </cell>
          <cell r="L128">
            <v>25592.222914933005</v>
          </cell>
          <cell r="M128">
            <v>27255.717404403647</v>
          </cell>
          <cell r="N128">
            <v>29027.339035689882</v>
          </cell>
          <cell r="O128">
            <v>30914.116073009722</v>
          </cell>
        </row>
        <row r="129">
          <cell r="C129" t="str">
            <v>Toiletries</v>
          </cell>
          <cell r="D129" t="str">
            <v>Rs/MT</v>
          </cell>
          <cell r="I129">
            <v>18846.746954176517</v>
          </cell>
          <cell r="J129">
            <v>19789.084301885345</v>
          </cell>
          <cell r="K129">
            <v>20778.538516979614</v>
          </cell>
          <cell r="L129">
            <v>21817.465442828594</v>
          </cell>
          <cell r="M129">
            <v>22908.338714970025</v>
          </cell>
          <cell r="N129">
            <v>24053.755650718525</v>
          </cell>
          <cell r="O129">
            <v>25256.443433254452</v>
          </cell>
        </row>
        <row r="130">
          <cell r="C130" t="str">
            <v>Vials</v>
          </cell>
          <cell r="D130" t="str">
            <v>Rs/MT</v>
          </cell>
          <cell r="I130">
            <v>28691</v>
          </cell>
          <cell r="J130">
            <v>29551.73</v>
          </cell>
          <cell r="K130">
            <v>30438.281900000002</v>
          </cell>
          <cell r="L130">
            <v>31351.430357000001</v>
          </cell>
          <cell r="M130">
            <v>32291.973267710004</v>
          </cell>
          <cell r="N130">
            <v>33260.732465741305</v>
          </cell>
          <cell r="O130">
            <v>34258.554439713545</v>
          </cell>
        </row>
        <row r="131">
          <cell r="C131" t="str">
            <v>Tumblers</v>
          </cell>
          <cell r="D131" t="str">
            <v>Rs/MT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</row>
        <row r="354">
          <cell r="C354" t="str">
            <v>Silica Sand</v>
          </cell>
          <cell r="D354" t="str">
            <v>per MT glass produced</v>
          </cell>
          <cell r="F354">
            <v>0.45800000000000002</v>
          </cell>
          <cell r="G354">
            <v>0.45364733824584524</v>
          </cell>
          <cell r="H354">
            <v>0.4769209219406596</v>
          </cell>
          <cell r="I354">
            <v>0.47692039709512624</v>
          </cell>
          <cell r="J354">
            <v>0.47692039709512624</v>
          </cell>
          <cell r="K354">
            <v>0.47692039709512624</v>
          </cell>
          <cell r="L354">
            <v>0.47692039709512624</v>
          </cell>
          <cell r="M354">
            <v>0.47692039709512624</v>
          </cell>
          <cell r="N354">
            <v>0.47692039709512624</v>
          </cell>
          <cell r="O354">
            <v>0.47692039709512624</v>
          </cell>
        </row>
        <row r="355">
          <cell r="C355" t="str">
            <v>Soda Ash</v>
          </cell>
          <cell r="D355" t="str">
            <v>per MT glass produced</v>
          </cell>
          <cell r="F355">
            <v>0.158</v>
          </cell>
          <cell r="G355">
            <v>0.20216518592498936</v>
          </cell>
          <cell r="H355">
            <v>0.16903094358843754</v>
          </cell>
          <cell r="I355">
            <v>0.16903075757198982</v>
          </cell>
          <cell r="J355">
            <v>0.16903075757198982</v>
          </cell>
          <cell r="K355">
            <v>0.16903075757198982</v>
          </cell>
          <cell r="L355">
            <v>0.16903075757198982</v>
          </cell>
          <cell r="M355">
            <v>0.16903075757198982</v>
          </cell>
          <cell r="N355">
            <v>0.16903075757198982</v>
          </cell>
          <cell r="O355">
            <v>0.16903075757198982</v>
          </cell>
        </row>
        <row r="356">
          <cell r="C356" t="str">
            <v>Cullet</v>
          </cell>
          <cell r="D356" t="str">
            <v>per MT glass produced</v>
          </cell>
          <cell r="F356">
            <v>0.33700000000000002</v>
          </cell>
          <cell r="G356">
            <v>0.36601121656937569</v>
          </cell>
          <cell r="H356">
            <v>0.43413981917738442</v>
          </cell>
          <cell r="I356">
            <v>0.43413934141192173</v>
          </cell>
          <cell r="J356">
            <v>0.43413934141192173</v>
          </cell>
          <cell r="K356">
            <v>0.43413934141192173</v>
          </cell>
          <cell r="L356">
            <v>0.43413934141192173</v>
          </cell>
          <cell r="M356">
            <v>0.43413934141192173</v>
          </cell>
          <cell r="N356">
            <v>0.43413934141192173</v>
          </cell>
          <cell r="O356">
            <v>0.43413934141192173</v>
          </cell>
        </row>
        <row r="359">
          <cell r="C359" t="str">
            <v>Silica Sand</v>
          </cell>
          <cell r="D359" t="str">
            <v>Rs/MT</v>
          </cell>
          <cell r="F359">
            <v>1305.6768558951965</v>
          </cell>
          <cell r="G359">
            <v>1434.8456318816952</v>
          </cell>
          <cell r="H359">
            <v>1469.3238920662384</v>
          </cell>
          <cell r="I359">
            <v>1557.4833255902129</v>
          </cell>
          <cell r="J359">
            <v>1650.9323251256258</v>
          </cell>
          <cell r="K359">
            <v>1749.9882646331635</v>
          </cell>
          <cell r="L359">
            <v>1854.9875605111533</v>
          </cell>
          <cell r="M359">
            <v>1966.2868141418226</v>
          </cell>
          <cell r="N359">
            <v>2084.2640229903318</v>
          </cell>
          <cell r="O359">
            <v>2209.3198643697519</v>
          </cell>
        </row>
        <row r="360">
          <cell r="C360" t="str">
            <v>Soda Ash</v>
          </cell>
          <cell r="D360" t="str">
            <v>Rs/MT</v>
          </cell>
          <cell r="F360">
            <v>11822.784810126583</v>
          </cell>
          <cell r="G360">
            <v>11796.769227796494</v>
          </cell>
          <cell r="H360">
            <v>13648.802169654962</v>
          </cell>
          <cell r="I360">
            <v>14467.73029983426</v>
          </cell>
          <cell r="J360">
            <v>15335.794117824316</v>
          </cell>
          <cell r="K360">
            <v>16255.941764893776</v>
          </cell>
          <cell r="L360">
            <v>17231.298270787403</v>
          </cell>
          <cell r="M360">
            <v>18265.17616703465</v>
          </cell>
          <cell r="N360">
            <v>19361.086737056728</v>
          </cell>
          <cell r="O360">
            <v>20522.751941280134</v>
          </cell>
        </row>
        <row r="361">
          <cell r="C361" t="str">
            <v>Cullet</v>
          </cell>
          <cell r="D361" t="str">
            <v>Rs/MT</v>
          </cell>
          <cell r="F361">
            <v>3456.9732937685458</v>
          </cell>
          <cell r="G361">
            <v>3978.2664380296424</v>
          </cell>
          <cell r="H361">
            <v>3179.7201771624673</v>
          </cell>
          <cell r="I361">
            <v>3370.5033877922156</v>
          </cell>
          <cell r="J361">
            <v>3572.7335910597485</v>
          </cell>
          <cell r="K361">
            <v>3787.0976065233335</v>
          </cell>
          <cell r="L361">
            <v>4014.3234629147337</v>
          </cell>
          <cell r="M361">
            <v>4255.1828706896176</v>
          </cell>
          <cell r="N361">
            <v>4510.493842930995</v>
          </cell>
          <cell r="O361">
            <v>4781.1234735068547</v>
          </cell>
        </row>
        <row r="386">
          <cell r="C386" t="str">
            <v>Rishra</v>
          </cell>
          <cell r="D386" t="str">
            <v>per MT glass produced</v>
          </cell>
          <cell r="F386">
            <v>242.63095139062196</v>
          </cell>
          <cell r="G386">
            <v>228.39394822410628</v>
          </cell>
          <cell r="H386">
            <v>223.6435626332507</v>
          </cell>
          <cell r="I386">
            <v>230.35286951224822</v>
          </cell>
          <cell r="J386">
            <v>237.26345559761566</v>
          </cell>
          <cell r="K386">
            <v>244.38135926554415</v>
          </cell>
          <cell r="L386">
            <v>251.71280004351047</v>
          </cell>
          <cell r="M386">
            <v>259.26418404481581</v>
          </cell>
          <cell r="N386">
            <v>267.04210956616026</v>
          </cell>
          <cell r="O386">
            <v>275.05337285314511</v>
          </cell>
        </row>
        <row r="387">
          <cell r="C387" t="str">
            <v>Bahadurgarh</v>
          </cell>
          <cell r="D387" t="str">
            <v>per MT glass produced</v>
          </cell>
          <cell r="F387">
            <v>138.64356623199757</v>
          </cell>
          <cell r="G387">
            <v>211.11836158022973</v>
          </cell>
          <cell r="H387">
            <v>241.14228202022883</v>
          </cell>
          <cell r="I387">
            <v>391.14228202022883</v>
          </cell>
          <cell r="J387">
            <v>402.8765504808357</v>
          </cell>
          <cell r="K387">
            <v>414.9628469952608</v>
          </cell>
          <cell r="L387">
            <v>427.41173240511864</v>
          </cell>
          <cell r="M387">
            <v>440.23408437727221</v>
          </cell>
          <cell r="N387">
            <v>453.44110690859037</v>
          </cell>
          <cell r="O387">
            <v>467.04434011584812</v>
          </cell>
        </row>
        <row r="388">
          <cell r="C388" t="str">
            <v>Neemrana</v>
          </cell>
          <cell r="D388" t="str">
            <v>per MT glass produced</v>
          </cell>
          <cell r="F388">
            <v>99.337748344370866</v>
          </cell>
          <cell r="G388">
            <v>200.82885304659496</v>
          </cell>
          <cell r="H388">
            <v>202.69207237129621</v>
          </cell>
          <cell r="I388">
            <v>208.77283454243511</v>
          </cell>
          <cell r="J388">
            <v>215.03601957870816</v>
          </cell>
          <cell r="K388">
            <v>221.48710016606941</v>
          </cell>
          <cell r="L388">
            <v>228.1317131710515</v>
          </cell>
          <cell r="M388">
            <v>234.97566456618304</v>
          </cell>
          <cell r="N388">
            <v>242.02493450316854</v>
          </cell>
          <cell r="O388">
            <v>249.28568253826361</v>
          </cell>
        </row>
        <row r="389">
          <cell r="C389" t="str">
            <v>Rishikesh</v>
          </cell>
          <cell r="D389" t="str">
            <v>per MT glass produced</v>
          </cell>
          <cell r="F389">
            <v>365.28720252317686</v>
          </cell>
          <cell r="G389">
            <v>150.81206496519721</v>
          </cell>
          <cell r="H389">
            <v>92.777375659187257</v>
          </cell>
          <cell r="I389">
            <v>95.560696928962884</v>
          </cell>
          <cell r="J389">
            <v>98.427517836831768</v>
          </cell>
          <cell r="K389">
            <v>101.38034337193672</v>
          </cell>
          <cell r="L389">
            <v>104.42175367309483</v>
          </cell>
          <cell r="M389">
            <v>107.55440628328768</v>
          </cell>
          <cell r="N389">
            <v>110.7810384717863</v>
          </cell>
          <cell r="O389">
            <v>114.1044696259399</v>
          </cell>
        </row>
        <row r="390">
          <cell r="C390" t="str">
            <v>Pondicherry</v>
          </cell>
          <cell r="D390" t="str">
            <v>per MT glass produced</v>
          </cell>
          <cell r="F390">
            <v>97.826625080449546</v>
          </cell>
          <cell r="G390">
            <v>117.9038481397685</v>
          </cell>
          <cell r="H390">
            <v>202.48704843062558</v>
          </cell>
          <cell r="I390">
            <v>208.56165988354434</v>
          </cell>
          <cell r="J390">
            <v>214.81850968005068</v>
          </cell>
          <cell r="K390">
            <v>221.26306497045221</v>
          </cell>
          <cell r="L390">
            <v>227.90095691956577</v>
          </cell>
          <cell r="M390">
            <v>234.73798562715274</v>
          </cell>
          <cell r="N390">
            <v>241.78012519596732</v>
          </cell>
          <cell r="O390">
            <v>249.03352895184634</v>
          </cell>
        </row>
        <row r="391">
          <cell r="C391" t="str">
            <v>Nashik</v>
          </cell>
          <cell r="D391" t="str">
            <v>per MT glass produced</v>
          </cell>
          <cell r="F391">
            <v>204.5944498606286</v>
          </cell>
          <cell r="G391">
            <v>84.801025264090313</v>
          </cell>
          <cell r="H391">
            <v>58.326002492485891</v>
          </cell>
          <cell r="I391">
            <v>60.075782567260468</v>
          </cell>
          <cell r="J391">
            <v>61.878056044278281</v>
          </cell>
          <cell r="K391">
            <v>63.734397725606634</v>
          </cell>
          <cell r="L391">
            <v>65.646429657374838</v>
          </cell>
          <cell r="M391">
            <v>67.615822547096087</v>
          </cell>
          <cell r="N391">
            <v>69.644297223508971</v>
          </cell>
          <cell r="O391">
            <v>71.733626140214241</v>
          </cell>
        </row>
        <row r="392">
          <cell r="C392" t="str">
            <v>AP</v>
          </cell>
          <cell r="D392" t="str">
            <v>per MT glass produced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203.92999225547914</v>
          </cell>
          <cell r="L392">
            <v>210.0478920231435</v>
          </cell>
          <cell r="M392">
            <v>216.34932878383782</v>
          </cell>
          <cell r="N392">
            <v>222.83980864735295</v>
          </cell>
          <cell r="O392">
            <v>229.52500290677355</v>
          </cell>
        </row>
        <row r="393">
          <cell r="C393" t="str">
            <v>West_Furnace</v>
          </cell>
          <cell r="D393" t="str">
            <v>per MT glass produced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63.734397725606634</v>
          </cell>
          <cell r="L393">
            <v>65.646429657374838</v>
          </cell>
          <cell r="M393">
            <v>67.615822547096087</v>
          </cell>
          <cell r="N393">
            <v>69.644297223508971</v>
          </cell>
          <cell r="O393">
            <v>71.733626140214241</v>
          </cell>
        </row>
        <row r="394">
          <cell r="C394" t="str">
            <v>North_Furnace</v>
          </cell>
          <cell r="D394" t="str">
            <v>per MT glass produced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414.9628469952608</v>
          </cell>
          <cell r="L394">
            <v>427.41173240511864</v>
          </cell>
          <cell r="M394">
            <v>440.23408437727221</v>
          </cell>
          <cell r="N394">
            <v>453.44110690859037</v>
          </cell>
          <cell r="O394">
            <v>467.04434011584812</v>
          </cell>
        </row>
        <row r="587">
          <cell r="C587" t="str">
            <v>Rishra</v>
          </cell>
          <cell r="D587" t="str">
            <v>Rsm</v>
          </cell>
          <cell r="F587">
            <v>0</v>
          </cell>
          <cell r="G587">
            <v>0</v>
          </cell>
          <cell r="H587">
            <v>0</v>
          </cell>
          <cell r="I587">
            <v>0</v>
          </cell>
          <cell r="J587">
            <v>0</v>
          </cell>
          <cell r="K587">
            <v>0</v>
          </cell>
          <cell r="L587">
            <v>0</v>
          </cell>
          <cell r="M587">
            <v>0</v>
          </cell>
          <cell r="N587">
            <v>0</v>
          </cell>
          <cell r="O587">
            <v>0</v>
          </cell>
        </row>
        <row r="588">
          <cell r="C588" t="str">
            <v>Bahadurgarh</v>
          </cell>
          <cell r="D588" t="str">
            <v>Rsm</v>
          </cell>
          <cell r="F588">
            <v>0</v>
          </cell>
          <cell r="G588">
            <v>0</v>
          </cell>
          <cell r="H588">
            <v>0</v>
          </cell>
          <cell r="I588">
            <v>0</v>
          </cell>
          <cell r="J588">
            <v>0</v>
          </cell>
          <cell r="K588">
            <v>0</v>
          </cell>
          <cell r="L588">
            <v>0</v>
          </cell>
          <cell r="M588">
            <v>0</v>
          </cell>
          <cell r="N588">
            <v>0</v>
          </cell>
          <cell r="O588">
            <v>0</v>
          </cell>
        </row>
        <row r="589">
          <cell r="C589" t="str">
            <v>Neemrana</v>
          </cell>
          <cell r="D589" t="str">
            <v>Rsm</v>
          </cell>
          <cell r="F589">
            <v>0</v>
          </cell>
          <cell r="G589">
            <v>0</v>
          </cell>
          <cell r="H589">
            <v>0</v>
          </cell>
          <cell r="I589">
            <v>40</v>
          </cell>
          <cell r="J589">
            <v>80</v>
          </cell>
          <cell r="K589">
            <v>80</v>
          </cell>
          <cell r="L589">
            <v>80</v>
          </cell>
          <cell r="M589">
            <v>80</v>
          </cell>
          <cell r="N589">
            <v>80</v>
          </cell>
          <cell r="O589">
            <v>80</v>
          </cell>
        </row>
        <row r="590">
          <cell r="C590" t="str">
            <v>Rishikesh</v>
          </cell>
          <cell r="D590" t="str">
            <v>Rsm</v>
          </cell>
          <cell r="F590">
            <v>0</v>
          </cell>
          <cell r="G590">
            <v>0</v>
          </cell>
          <cell r="H590">
            <v>0</v>
          </cell>
          <cell r="I590">
            <v>0</v>
          </cell>
          <cell r="J590">
            <v>0</v>
          </cell>
          <cell r="K590">
            <v>0</v>
          </cell>
          <cell r="L590">
            <v>0</v>
          </cell>
          <cell r="M590">
            <v>0</v>
          </cell>
          <cell r="N590">
            <v>0</v>
          </cell>
          <cell r="O590">
            <v>0</v>
          </cell>
        </row>
        <row r="591">
          <cell r="C591" t="str">
            <v>Pondicherry</v>
          </cell>
          <cell r="D591" t="str">
            <v>Rsm</v>
          </cell>
          <cell r="F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>
            <v>0</v>
          </cell>
          <cell r="L591">
            <v>0</v>
          </cell>
          <cell r="M591">
            <v>0</v>
          </cell>
          <cell r="N591">
            <v>0</v>
          </cell>
          <cell r="O591">
            <v>0</v>
          </cell>
        </row>
        <row r="592">
          <cell r="C592" t="str">
            <v>Nashik</v>
          </cell>
          <cell r="D592" t="str">
            <v>Rsm</v>
          </cell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60</v>
          </cell>
          <cell r="K592">
            <v>80</v>
          </cell>
          <cell r="L592">
            <v>80</v>
          </cell>
          <cell r="M592">
            <v>80</v>
          </cell>
          <cell r="N592">
            <v>80</v>
          </cell>
          <cell r="O592">
            <v>80</v>
          </cell>
        </row>
        <row r="593">
          <cell r="C593" t="str">
            <v>AP</v>
          </cell>
          <cell r="D593" t="str">
            <v>Rsm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  <cell r="L593">
            <v>0</v>
          </cell>
          <cell r="M593">
            <v>0</v>
          </cell>
          <cell r="N593">
            <v>0</v>
          </cell>
          <cell r="O593">
            <v>0</v>
          </cell>
        </row>
        <row r="594">
          <cell r="C594" t="str">
            <v>West_Furnace</v>
          </cell>
          <cell r="D594" t="str">
            <v>Rsm</v>
          </cell>
          <cell r="H594">
            <v>0</v>
          </cell>
          <cell r="I594">
            <v>0</v>
          </cell>
          <cell r="J594">
            <v>0</v>
          </cell>
          <cell r="K594">
            <v>0</v>
          </cell>
          <cell r="L594">
            <v>0</v>
          </cell>
          <cell r="M594">
            <v>0</v>
          </cell>
          <cell r="N594">
            <v>0</v>
          </cell>
          <cell r="O594">
            <v>0</v>
          </cell>
        </row>
        <row r="595">
          <cell r="C595" t="str">
            <v>North_Furnace</v>
          </cell>
          <cell r="D595" t="str">
            <v>Rsm</v>
          </cell>
          <cell r="F595">
            <v>0</v>
          </cell>
          <cell r="G595">
            <v>0</v>
          </cell>
          <cell r="H595">
            <v>0</v>
          </cell>
          <cell r="I595">
            <v>0</v>
          </cell>
          <cell r="J595">
            <v>0</v>
          </cell>
          <cell r="K595">
            <v>0</v>
          </cell>
          <cell r="L595">
            <v>0</v>
          </cell>
          <cell r="M595">
            <v>0</v>
          </cell>
          <cell r="N595">
            <v>0</v>
          </cell>
          <cell r="O595">
            <v>0</v>
          </cell>
        </row>
        <row r="692">
          <cell r="C692" t="str">
            <v xml:space="preserve">Land and Railway Sidings </v>
          </cell>
          <cell r="D692" t="str">
            <v>Rsm</v>
          </cell>
          <cell r="I692">
            <v>0</v>
          </cell>
          <cell r="J692">
            <v>0</v>
          </cell>
          <cell r="K692">
            <v>0</v>
          </cell>
          <cell r="L692">
            <v>0</v>
          </cell>
          <cell r="M692">
            <v>0</v>
          </cell>
          <cell r="N692">
            <v>0</v>
          </cell>
          <cell r="O692">
            <v>0</v>
          </cell>
        </row>
        <row r="693">
          <cell r="C693" t="str">
            <v xml:space="preserve">Buildings </v>
          </cell>
          <cell r="D693" t="str">
            <v>Rsm</v>
          </cell>
          <cell r="I693">
            <v>0</v>
          </cell>
          <cell r="J693">
            <v>0</v>
          </cell>
          <cell r="K693">
            <v>0</v>
          </cell>
          <cell r="L693">
            <v>0</v>
          </cell>
          <cell r="M693">
            <v>0</v>
          </cell>
          <cell r="N693">
            <v>0</v>
          </cell>
          <cell r="O693">
            <v>0</v>
          </cell>
        </row>
        <row r="694">
          <cell r="C694" t="str">
            <v>Plant and Machinery</v>
          </cell>
          <cell r="D694" t="str">
            <v>Rsm</v>
          </cell>
          <cell r="I694">
            <v>5</v>
          </cell>
          <cell r="J694">
            <v>5</v>
          </cell>
          <cell r="K694">
            <v>5</v>
          </cell>
          <cell r="L694">
            <v>5</v>
          </cell>
          <cell r="M694">
            <v>5</v>
          </cell>
          <cell r="N694">
            <v>5</v>
          </cell>
          <cell r="O694">
            <v>5</v>
          </cell>
        </row>
        <row r="695">
          <cell r="C695" t="str">
            <v>Furnitures and Fixtures</v>
          </cell>
          <cell r="D695" t="str">
            <v>Rsm</v>
          </cell>
          <cell r="I695">
            <v>1</v>
          </cell>
          <cell r="J695">
            <v>1</v>
          </cell>
          <cell r="K695">
            <v>1</v>
          </cell>
          <cell r="L695">
            <v>1</v>
          </cell>
          <cell r="M695">
            <v>1</v>
          </cell>
          <cell r="N695">
            <v>1</v>
          </cell>
          <cell r="O695">
            <v>1</v>
          </cell>
        </row>
        <row r="696">
          <cell r="C696" t="str">
            <v>Office and Other Equipment</v>
          </cell>
          <cell r="D696" t="str">
            <v>Rsm</v>
          </cell>
          <cell r="I696">
            <v>1</v>
          </cell>
          <cell r="J696">
            <v>1</v>
          </cell>
          <cell r="K696">
            <v>1</v>
          </cell>
          <cell r="L696">
            <v>1</v>
          </cell>
          <cell r="M696">
            <v>1</v>
          </cell>
          <cell r="N696">
            <v>1</v>
          </cell>
          <cell r="O696">
            <v>1</v>
          </cell>
        </row>
        <row r="697">
          <cell r="C697" t="str">
            <v>Vehicles</v>
          </cell>
          <cell r="D697" t="str">
            <v>Rsm</v>
          </cell>
          <cell r="I697">
            <v>0</v>
          </cell>
          <cell r="J697">
            <v>0</v>
          </cell>
          <cell r="K697">
            <v>0</v>
          </cell>
          <cell r="L697">
            <v>0</v>
          </cell>
          <cell r="M697">
            <v>0</v>
          </cell>
          <cell r="N697">
            <v>0</v>
          </cell>
          <cell r="O697">
            <v>0</v>
          </cell>
        </row>
        <row r="698">
          <cell r="C698" t="str">
            <v>Total</v>
          </cell>
          <cell r="D698" t="str">
            <v>Rsm</v>
          </cell>
          <cell r="I698">
            <v>7</v>
          </cell>
          <cell r="J698">
            <v>7</v>
          </cell>
          <cell r="K698">
            <v>7</v>
          </cell>
          <cell r="L698">
            <v>7</v>
          </cell>
          <cell r="M698">
            <v>7</v>
          </cell>
          <cell r="N698">
            <v>7</v>
          </cell>
          <cell r="O698">
            <v>7</v>
          </cell>
        </row>
        <row r="776">
          <cell r="C776" t="str">
            <v xml:space="preserve">Land and Railway Sidings </v>
          </cell>
          <cell r="D776" t="str">
            <v>%</v>
          </cell>
          <cell r="F776">
            <v>0</v>
          </cell>
        </row>
        <row r="777">
          <cell r="C777" t="str">
            <v xml:space="preserve">Buildings </v>
          </cell>
          <cell r="D777" t="str">
            <v>%</v>
          </cell>
          <cell r="F777">
            <v>3.3399999999999999E-2</v>
          </cell>
        </row>
        <row r="778">
          <cell r="C778" t="str">
            <v>Plant and Machinery</v>
          </cell>
          <cell r="D778" t="str">
            <v>%</v>
          </cell>
          <cell r="F778">
            <v>0.105</v>
          </cell>
        </row>
        <row r="779">
          <cell r="C779" t="str">
            <v>Furnitures and Fixtures</v>
          </cell>
          <cell r="D779" t="str">
            <v>%</v>
          </cell>
          <cell r="F779">
            <v>0.1</v>
          </cell>
        </row>
        <row r="780">
          <cell r="C780" t="str">
            <v>Office and Other Equipment</v>
          </cell>
          <cell r="D780" t="str">
            <v>%</v>
          </cell>
          <cell r="F780">
            <v>0.1</v>
          </cell>
        </row>
        <row r="781">
          <cell r="C781" t="str">
            <v>Vehicles</v>
          </cell>
          <cell r="D781" t="str">
            <v>%</v>
          </cell>
          <cell r="F781">
            <v>0.1</v>
          </cell>
        </row>
        <row r="784">
          <cell r="F784">
            <v>0.95</v>
          </cell>
        </row>
        <row r="787">
          <cell r="C787" t="str">
            <v>Buildings - 5%</v>
          </cell>
          <cell r="D787" t="str">
            <v>%</v>
          </cell>
          <cell r="F787">
            <v>0.05</v>
          </cell>
        </row>
        <row r="788">
          <cell r="C788" t="str">
            <v>Buildings - 10%</v>
          </cell>
          <cell r="D788" t="str">
            <v>%</v>
          </cell>
          <cell r="F788">
            <v>0.1</v>
          </cell>
        </row>
        <row r="789">
          <cell r="C789" t="str">
            <v>Plant and Machinery - Melting Furnace</v>
          </cell>
          <cell r="D789" t="str">
            <v>%</v>
          </cell>
          <cell r="F789">
            <v>0.6</v>
          </cell>
        </row>
        <row r="790">
          <cell r="C790" t="str">
            <v>Plant and Machinery - Others</v>
          </cell>
          <cell r="D790" t="str">
            <v>%</v>
          </cell>
          <cell r="F790">
            <v>0.15</v>
          </cell>
        </row>
        <row r="791">
          <cell r="C791" t="str">
            <v>Furnitures and Fixtures</v>
          </cell>
          <cell r="D791" t="str">
            <v>%</v>
          </cell>
          <cell r="F791">
            <v>0.1</v>
          </cell>
        </row>
        <row r="792">
          <cell r="C792" t="str">
            <v>Office and Other Equipment</v>
          </cell>
          <cell r="D792" t="str">
            <v>%</v>
          </cell>
          <cell r="F792">
            <v>0.15</v>
          </cell>
        </row>
        <row r="793">
          <cell r="C793" t="str">
            <v>Vehicles - Class A</v>
          </cell>
          <cell r="D793" t="str">
            <v>%</v>
          </cell>
          <cell r="F793">
            <v>0.15</v>
          </cell>
        </row>
        <row r="794">
          <cell r="C794" t="str">
            <v>Vehicles - Class B</v>
          </cell>
          <cell r="D794" t="str">
            <v>%</v>
          </cell>
          <cell r="F794">
            <v>0.5</v>
          </cell>
        </row>
        <row r="795">
          <cell r="C795" t="str">
            <v>Vehicles - Class C</v>
          </cell>
          <cell r="D795" t="str">
            <v>%</v>
          </cell>
          <cell r="F795">
            <v>0.3</v>
          </cell>
        </row>
        <row r="796">
          <cell r="C796" t="str">
            <v>Others (Energy Saving Device)</v>
          </cell>
          <cell r="D796" t="str">
            <v>%</v>
          </cell>
          <cell r="F796">
            <v>0.8</v>
          </cell>
        </row>
        <row r="799">
          <cell r="F799">
            <v>0.2</v>
          </cell>
        </row>
        <row r="803">
          <cell r="C803" t="str">
            <v>Tax Rate Applicable</v>
          </cell>
          <cell r="D803" t="str">
            <v>%</v>
          </cell>
          <cell r="F803">
            <v>0.33989999999999998</v>
          </cell>
          <cell r="G803">
            <v>0.33989999999999998</v>
          </cell>
          <cell r="H803">
            <v>0.33989999999999998</v>
          </cell>
          <cell r="I803">
            <v>0.332175</v>
          </cell>
          <cell r="J803">
            <v>0.332175</v>
          </cell>
          <cell r="K803">
            <v>0.332175</v>
          </cell>
          <cell r="L803">
            <v>0.332175</v>
          </cell>
          <cell r="M803">
            <v>0.332175</v>
          </cell>
          <cell r="N803">
            <v>0.332175</v>
          </cell>
          <cell r="O803">
            <v>0.332175</v>
          </cell>
        </row>
        <row r="816">
          <cell r="C816" t="str">
            <v>Raw Material Inventory</v>
          </cell>
          <cell r="D816" t="str">
            <v>days</v>
          </cell>
          <cell r="F816">
            <v>32.188098851415418</v>
          </cell>
          <cell r="G816">
            <v>40.746597223847516</v>
          </cell>
          <cell r="H816">
            <v>34.686732627452407</v>
          </cell>
          <cell r="I816">
            <v>30</v>
          </cell>
          <cell r="J816">
            <v>30</v>
          </cell>
          <cell r="K816">
            <v>30</v>
          </cell>
          <cell r="L816">
            <v>30</v>
          </cell>
          <cell r="M816">
            <v>30</v>
          </cell>
          <cell r="N816">
            <v>30</v>
          </cell>
          <cell r="O816">
            <v>30</v>
          </cell>
        </row>
        <row r="817">
          <cell r="C817" t="str">
            <v>Packing Material Inventory</v>
          </cell>
          <cell r="D817" t="str">
            <v>days</v>
          </cell>
          <cell r="F817">
            <v>20.060640166615833</v>
          </cell>
          <cell r="G817">
            <v>25.621559527437189</v>
          </cell>
          <cell r="H817">
            <v>33.012798479654975</v>
          </cell>
          <cell r="I817">
            <v>30</v>
          </cell>
          <cell r="J817">
            <v>30</v>
          </cell>
          <cell r="K817">
            <v>30</v>
          </cell>
          <cell r="L817">
            <v>30</v>
          </cell>
          <cell r="M817">
            <v>30</v>
          </cell>
          <cell r="N817">
            <v>30</v>
          </cell>
          <cell r="O817">
            <v>30</v>
          </cell>
        </row>
        <row r="818">
          <cell r="C818" t="str">
            <v>Stores &amp; Spares Inventory</v>
          </cell>
          <cell r="D818" t="str">
            <v>days</v>
          </cell>
          <cell r="F818">
            <v>451.21142623331673</v>
          </cell>
          <cell r="G818">
            <v>433.06659404037168</v>
          </cell>
          <cell r="H818">
            <v>459.66922445082531</v>
          </cell>
          <cell r="I818">
            <v>365</v>
          </cell>
          <cell r="J818">
            <v>365</v>
          </cell>
          <cell r="K818">
            <v>365</v>
          </cell>
          <cell r="L818">
            <v>365</v>
          </cell>
          <cell r="M818">
            <v>365</v>
          </cell>
          <cell r="N818">
            <v>365</v>
          </cell>
          <cell r="O818">
            <v>365</v>
          </cell>
        </row>
        <row r="819">
          <cell r="C819" t="str">
            <v>WIP Inventory</v>
          </cell>
          <cell r="D819" t="str">
            <v>days</v>
          </cell>
          <cell r="F819">
            <v>2.6135946342335816</v>
          </cell>
          <cell r="G819">
            <v>1.4482101296744461</v>
          </cell>
          <cell r="H819">
            <v>1.8449084082660057</v>
          </cell>
          <cell r="I819">
            <v>2</v>
          </cell>
          <cell r="J819">
            <v>2</v>
          </cell>
          <cell r="K819">
            <v>2</v>
          </cell>
          <cell r="L819">
            <v>2</v>
          </cell>
          <cell r="M819">
            <v>2</v>
          </cell>
          <cell r="N819">
            <v>2</v>
          </cell>
          <cell r="O819">
            <v>2</v>
          </cell>
        </row>
        <row r="820">
          <cell r="C820" t="str">
            <v>Finished Goods Inventory</v>
          </cell>
          <cell r="D820" t="str">
            <v>days</v>
          </cell>
          <cell r="F820">
            <v>23.390105574672493</v>
          </cell>
          <cell r="G820">
            <v>22.241601570892648</v>
          </cell>
          <cell r="H820">
            <v>23.013173309563221</v>
          </cell>
          <cell r="I820">
            <v>15</v>
          </cell>
          <cell r="J820">
            <v>15</v>
          </cell>
          <cell r="K820">
            <v>15</v>
          </cell>
          <cell r="L820">
            <v>15</v>
          </cell>
          <cell r="M820">
            <v>15</v>
          </cell>
          <cell r="N820">
            <v>15</v>
          </cell>
          <cell r="O820">
            <v>15</v>
          </cell>
        </row>
        <row r="822">
          <cell r="C822" t="str">
            <v>Sundry Debtors</v>
          </cell>
          <cell r="D822" t="str">
            <v>days</v>
          </cell>
          <cell r="F822">
            <v>57.983797857038653</v>
          </cell>
          <cell r="G822">
            <v>63.248234716397533</v>
          </cell>
          <cell r="H822">
            <v>59.074369247523812</v>
          </cell>
          <cell r="I822">
            <v>50</v>
          </cell>
          <cell r="J822">
            <v>50</v>
          </cell>
          <cell r="K822">
            <v>50</v>
          </cell>
          <cell r="L822">
            <v>50</v>
          </cell>
          <cell r="M822">
            <v>50</v>
          </cell>
          <cell r="N822">
            <v>50</v>
          </cell>
          <cell r="O822">
            <v>50</v>
          </cell>
        </row>
        <row r="825">
          <cell r="C825" t="str">
            <v>Sundry Creditors</v>
          </cell>
          <cell r="D825" t="str">
            <v>days</v>
          </cell>
          <cell r="F825">
            <v>117.56020326853634</v>
          </cell>
          <cell r="G825">
            <v>101.3523969228909</v>
          </cell>
          <cell r="H825">
            <v>101.00878391694968</v>
          </cell>
          <cell r="I825">
            <v>45</v>
          </cell>
          <cell r="J825">
            <v>45</v>
          </cell>
          <cell r="K825">
            <v>45</v>
          </cell>
          <cell r="L825">
            <v>45</v>
          </cell>
          <cell r="M825">
            <v>45</v>
          </cell>
          <cell r="N825">
            <v>45</v>
          </cell>
          <cell r="O825">
            <v>45</v>
          </cell>
        </row>
        <row r="829">
          <cell r="C829" t="str">
            <v>Rishra</v>
          </cell>
          <cell r="D829" t="str">
            <v>days</v>
          </cell>
          <cell r="F829">
            <v>22.378594891587753</v>
          </cell>
          <cell r="G829">
            <v>40.404581295071686</v>
          </cell>
          <cell r="H829">
            <v>24.373703857320617</v>
          </cell>
          <cell r="I829">
            <v>30</v>
          </cell>
          <cell r="J829">
            <v>30</v>
          </cell>
          <cell r="K829">
            <v>30</v>
          </cell>
          <cell r="L829">
            <v>30</v>
          </cell>
          <cell r="M829">
            <v>30</v>
          </cell>
          <cell r="N829">
            <v>30</v>
          </cell>
          <cell r="O829">
            <v>30</v>
          </cell>
        </row>
        <row r="830">
          <cell r="C830" t="str">
            <v>Bahadurgarh</v>
          </cell>
          <cell r="D830" t="str">
            <v>days</v>
          </cell>
          <cell r="F830">
            <v>23.355859561564071</v>
          </cell>
          <cell r="G830">
            <v>32.93920864044415</v>
          </cell>
          <cell r="H830">
            <v>34.172320217096335</v>
          </cell>
          <cell r="I830">
            <v>30</v>
          </cell>
          <cell r="J830">
            <v>30</v>
          </cell>
          <cell r="K830">
            <v>30</v>
          </cell>
          <cell r="L830">
            <v>30</v>
          </cell>
          <cell r="M830">
            <v>30</v>
          </cell>
          <cell r="N830">
            <v>30</v>
          </cell>
          <cell r="O830">
            <v>30</v>
          </cell>
        </row>
        <row r="831">
          <cell r="C831" t="str">
            <v>Neemrana</v>
          </cell>
          <cell r="D831" t="str">
            <v>days</v>
          </cell>
          <cell r="F831">
            <v>11.1864649112356</v>
          </cell>
          <cell r="G831">
            <v>52.48024500341122</v>
          </cell>
          <cell r="H831">
            <v>44.443323242515973</v>
          </cell>
          <cell r="I831">
            <v>30</v>
          </cell>
          <cell r="J831">
            <v>30</v>
          </cell>
          <cell r="K831">
            <v>30</v>
          </cell>
          <cell r="L831">
            <v>30</v>
          </cell>
          <cell r="M831">
            <v>30</v>
          </cell>
          <cell r="N831">
            <v>30</v>
          </cell>
          <cell r="O831">
            <v>30</v>
          </cell>
        </row>
        <row r="832">
          <cell r="C832" t="str">
            <v>Rishikesh</v>
          </cell>
          <cell r="D832" t="str">
            <v>days</v>
          </cell>
          <cell r="F832">
            <v>22.657579249307418</v>
          </cell>
          <cell r="G832">
            <v>42.997021437261409</v>
          </cell>
          <cell r="H832">
            <v>46.264867743653475</v>
          </cell>
          <cell r="I832">
            <v>30</v>
          </cell>
          <cell r="J832">
            <v>30</v>
          </cell>
          <cell r="K832">
            <v>30</v>
          </cell>
          <cell r="L832">
            <v>30</v>
          </cell>
          <cell r="M832">
            <v>30</v>
          </cell>
          <cell r="N832">
            <v>30</v>
          </cell>
          <cell r="O832">
            <v>30</v>
          </cell>
        </row>
        <row r="833">
          <cell r="C833" t="str">
            <v>Pondicherry</v>
          </cell>
          <cell r="D833" t="str">
            <v>days</v>
          </cell>
          <cell r="F833">
            <v>37.486694766221831</v>
          </cell>
          <cell r="G833">
            <v>73.116959053079626</v>
          </cell>
          <cell r="H833">
            <v>56.35823754789272</v>
          </cell>
          <cell r="I833">
            <v>30</v>
          </cell>
          <cell r="J833">
            <v>30</v>
          </cell>
          <cell r="K833">
            <v>30</v>
          </cell>
          <cell r="L833">
            <v>30</v>
          </cell>
          <cell r="M833">
            <v>30</v>
          </cell>
          <cell r="N833">
            <v>30</v>
          </cell>
          <cell r="O833">
            <v>30</v>
          </cell>
        </row>
        <row r="834">
          <cell r="C834" t="str">
            <v>Nashik</v>
          </cell>
          <cell r="D834" t="str">
            <v>days</v>
          </cell>
          <cell r="F834">
            <v>70.947219395655438</v>
          </cell>
          <cell r="G834">
            <v>16.274633286039524</v>
          </cell>
          <cell r="H834">
            <v>15.567762186115216</v>
          </cell>
          <cell r="I834">
            <v>30</v>
          </cell>
          <cell r="J834">
            <v>30</v>
          </cell>
          <cell r="K834">
            <v>30</v>
          </cell>
          <cell r="L834">
            <v>30</v>
          </cell>
          <cell r="M834">
            <v>30</v>
          </cell>
          <cell r="N834">
            <v>30</v>
          </cell>
          <cell r="O834">
            <v>30</v>
          </cell>
        </row>
        <row r="835">
          <cell r="C835" t="str">
            <v>Nashik_Cosmetic</v>
          </cell>
          <cell r="D835" t="str">
            <v>days</v>
          </cell>
          <cell r="F835">
            <v>0</v>
          </cell>
          <cell r="G835">
            <v>0</v>
          </cell>
          <cell r="H835">
            <v>0</v>
          </cell>
          <cell r="I835">
            <v>0</v>
          </cell>
          <cell r="J835">
            <v>30</v>
          </cell>
          <cell r="K835">
            <v>30</v>
          </cell>
          <cell r="L835">
            <v>30</v>
          </cell>
          <cell r="M835">
            <v>30</v>
          </cell>
          <cell r="N835">
            <v>30</v>
          </cell>
          <cell r="O835">
            <v>30</v>
          </cell>
        </row>
        <row r="836">
          <cell r="C836" t="str">
            <v>AP</v>
          </cell>
          <cell r="D836" t="str">
            <v>days</v>
          </cell>
          <cell r="F836">
            <v>0</v>
          </cell>
          <cell r="G836">
            <v>0</v>
          </cell>
          <cell r="H836">
            <v>0</v>
          </cell>
          <cell r="I836">
            <v>0</v>
          </cell>
          <cell r="J836">
            <v>0</v>
          </cell>
          <cell r="K836">
            <v>30</v>
          </cell>
          <cell r="L836">
            <v>30</v>
          </cell>
          <cell r="M836">
            <v>30</v>
          </cell>
          <cell r="N836">
            <v>30</v>
          </cell>
          <cell r="O836">
            <v>30</v>
          </cell>
        </row>
        <row r="837">
          <cell r="C837" t="str">
            <v>West_Furnace</v>
          </cell>
          <cell r="D837" t="str">
            <v>days</v>
          </cell>
          <cell r="F837">
            <v>0</v>
          </cell>
          <cell r="G837">
            <v>0</v>
          </cell>
          <cell r="H837">
            <v>0</v>
          </cell>
          <cell r="I837">
            <v>0</v>
          </cell>
          <cell r="J837">
            <v>0</v>
          </cell>
          <cell r="K837">
            <v>30</v>
          </cell>
          <cell r="L837">
            <v>30</v>
          </cell>
          <cell r="M837">
            <v>30</v>
          </cell>
          <cell r="N837">
            <v>30</v>
          </cell>
          <cell r="O837">
            <v>30</v>
          </cell>
        </row>
        <row r="838">
          <cell r="C838" t="str">
            <v>North_Furnace</v>
          </cell>
          <cell r="D838" t="str">
            <v>days</v>
          </cell>
          <cell r="F838">
            <v>0</v>
          </cell>
          <cell r="G838">
            <v>0</v>
          </cell>
          <cell r="H838">
            <v>0</v>
          </cell>
          <cell r="I838">
            <v>0</v>
          </cell>
          <cell r="J838">
            <v>0</v>
          </cell>
          <cell r="K838">
            <v>0</v>
          </cell>
          <cell r="L838">
            <v>30</v>
          </cell>
          <cell r="M838">
            <v>30</v>
          </cell>
          <cell r="N838">
            <v>30</v>
          </cell>
          <cell r="O838">
            <v>30</v>
          </cell>
        </row>
        <row r="841">
          <cell r="C841" t="str">
            <v>Rishra</v>
          </cell>
          <cell r="D841" t="str">
            <v>days</v>
          </cell>
          <cell r="F841">
            <v>18.494067558237656</v>
          </cell>
          <cell r="G841">
            <v>26.185807207077147</v>
          </cell>
          <cell r="H841">
            <v>33.504472967716843</v>
          </cell>
          <cell r="I841">
            <v>30</v>
          </cell>
          <cell r="J841">
            <v>30</v>
          </cell>
          <cell r="K841">
            <v>30</v>
          </cell>
          <cell r="L841">
            <v>30</v>
          </cell>
          <cell r="M841">
            <v>30</v>
          </cell>
          <cell r="N841">
            <v>30</v>
          </cell>
          <cell r="O841">
            <v>30</v>
          </cell>
        </row>
        <row r="842">
          <cell r="C842" t="str">
            <v>Bahadurgarh</v>
          </cell>
          <cell r="D842" t="str">
            <v>days</v>
          </cell>
          <cell r="F842">
            <v>23.515411230519092</v>
          </cell>
          <cell r="G842">
            <v>42.690401879082337</v>
          </cell>
          <cell r="H842">
            <v>65.166191832858516</v>
          </cell>
          <cell r="I842">
            <v>30</v>
          </cell>
          <cell r="J842">
            <v>30</v>
          </cell>
          <cell r="K842">
            <v>30</v>
          </cell>
          <cell r="L842">
            <v>30</v>
          </cell>
          <cell r="M842">
            <v>30</v>
          </cell>
          <cell r="N842">
            <v>30</v>
          </cell>
          <cell r="O842">
            <v>30</v>
          </cell>
        </row>
        <row r="843">
          <cell r="C843" t="str">
            <v>Neemrana</v>
          </cell>
          <cell r="D843" t="str">
            <v>days</v>
          </cell>
          <cell r="F843">
            <v>0</v>
          </cell>
          <cell r="G843">
            <v>38.501470124088442</v>
          </cell>
          <cell r="H843">
            <v>23.7012987012987</v>
          </cell>
          <cell r="I843">
            <v>30</v>
          </cell>
          <cell r="J843">
            <v>30</v>
          </cell>
          <cell r="K843">
            <v>30</v>
          </cell>
          <cell r="L843">
            <v>30</v>
          </cell>
          <cell r="M843">
            <v>30</v>
          </cell>
          <cell r="N843">
            <v>30</v>
          </cell>
          <cell r="O843">
            <v>30</v>
          </cell>
        </row>
        <row r="844">
          <cell r="C844" t="str">
            <v>Rishikesh</v>
          </cell>
          <cell r="D844" t="str">
            <v>days</v>
          </cell>
          <cell r="F844">
            <v>28.617451924454759</v>
          </cell>
          <cell r="G844">
            <v>16.140447851765511</v>
          </cell>
          <cell r="H844">
            <v>23.846666666666671</v>
          </cell>
          <cell r="I844">
            <v>30</v>
          </cell>
          <cell r="J844">
            <v>30</v>
          </cell>
          <cell r="K844">
            <v>30</v>
          </cell>
          <cell r="L844">
            <v>30</v>
          </cell>
          <cell r="M844">
            <v>30</v>
          </cell>
          <cell r="N844">
            <v>30</v>
          </cell>
          <cell r="O844">
            <v>30</v>
          </cell>
        </row>
        <row r="845">
          <cell r="C845" t="str">
            <v>Pondicherry</v>
          </cell>
          <cell r="D845" t="str">
            <v>days</v>
          </cell>
          <cell r="F845">
            <v>10.84760539367638</v>
          </cell>
          <cell r="G845">
            <v>15.654104034644773</v>
          </cell>
          <cell r="H845">
            <v>16.841906202723148</v>
          </cell>
          <cell r="I845">
            <v>30</v>
          </cell>
          <cell r="J845">
            <v>30</v>
          </cell>
          <cell r="K845">
            <v>30</v>
          </cell>
          <cell r="L845">
            <v>30</v>
          </cell>
          <cell r="M845">
            <v>30</v>
          </cell>
          <cell r="N845">
            <v>30</v>
          </cell>
          <cell r="O845">
            <v>30</v>
          </cell>
        </row>
        <row r="846">
          <cell r="C846" t="str">
            <v>Nashik</v>
          </cell>
          <cell r="D846" t="str">
            <v>days</v>
          </cell>
          <cell r="F846">
            <v>12.087429166184807</v>
          </cell>
          <cell r="G846">
            <v>15.443970889172682</v>
          </cell>
          <cell r="H846">
            <v>13.054363376251787</v>
          </cell>
          <cell r="I846">
            <v>30</v>
          </cell>
          <cell r="J846">
            <v>30</v>
          </cell>
          <cell r="K846">
            <v>30</v>
          </cell>
          <cell r="L846">
            <v>30</v>
          </cell>
          <cell r="M846">
            <v>30</v>
          </cell>
          <cell r="N846">
            <v>30</v>
          </cell>
          <cell r="O846">
            <v>30</v>
          </cell>
        </row>
        <row r="847">
          <cell r="C847" t="str">
            <v>Nashik_Cosmetic</v>
          </cell>
          <cell r="D847" t="str">
            <v>days</v>
          </cell>
          <cell r="F847">
            <v>0</v>
          </cell>
          <cell r="G847">
            <v>0</v>
          </cell>
          <cell r="H847">
            <v>0</v>
          </cell>
          <cell r="I847">
            <v>0</v>
          </cell>
          <cell r="J847">
            <v>30</v>
          </cell>
          <cell r="K847">
            <v>30</v>
          </cell>
          <cell r="L847">
            <v>30</v>
          </cell>
          <cell r="M847">
            <v>30</v>
          </cell>
          <cell r="N847">
            <v>30</v>
          </cell>
          <cell r="O847">
            <v>30</v>
          </cell>
        </row>
        <row r="848">
          <cell r="C848" t="str">
            <v>AP</v>
          </cell>
          <cell r="D848" t="str">
            <v>days</v>
          </cell>
          <cell r="F848">
            <v>0</v>
          </cell>
          <cell r="G848">
            <v>0</v>
          </cell>
          <cell r="H848">
            <v>0</v>
          </cell>
          <cell r="I848">
            <v>0</v>
          </cell>
          <cell r="J848">
            <v>0</v>
          </cell>
          <cell r="K848">
            <v>30</v>
          </cell>
          <cell r="L848">
            <v>30</v>
          </cell>
          <cell r="M848">
            <v>30</v>
          </cell>
          <cell r="N848">
            <v>30</v>
          </cell>
          <cell r="O848">
            <v>30</v>
          </cell>
        </row>
        <row r="849">
          <cell r="C849" t="str">
            <v>West_Furnace</v>
          </cell>
          <cell r="D849" t="str">
            <v>days</v>
          </cell>
          <cell r="F849">
            <v>0</v>
          </cell>
          <cell r="G849">
            <v>0</v>
          </cell>
          <cell r="H849">
            <v>0</v>
          </cell>
          <cell r="I849">
            <v>0</v>
          </cell>
          <cell r="J849">
            <v>0</v>
          </cell>
          <cell r="K849">
            <v>30</v>
          </cell>
          <cell r="L849">
            <v>30</v>
          </cell>
          <cell r="M849">
            <v>30</v>
          </cell>
          <cell r="N849">
            <v>30</v>
          </cell>
          <cell r="O849">
            <v>30</v>
          </cell>
        </row>
        <row r="850">
          <cell r="C850" t="str">
            <v>North_Furnace</v>
          </cell>
          <cell r="D850" t="str">
            <v>days</v>
          </cell>
          <cell r="F850">
            <v>0</v>
          </cell>
          <cell r="G850">
            <v>0</v>
          </cell>
          <cell r="H850">
            <v>0</v>
          </cell>
          <cell r="I850">
            <v>0</v>
          </cell>
          <cell r="J850">
            <v>0</v>
          </cell>
          <cell r="K850">
            <v>0</v>
          </cell>
          <cell r="L850">
            <v>30</v>
          </cell>
          <cell r="M850">
            <v>30</v>
          </cell>
          <cell r="N850">
            <v>30</v>
          </cell>
          <cell r="O850">
            <v>30</v>
          </cell>
        </row>
        <row r="854">
          <cell r="C854" t="str">
            <v>Rishra</v>
          </cell>
          <cell r="D854" t="str">
            <v>days</v>
          </cell>
          <cell r="F854">
            <v>308.17428525060188</v>
          </cell>
          <cell r="G854">
            <v>407.26310277799695</v>
          </cell>
          <cell r="H854">
            <v>338.43811881188122</v>
          </cell>
          <cell r="I854">
            <v>365</v>
          </cell>
          <cell r="J854">
            <v>365</v>
          </cell>
          <cell r="K854">
            <v>365</v>
          </cell>
          <cell r="L854">
            <v>365</v>
          </cell>
          <cell r="M854">
            <v>365</v>
          </cell>
          <cell r="N854">
            <v>365</v>
          </cell>
          <cell r="O854">
            <v>365</v>
          </cell>
        </row>
        <row r="855">
          <cell r="C855" t="str">
            <v>Bahadurgarh</v>
          </cell>
          <cell r="D855" t="str">
            <v>days</v>
          </cell>
          <cell r="F855">
            <v>462.54910197054119</v>
          </cell>
          <cell r="G855">
            <v>277.52226252869013</v>
          </cell>
          <cell r="H855">
            <v>585.02251125562771</v>
          </cell>
          <cell r="I855">
            <v>365</v>
          </cell>
          <cell r="J855">
            <v>365</v>
          </cell>
          <cell r="K855">
            <v>365</v>
          </cell>
          <cell r="L855">
            <v>365</v>
          </cell>
          <cell r="M855">
            <v>365</v>
          </cell>
          <cell r="N855">
            <v>365</v>
          </cell>
          <cell r="O855">
            <v>365</v>
          </cell>
        </row>
        <row r="856">
          <cell r="C856" t="str">
            <v>Neemrana</v>
          </cell>
          <cell r="D856" t="str">
            <v>days</v>
          </cell>
          <cell r="F856">
            <v>229.42241379310346</v>
          </cell>
          <cell r="G856">
            <v>529.33524973050669</v>
          </cell>
          <cell r="H856">
            <v>383.77142857142854</v>
          </cell>
          <cell r="I856">
            <v>365</v>
          </cell>
          <cell r="J856">
            <v>365</v>
          </cell>
          <cell r="K856">
            <v>365</v>
          </cell>
          <cell r="L856">
            <v>365</v>
          </cell>
          <cell r="M856">
            <v>365</v>
          </cell>
          <cell r="N856">
            <v>365</v>
          </cell>
          <cell r="O856">
            <v>365</v>
          </cell>
        </row>
        <row r="857">
          <cell r="C857" t="str">
            <v>Rishikesh</v>
          </cell>
          <cell r="D857" t="str">
            <v>days</v>
          </cell>
          <cell r="F857">
            <v>1088.4417331492875</v>
          </cell>
          <cell r="G857">
            <v>572.63624572310312</v>
          </cell>
          <cell r="H857">
            <v>444.0899241603467</v>
          </cell>
          <cell r="I857">
            <v>365</v>
          </cell>
          <cell r="J857">
            <v>365</v>
          </cell>
          <cell r="K857">
            <v>365</v>
          </cell>
          <cell r="L857">
            <v>365</v>
          </cell>
          <cell r="M857">
            <v>365</v>
          </cell>
          <cell r="N857">
            <v>365</v>
          </cell>
          <cell r="O857">
            <v>365</v>
          </cell>
        </row>
        <row r="858">
          <cell r="C858" t="str">
            <v>Pondicherry</v>
          </cell>
          <cell r="D858" t="str">
            <v>days</v>
          </cell>
          <cell r="F858">
            <v>761.37485130193409</v>
          </cell>
          <cell r="G858">
            <v>1185.0695114887044</v>
          </cell>
          <cell r="H858">
            <v>501.35057471264372</v>
          </cell>
          <cell r="I858">
            <v>365</v>
          </cell>
          <cell r="J858">
            <v>365</v>
          </cell>
          <cell r="K858">
            <v>365</v>
          </cell>
          <cell r="L858">
            <v>365</v>
          </cell>
          <cell r="M858">
            <v>365</v>
          </cell>
          <cell r="N858">
            <v>365</v>
          </cell>
          <cell r="O858">
            <v>365</v>
          </cell>
        </row>
        <row r="859">
          <cell r="C859" t="str">
            <v>Nashik</v>
          </cell>
          <cell r="D859" t="str">
            <v>days</v>
          </cell>
          <cell r="F859">
            <v>128.64440020206223</v>
          </cell>
          <cell r="G859">
            <v>338.4113199071648</v>
          </cell>
          <cell r="H859">
            <v>434.18300653594764</v>
          </cell>
          <cell r="I859">
            <v>365</v>
          </cell>
          <cell r="J859">
            <v>365</v>
          </cell>
          <cell r="K859">
            <v>365</v>
          </cell>
          <cell r="L859">
            <v>365</v>
          </cell>
          <cell r="M859">
            <v>365</v>
          </cell>
          <cell r="N859">
            <v>365</v>
          </cell>
          <cell r="O859">
            <v>365</v>
          </cell>
        </row>
        <row r="860">
          <cell r="C860" t="str">
            <v>Nashik_Cosmetic</v>
          </cell>
          <cell r="D860" t="str">
            <v>days</v>
          </cell>
          <cell r="F860">
            <v>0</v>
          </cell>
          <cell r="G860">
            <v>0</v>
          </cell>
          <cell r="H860">
            <v>0</v>
          </cell>
          <cell r="I860">
            <v>0</v>
          </cell>
          <cell r="J860">
            <v>365</v>
          </cell>
          <cell r="K860">
            <v>365</v>
          </cell>
          <cell r="L860">
            <v>365</v>
          </cell>
          <cell r="M860">
            <v>365</v>
          </cell>
          <cell r="N860">
            <v>365</v>
          </cell>
          <cell r="O860">
            <v>365</v>
          </cell>
        </row>
        <row r="861">
          <cell r="C861" t="str">
            <v>AP</v>
          </cell>
          <cell r="D861" t="str">
            <v>days</v>
          </cell>
          <cell r="F861">
            <v>0</v>
          </cell>
          <cell r="G861">
            <v>0</v>
          </cell>
          <cell r="H861">
            <v>0</v>
          </cell>
          <cell r="I861">
            <v>0</v>
          </cell>
          <cell r="J861">
            <v>0</v>
          </cell>
          <cell r="K861">
            <v>365</v>
          </cell>
          <cell r="L861">
            <v>365</v>
          </cell>
          <cell r="M861">
            <v>365</v>
          </cell>
          <cell r="N861">
            <v>365</v>
          </cell>
          <cell r="O861">
            <v>365</v>
          </cell>
        </row>
        <row r="862">
          <cell r="C862" t="str">
            <v>West_Furnace</v>
          </cell>
          <cell r="D862" t="str">
            <v>days</v>
          </cell>
          <cell r="F862">
            <v>0</v>
          </cell>
          <cell r="G862">
            <v>0</v>
          </cell>
          <cell r="H862">
            <v>0</v>
          </cell>
          <cell r="I862">
            <v>0</v>
          </cell>
          <cell r="J862">
            <v>0</v>
          </cell>
          <cell r="K862">
            <v>365</v>
          </cell>
          <cell r="L862">
            <v>365</v>
          </cell>
          <cell r="M862">
            <v>365</v>
          </cell>
          <cell r="N862">
            <v>365</v>
          </cell>
          <cell r="O862">
            <v>365</v>
          </cell>
        </row>
        <row r="863">
          <cell r="C863" t="str">
            <v>North_Furnace</v>
          </cell>
          <cell r="D863" t="str">
            <v>days</v>
          </cell>
          <cell r="F863">
            <v>0</v>
          </cell>
          <cell r="G863">
            <v>0</v>
          </cell>
          <cell r="H863">
            <v>0</v>
          </cell>
          <cell r="I863">
            <v>0</v>
          </cell>
          <cell r="J863">
            <v>0</v>
          </cell>
          <cell r="K863">
            <v>0</v>
          </cell>
          <cell r="L863">
            <v>365</v>
          </cell>
          <cell r="M863">
            <v>365</v>
          </cell>
          <cell r="N863">
            <v>365</v>
          </cell>
          <cell r="O863">
            <v>365</v>
          </cell>
        </row>
        <row r="867">
          <cell r="C867" t="str">
            <v>Rishra</v>
          </cell>
          <cell r="D867" t="str">
            <v>days</v>
          </cell>
          <cell r="F867">
            <v>2.1661851258526226</v>
          </cell>
          <cell r="G867">
            <v>1.6796834809611552</v>
          </cell>
          <cell r="H867">
            <v>2.2708419742845294</v>
          </cell>
          <cell r="I867">
            <v>2</v>
          </cell>
          <cell r="J867">
            <v>2</v>
          </cell>
          <cell r="K867">
            <v>2</v>
          </cell>
          <cell r="L867">
            <v>2</v>
          </cell>
          <cell r="M867">
            <v>2</v>
          </cell>
          <cell r="N867">
            <v>2</v>
          </cell>
          <cell r="O867">
            <v>2</v>
          </cell>
        </row>
        <row r="868">
          <cell r="C868" t="str">
            <v>Bahadurgarh</v>
          </cell>
          <cell r="D868" t="str">
            <v>days</v>
          </cell>
          <cell r="F868">
            <v>10.180524039021849</v>
          </cell>
          <cell r="G868">
            <v>5.0261136442030283</v>
          </cell>
          <cell r="H868">
            <v>7.352572800333995</v>
          </cell>
          <cell r="I868">
            <v>2</v>
          </cell>
          <cell r="J868">
            <v>2</v>
          </cell>
          <cell r="K868">
            <v>2</v>
          </cell>
          <cell r="L868">
            <v>2</v>
          </cell>
          <cell r="M868">
            <v>2</v>
          </cell>
          <cell r="N868">
            <v>2</v>
          </cell>
          <cell r="O868">
            <v>2</v>
          </cell>
        </row>
        <row r="869">
          <cell r="C869" t="str">
            <v>Neemrana</v>
          </cell>
          <cell r="D869" t="str">
            <v>days</v>
          </cell>
          <cell r="F869">
            <v>1.5419992851185513</v>
          </cell>
          <cell r="G869">
            <v>3.2161568908942568</v>
          </cell>
          <cell r="H869">
            <v>2.6360842041388213</v>
          </cell>
          <cell r="I869">
            <v>2</v>
          </cell>
          <cell r="J869">
            <v>2</v>
          </cell>
          <cell r="K869">
            <v>2</v>
          </cell>
          <cell r="L869">
            <v>2</v>
          </cell>
          <cell r="M869">
            <v>2</v>
          </cell>
          <cell r="N869">
            <v>2</v>
          </cell>
          <cell r="O869">
            <v>2</v>
          </cell>
        </row>
        <row r="870">
          <cell r="C870" t="str">
            <v>Rishikesh</v>
          </cell>
          <cell r="D870" t="str">
            <v>days</v>
          </cell>
          <cell r="F870">
            <v>2.891420146697306</v>
          </cell>
          <cell r="G870">
            <v>2.5357217770692624</v>
          </cell>
          <cell r="H870">
            <v>2.9806497425883185</v>
          </cell>
          <cell r="I870">
            <v>2</v>
          </cell>
          <cell r="J870">
            <v>2</v>
          </cell>
          <cell r="K870">
            <v>2</v>
          </cell>
          <cell r="L870">
            <v>2</v>
          </cell>
          <cell r="M870">
            <v>2</v>
          </cell>
          <cell r="N870">
            <v>2</v>
          </cell>
          <cell r="O870">
            <v>2</v>
          </cell>
        </row>
        <row r="871">
          <cell r="C871" t="str">
            <v>Pondicherry</v>
          </cell>
          <cell r="D871" t="str">
            <v>days</v>
          </cell>
          <cell r="F871">
            <v>2.9086773039875791</v>
          </cell>
          <cell r="G871">
            <v>2.3588380453033846</v>
          </cell>
          <cell r="H871">
            <v>2.4473180076628354</v>
          </cell>
          <cell r="I871">
            <v>2</v>
          </cell>
          <cell r="J871">
            <v>2</v>
          </cell>
          <cell r="K871">
            <v>2</v>
          </cell>
          <cell r="L871">
            <v>2</v>
          </cell>
          <cell r="M871">
            <v>2</v>
          </cell>
          <cell r="N871">
            <v>2</v>
          </cell>
          <cell r="O871">
            <v>2</v>
          </cell>
        </row>
        <row r="872">
          <cell r="C872" t="str">
            <v>Nashik</v>
          </cell>
          <cell r="D872" t="str">
            <v>days</v>
          </cell>
          <cell r="F872">
            <v>3.0325178073707031</v>
          </cell>
          <cell r="G872">
            <v>2.0173562118571042</v>
          </cell>
          <cell r="H872">
            <v>2.1565731166912854</v>
          </cell>
          <cell r="I872">
            <v>2</v>
          </cell>
          <cell r="J872">
            <v>2</v>
          </cell>
          <cell r="K872">
            <v>2</v>
          </cell>
          <cell r="L872">
            <v>2</v>
          </cell>
          <cell r="M872">
            <v>2</v>
          </cell>
          <cell r="N872">
            <v>2</v>
          </cell>
          <cell r="O872">
            <v>2</v>
          </cell>
        </row>
        <row r="873">
          <cell r="C873" t="str">
            <v>Nashik_Cosmetic</v>
          </cell>
          <cell r="D873" t="str">
            <v>days</v>
          </cell>
          <cell r="F873">
            <v>0</v>
          </cell>
          <cell r="G873">
            <v>0</v>
          </cell>
          <cell r="H873">
            <v>0</v>
          </cell>
          <cell r="I873">
            <v>0</v>
          </cell>
          <cell r="J873">
            <v>2</v>
          </cell>
          <cell r="K873">
            <v>2</v>
          </cell>
          <cell r="L873">
            <v>2</v>
          </cell>
          <cell r="M873">
            <v>2</v>
          </cell>
          <cell r="N873">
            <v>2</v>
          </cell>
          <cell r="O873">
            <v>2</v>
          </cell>
        </row>
        <row r="874">
          <cell r="C874" t="str">
            <v>AP</v>
          </cell>
          <cell r="D874" t="str">
            <v>days</v>
          </cell>
          <cell r="F874">
            <v>0</v>
          </cell>
          <cell r="G874">
            <v>0</v>
          </cell>
          <cell r="H874">
            <v>0</v>
          </cell>
          <cell r="I874">
            <v>0</v>
          </cell>
          <cell r="J874">
            <v>0</v>
          </cell>
          <cell r="K874">
            <v>2</v>
          </cell>
          <cell r="L874">
            <v>2</v>
          </cell>
          <cell r="M874">
            <v>2</v>
          </cell>
          <cell r="N874">
            <v>2</v>
          </cell>
          <cell r="O874">
            <v>2</v>
          </cell>
        </row>
        <row r="875">
          <cell r="C875" t="str">
            <v>West_Furnace</v>
          </cell>
          <cell r="D875" t="str">
            <v>days</v>
          </cell>
          <cell r="F875">
            <v>0</v>
          </cell>
          <cell r="G875">
            <v>0</v>
          </cell>
          <cell r="H875">
            <v>0</v>
          </cell>
          <cell r="I875">
            <v>0</v>
          </cell>
          <cell r="J875">
            <v>0</v>
          </cell>
          <cell r="K875">
            <v>2</v>
          </cell>
          <cell r="L875">
            <v>2</v>
          </cell>
          <cell r="M875">
            <v>2</v>
          </cell>
          <cell r="N875">
            <v>2</v>
          </cell>
          <cell r="O875">
            <v>2</v>
          </cell>
        </row>
        <row r="876">
          <cell r="C876" t="str">
            <v>North_Furnace</v>
          </cell>
          <cell r="D876" t="str">
            <v>days</v>
          </cell>
          <cell r="F876">
            <v>0</v>
          </cell>
          <cell r="G876">
            <v>0</v>
          </cell>
          <cell r="H876">
            <v>0</v>
          </cell>
          <cell r="I876">
            <v>0</v>
          </cell>
          <cell r="J876">
            <v>0</v>
          </cell>
          <cell r="K876">
            <v>0</v>
          </cell>
          <cell r="L876">
            <v>2</v>
          </cell>
          <cell r="M876">
            <v>2</v>
          </cell>
          <cell r="N876">
            <v>2</v>
          </cell>
          <cell r="O876">
            <v>2</v>
          </cell>
        </row>
        <row r="880">
          <cell r="C880" t="str">
            <v>Rishra</v>
          </cell>
          <cell r="D880" t="str">
            <v>days</v>
          </cell>
          <cell r="F880">
            <v>47.704877197171861</v>
          </cell>
          <cell r="G880">
            <v>71.345305803155682</v>
          </cell>
          <cell r="H880">
            <v>76.027788796278429</v>
          </cell>
          <cell r="I880">
            <v>50</v>
          </cell>
          <cell r="J880">
            <v>50</v>
          </cell>
          <cell r="K880">
            <v>50</v>
          </cell>
          <cell r="L880">
            <v>50</v>
          </cell>
          <cell r="M880">
            <v>50</v>
          </cell>
          <cell r="N880">
            <v>50</v>
          </cell>
          <cell r="O880">
            <v>50</v>
          </cell>
        </row>
        <row r="881">
          <cell r="C881" t="str">
            <v>Bahadurgarh</v>
          </cell>
          <cell r="D881" t="str">
            <v>days</v>
          </cell>
          <cell r="F881">
            <v>51.6185047716206</v>
          </cell>
          <cell r="G881">
            <v>44.265805420818666</v>
          </cell>
          <cell r="H881">
            <v>43.817538985681118</v>
          </cell>
          <cell r="I881">
            <v>50</v>
          </cell>
          <cell r="J881">
            <v>50</v>
          </cell>
          <cell r="K881">
            <v>50</v>
          </cell>
          <cell r="L881">
            <v>50</v>
          </cell>
          <cell r="M881">
            <v>50</v>
          </cell>
          <cell r="N881">
            <v>50</v>
          </cell>
          <cell r="O881">
            <v>50</v>
          </cell>
        </row>
        <row r="882">
          <cell r="C882" t="str">
            <v>Neemrana</v>
          </cell>
          <cell r="D882" t="str">
            <v>days</v>
          </cell>
          <cell r="F882">
            <v>16.783216256899149</v>
          </cell>
          <cell r="G882">
            <v>80.782323839069903</v>
          </cell>
          <cell r="H882">
            <v>71.21551580629945</v>
          </cell>
          <cell r="I882">
            <v>50</v>
          </cell>
          <cell r="J882">
            <v>50</v>
          </cell>
          <cell r="K882">
            <v>50</v>
          </cell>
          <cell r="L882">
            <v>50</v>
          </cell>
          <cell r="M882">
            <v>50</v>
          </cell>
          <cell r="N882">
            <v>50</v>
          </cell>
          <cell r="O882">
            <v>50</v>
          </cell>
        </row>
        <row r="883">
          <cell r="C883" t="str">
            <v>Rishikesh</v>
          </cell>
          <cell r="D883" t="str">
            <v>days</v>
          </cell>
          <cell r="F883">
            <v>35.603983518310145</v>
          </cell>
          <cell r="G883">
            <v>37.727849952341074</v>
          </cell>
          <cell r="H883">
            <v>36.851885952719648</v>
          </cell>
          <cell r="I883">
            <v>50</v>
          </cell>
          <cell r="J883">
            <v>50</v>
          </cell>
          <cell r="K883">
            <v>50</v>
          </cell>
          <cell r="L883">
            <v>50</v>
          </cell>
          <cell r="M883">
            <v>50</v>
          </cell>
          <cell r="N883">
            <v>50</v>
          </cell>
          <cell r="O883">
            <v>50</v>
          </cell>
        </row>
        <row r="884">
          <cell r="C884" t="str">
            <v>Pondicherry</v>
          </cell>
          <cell r="D884" t="str">
            <v>days</v>
          </cell>
          <cell r="F884">
            <v>58.164441775153719</v>
          </cell>
          <cell r="G884">
            <v>79.813819710637901</v>
          </cell>
          <cell r="H884">
            <v>50.688485359361728</v>
          </cell>
          <cell r="I884">
            <v>50</v>
          </cell>
          <cell r="J884">
            <v>50</v>
          </cell>
          <cell r="K884">
            <v>50</v>
          </cell>
          <cell r="L884">
            <v>50</v>
          </cell>
          <cell r="M884">
            <v>50</v>
          </cell>
          <cell r="N884">
            <v>50</v>
          </cell>
          <cell r="O884">
            <v>50</v>
          </cell>
        </row>
        <row r="885">
          <cell r="C885" t="str">
            <v>Nashik</v>
          </cell>
          <cell r="D885" t="str">
            <v>days</v>
          </cell>
          <cell r="F885">
            <v>57.881394833262647</v>
          </cell>
          <cell r="G885">
            <v>74.4089960971707</v>
          </cell>
          <cell r="H885">
            <v>80.678528018338753</v>
          </cell>
          <cell r="I885">
            <v>50</v>
          </cell>
          <cell r="J885">
            <v>50</v>
          </cell>
          <cell r="K885">
            <v>50</v>
          </cell>
          <cell r="L885">
            <v>50</v>
          </cell>
          <cell r="M885">
            <v>50</v>
          </cell>
          <cell r="N885">
            <v>50</v>
          </cell>
          <cell r="O885">
            <v>50</v>
          </cell>
        </row>
        <row r="886">
          <cell r="C886" t="str">
            <v>Nashik_Cosmetic</v>
          </cell>
          <cell r="D886" t="str">
            <v>days</v>
          </cell>
          <cell r="F886">
            <v>0</v>
          </cell>
          <cell r="G886">
            <v>0</v>
          </cell>
          <cell r="H886">
            <v>0</v>
          </cell>
          <cell r="I886">
            <v>0</v>
          </cell>
          <cell r="J886">
            <v>50</v>
          </cell>
          <cell r="K886">
            <v>50</v>
          </cell>
          <cell r="L886">
            <v>50</v>
          </cell>
          <cell r="M886">
            <v>50</v>
          </cell>
          <cell r="N886">
            <v>50</v>
          </cell>
          <cell r="O886">
            <v>50</v>
          </cell>
        </row>
        <row r="887">
          <cell r="C887" t="str">
            <v>AP</v>
          </cell>
          <cell r="D887" t="str">
            <v>days</v>
          </cell>
          <cell r="F887">
            <v>0</v>
          </cell>
          <cell r="G887">
            <v>0</v>
          </cell>
          <cell r="H887">
            <v>0</v>
          </cell>
          <cell r="I887">
            <v>0</v>
          </cell>
          <cell r="J887">
            <v>0</v>
          </cell>
          <cell r="K887">
            <v>50</v>
          </cell>
          <cell r="L887">
            <v>50</v>
          </cell>
          <cell r="M887">
            <v>50</v>
          </cell>
          <cell r="N887">
            <v>50</v>
          </cell>
          <cell r="O887">
            <v>50</v>
          </cell>
        </row>
        <row r="888">
          <cell r="C888" t="str">
            <v>West_Furnace</v>
          </cell>
          <cell r="D888" t="str">
            <v>days</v>
          </cell>
          <cell r="F888">
            <v>0</v>
          </cell>
          <cell r="G888">
            <v>0</v>
          </cell>
          <cell r="H888">
            <v>0</v>
          </cell>
          <cell r="I888">
            <v>0</v>
          </cell>
          <cell r="J888">
            <v>0</v>
          </cell>
          <cell r="K888">
            <v>50</v>
          </cell>
          <cell r="L888">
            <v>50</v>
          </cell>
          <cell r="M888">
            <v>50</v>
          </cell>
          <cell r="N888">
            <v>50</v>
          </cell>
          <cell r="O888">
            <v>50</v>
          </cell>
        </row>
        <row r="889">
          <cell r="C889" t="str">
            <v>North_Furnace</v>
          </cell>
          <cell r="D889" t="str">
            <v>days</v>
          </cell>
          <cell r="F889">
            <v>0</v>
          </cell>
          <cell r="G889">
            <v>0</v>
          </cell>
          <cell r="H889">
            <v>0</v>
          </cell>
          <cell r="I889">
            <v>0</v>
          </cell>
          <cell r="J889">
            <v>0</v>
          </cell>
          <cell r="K889">
            <v>0</v>
          </cell>
          <cell r="L889">
            <v>50</v>
          </cell>
          <cell r="M889">
            <v>50</v>
          </cell>
          <cell r="N889">
            <v>50</v>
          </cell>
          <cell r="O889">
            <v>50</v>
          </cell>
        </row>
        <row r="893">
          <cell r="C893" t="str">
            <v>Rishra</v>
          </cell>
          <cell r="D893" t="str">
            <v>days</v>
          </cell>
          <cell r="F893">
            <v>64.034007659653398</v>
          </cell>
          <cell r="G893">
            <v>159.09832299442749</v>
          </cell>
          <cell r="H893">
            <v>23.007398514022896</v>
          </cell>
          <cell r="I893">
            <v>15</v>
          </cell>
          <cell r="J893">
            <v>15</v>
          </cell>
          <cell r="K893">
            <v>15</v>
          </cell>
          <cell r="L893">
            <v>15</v>
          </cell>
          <cell r="M893">
            <v>15</v>
          </cell>
          <cell r="N893">
            <v>15</v>
          </cell>
          <cell r="O893">
            <v>15</v>
          </cell>
        </row>
        <row r="894">
          <cell r="C894" t="str">
            <v>Bahadurgarh</v>
          </cell>
          <cell r="D894" t="str">
            <v>days</v>
          </cell>
          <cell r="F894">
            <v>20.466658492920057</v>
          </cell>
          <cell r="G894">
            <v>21.526855416278408</v>
          </cell>
          <cell r="H894">
            <v>21.095332671300891</v>
          </cell>
          <cell r="I894">
            <v>15</v>
          </cell>
          <cell r="J894">
            <v>15</v>
          </cell>
          <cell r="K894">
            <v>15</v>
          </cell>
          <cell r="L894">
            <v>15</v>
          </cell>
          <cell r="M894">
            <v>15</v>
          </cell>
          <cell r="N894">
            <v>15</v>
          </cell>
          <cell r="O894">
            <v>15</v>
          </cell>
        </row>
        <row r="895">
          <cell r="C895" t="str">
            <v>Neemrana</v>
          </cell>
          <cell r="D895" t="str">
            <v>days</v>
          </cell>
          <cell r="F895">
            <v>24.698243035606914</v>
          </cell>
          <cell r="G895">
            <v>17.713077597898366</v>
          </cell>
          <cell r="H895">
            <v>16.929499072356215</v>
          </cell>
          <cell r="I895">
            <v>15</v>
          </cell>
          <cell r="J895">
            <v>15</v>
          </cell>
          <cell r="K895">
            <v>15</v>
          </cell>
          <cell r="L895">
            <v>15</v>
          </cell>
          <cell r="M895">
            <v>15</v>
          </cell>
          <cell r="N895">
            <v>15</v>
          </cell>
          <cell r="O895">
            <v>15</v>
          </cell>
        </row>
        <row r="896">
          <cell r="C896" t="str">
            <v>Rishikesh</v>
          </cell>
          <cell r="D896" t="str">
            <v>days</v>
          </cell>
          <cell r="F896">
            <v>12.182622031366639</v>
          </cell>
          <cell r="G896">
            <v>7.161032774860419</v>
          </cell>
          <cell r="H896">
            <v>9.7921450151057403</v>
          </cell>
          <cell r="I896">
            <v>15</v>
          </cell>
          <cell r="J896">
            <v>15</v>
          </cell>
          <cell r="K896">
            <v>15</v>
          </cell>
          <cell r="L896">
            <v>15</v>
          </cell>
          <cell r="M896">
            <v>15</v>
          </cell>
          <cell r="N896">
            <v>15</v>
          </cell>
          <cell r="O896">
            <v>15</v>
          </cell>
        </row>
        <row r="897">
          <cell r="C897" t="str">
            <v>Pondicherry</v>
          </cell>
          <cell r="D897" t="str">
            <v>days</v>
          </cell>
          <cell r="F897">
            <v>10.026052132690197</v>
          </cell>
          <cell r="G897">
            <v>19.595468025806337</v>
          </cell>
          <cell r="H897">
            <v>17.968914832266684</v>
          </cell>
          <cell r="I897">
            <v>15</v>
          </cell>
          <cell r="J897">
            <v>15</v>
          </cell>
          <cell r="K897">
            <v>15</v>
          </cell>
          <cell r="L897">
            <v>15</v>
          </cell>
          <cell r="M897">
            <v>15</v>
          </cell>
          <cell r="N897">
            <v>15</v>
          </cell>
          <cell r="O897">
            <v>15</v>
          </cell>
        </row>
        <row r="898">
          <cell r="C898" t="str">
            <v>Nashik</v>
          </cell>
          <cell r="D898" t="str">
            <v>days</v>
          </cell>
          <cell r="F898">
            <v>12.822261366017774</v>
          </cell>
          <cell r="G898">
            <v>12.538373156563173</v>
          </cell>
          <cell r="H898">
            <v>14.376653084566446</v>
          </cell>
          <cell r="I898">
            <v>15</v>
          </cell>
          <cell r="J898">
            <v>15</v>
          </cell>
          <cell r="K898">
            <v>15</v>
          </cell>
          <cell r="L898">
            <v>15</v>
          </cell>
          <cell r="M898">
            <v>15</v>
          </cell>
          <cell r="N898">
            <v>15</v>
          </cell>
          <cell r="O898">
            <v>15</v>
          </cell>
        </row>
        <row r="899">
          <cell r="C899" t="str">
            <v>Nashik_Cosmetic</v>
          </cell>
          <cell r="D899" t="str">
            <v>days</v>
          </cell>
          <cell r="F899">
            <v>0</v>
          </cell>
          <cell r="G899">
            <v>0</v>
          </cell>
          <cell r="H899">
            <v>0</v>
          </cell>
          <cell r="I899">
            <v>0</v>
          </cell>
          <cell r="J899">
            <v>15</v>
          </cell>
          <cell r="K899">
            <v>15</v>
          </cell>
          <cell r="L899">
            <v>15</v>
          </cell>
          <cell r="M899">
            <v>15</v>
          </cell>
          <cell r="N899">
            <v>15</v>
          </cell>
          <cell r="O899">
            <v>15</v>
          </cell>
        </row>
        <row r="900">
          <cell r="C900" t="str">
            <v>AP</v>
          </cell>
          <cell r="D900" t="str">
            <v>days</v>
          </cell>
          <cell r="F900">
            <v>0</v>
          </cell>
          <cell r="G900">
            <v>0</v>
          </cell>
          <cell r="H900">
            <v>0</v>
          </cell>
          <cell r="I900">
            <v>0</v>
          </cell>
          <cell r="J900">
            <v>0</v>
          </cell>
          <cell r="K900">
            <v>15</v>
          </cell>
          <cell r="L900">
            <v>15</v>
          </cell>
          <cell r="M900">
            <v>15</v>
          </cell>
          <cell r="N900">
            <v>15</v>
          </cell>
          <cell r="O900">
            <v>15</v>
          </cell>
        </row>
        <row r="901">
          <cell r="C901" t="str">
            <v>West_Furnace</v>
          </cell>
          <cell r="D901" t="str">
            <v>days</v>
          </cell>
          <cell r="F901">
            <v>0</v>
          </cell>
          <cell r="G901">
            <v>0</v>
          </cell>
          <cell r="H901">
            <v>0</v>
          </cell>
          <cell r="I901">
            <v>0</v>
          </cell>
          <cell r="J901">
            <v>0</v>
          </cell>
          <cell r="K901">
            <v>15</v>
          </cell>
          <cell r="L901">
            <v>15</v>
          </cell>
          <cell r="M901">
            <v>15</v>
          </cell>
          <cell r="N901">
            <v>15</v>
          </cell>
          <cell r="O901">
            <v>15</v>
          </cell>
        </row>
        <row r="902">
          <cell r="C902" t="str">
            <v>North_Furnace</v>
          </cell>
          <cell r="D902" t="str">
            <v>days</v>
          </cell>
          <cell r="F902">
            <v>0</v>
          </cell>
          <cell r="G902">
            <v>0</v>
          </cell>
          <cell r="H902">
            <v>0</v>
          </cell>
          <cell r="I902">
            <v>0</v>
          </cell>
          <cell r="J902">
            <v>0</v>
          </cell>
          <cell r="K902">
            <v>0</v>
          </cell>
          <cell r="L902">
            <v>15</v>
          </cell>
          <cell r="M902">
            <v>15</v>
          </cell>
          <cell r="N902">
            <v>15</v>
          </cell>
          <cell r="O902">
            <v>15</v>
          </cell>
        </row>
        <row r="906">
          <cell r="C906" t="str">
            <v>Rishra</v>
          </cell>
          <cell r="D906" t="str">
            <v>days</v>
          </cell>
          <cell r="F906">
            <v>105.81912681752469</v>
          </cell>
          <cell r="G906">
            <v>113.22334734651518</v>
          </cell>
          <cell r="H906">
            <v>101.92820512820512</v>
          </cell>
          <cell r="I906">
            <v>45</v>
          </cell>
          <cell r="J906">
            <v>45</v>
          </cell>
          <cell r="K906">
            <v>45</v>
          </cell>
          <cell r="L906">
            <v>45</v>
          </cell>
          <cell r="M906">
            <v>45</v>
          </cell>
          <cell r="N906">
            <v>45</v>
          </cell>
          <cell r="O906">
            <v>45</v>
          </cell>
        </row>
        <row r="907">
          <cell r="C907" t="str">
            <v>Bahadurgarh</v>
          </cell>
          <cell r="D907" t="str">
            <v>days</v>
          </cell>
          <cell r="F907">
            <v>121.46350937979048</v>
          </cell>
          <cell r="G907">
            <v>125.16130755592137</v>
          </cell>
          <cell r="H907">
            <v>110.21341151541719</v>
          </cell>
          <cell r="I907">
            <v>45</v>
          </cell>
          <cell r="J907">
            <v>45</v>
          </cell>
          <cell r="K907">
            <v>45</v>
          </cell>
          <cell r="L907">
            <v>45</v>
          </cell>
          <cell r="M907">
            <v>45</v>
          </cell>
          <cell r="N907">
            <v>45</v>
          </cell>
          <cell r="O907">
            <v>45</v>
          </cell>
        </row>
        <row r="908">
          <cell r="C908" t="str">
            <v>Neemrana</v>
          </cell>
          <cell r="D908" t="str">
            <v>days</v>
          </cell>
          <cell r="F908">
            <v>79.172693907511629</v>
          </cell>
          <cell r="G908">
            <v>68.706274294568985</v>
          </cell>
          <cell r="H908">
            <v>58.488956587966484</v>
          </cell>
          <cell r="I908">
            <v>45</v>
          </cell>
          <cell r="J908">
            <v>45</v>
          </cell>
          <cell r="K908">
            <v>45</v>
          </cell>
          <cell r="L908">
            <v>45</v>
          </cell>
          <cell r="M908">
            <v>45</v>
          </cell>
          <cell r="N908">
            <v>45</v>
          </cell>
          <cell r="O908">
            <v>45</v>
          </cell>
        </row>
        <row r="909">
          <cell r="C909" t="str">
            <v>Rishikesh</v>
          </cell>
          <cell r="D909" t="str">
            <v>days</v>
          </cell>
          <cell r="F909">
            <v>99.392585349464511</v>
          </cell>
          <cell r="G909">
            <v>94.543706371698477</v>
          </cell>
          <cell r="H909">
            <v>59.954512164846079</v>
          </cell>
          <cell r="I909">
            <v>45</v>
          </cell>
          <cell r="J909">
            <v>45</v>
          </cell>
          <cell r="K909">
            <v>45</v>
          </cell>
          <cell r="L909">
            <v>45</v>
          </cell>
          <cell r="M909">
            <v>45</v>
          </cell>
          <cell r="N909">
            <v>45</v>
          </cell>
          <cell r="O909">
            <v>45</v>
          </cell>
        </row>
        <row r="910">
          <cell r="C910" t="str">
            <v>Pondicherry</v>
          </cell>
          <cell r="D910" t="str">
            <v>days</v>
          </cell>
          <cell r="F910">
            <v>89.008236496433838</v>
          </cell>
          <cell r="G910">
            <v>103.15020146424975</v>
          </cell>
          <cell r="H910">
            <v>67.439864690721635</v>
          </cell>
          <cell r="I910">
            <v>45</v>
          </cell>
          <cell r="J910">
            <v>45</v>
          </cell>
          <cell r="K910">
            <v>45</v>
          </cell>
          <cell r="L910">
            <v>45</v>
          </cell>
          <cell r="M910">
            <v>45</v>
          </cell>
          <cell r="N910">
            <v>45</v>
          </cell>
          <cell r="O910">
            <v>45</v>
          </cell>
        </row>
        <row r="911">
          <cell r="C911" t="str">
            <v>Nashik</v>
          </cell>
          <cell r="D911" t="str">
            <v>days</v>
          </cell>
          <cell r="F911">
            <v>94.800647974081031</v>
          </cell>
          <cell r="G911">
            <v>51.790850975706263</v>
          </cell>
          <cell r="H911">
            <v>60.371471855642326</v>
          </cell>
          <cell r="I911">
            <v>45</v>
          </cell>
          <cell r="J911">
            <v>45</v>
          </cell>
          <cell r="K911">
            <v>45</v>
          </cell>
          <cell r="L911">
            <v>45</v>
          </cell>
          <cell r="M911">
            <v>45</v>
          </cell>
          <cell r="N911">
            <v>45</v>
          </cell>
          <cell r="O911">
            <v>45</v>
          </cell>
        </row>
        <row r="912">
          <cell r="C912" t="str">
            <v>Nashik_Cosmetic</v>
          </cell>
          <cell r="D912" t="str">
            <v>days</v>
          </cell>
          <cell r="F912">
            <v>0</v>
          </cell>
          <cell r="G912">
            <v>0</v>
          </cell>
          <cell r="H912">
            <v>0</v>
          </cell>
          <cell r="I912">
            <v>0</v>
          </cell>
          <cell r="J912">
            <v>45</v>
          </cell>
          <cell r="K912">
            <v>45</v>
          </cell>
          <cell r="L912">
            <v>45</v>
          </cell>
          <cell r="M912">
            <v>45</v>
          </cell>
          <cell r="N912">
            <v>45</v>
          </cell>
          <cell r="O912">
            <v>45</v>
          </cell>
        </row>
        <row r="913">
          <cell r="C913" t="str">
            <v>AP</v>
          </cell>
          <cell r="D913" t="str">
            <v>days</v>
          </cell>
          <cell r="F913">
            <v>0</v>
          </cell>
          <cell r="G913">
            <v>0</v>
          </cell>
          <cell r="H913">
            <v>0</v>
          </cell>
          <cell r="I913">
            <v>0</v>
          </cell>
          <cell r="J913">
            <v>0</v>
          </cell>
          <cell r="K913">
            <v>45</v>
          </cell>
          <cell r="L913">
            <v>45</v>
          </cell>
          <cell r="M913">
            <v>45</v>
          </cell>
          <cell r="N913">
            <v>45</v>
          </cell>
          <cell r="O913">
            <v>45</v>
          </cell>
        </row>
        <row r="914">
          <cell r="C914" t="str">
            <v>West_Furnace</v>
          </cell>
          <cell r="D914" t="str">
            <v>days</v>
          </cell>
          <cell r="F914">
            <v>0</v>
          </cell>
          <cell r="G914">
            <v>0</v>
          </cell>
          <cell r="H914">
            <v>0</v>
          </cell>
          <cell r="I914">
            <v>0</v>
          </cell>
          <cell r="J914">
            <v>0</v>
          </cell>
          <cell r="K914">
            <v>45</v>
          </cell>
          <cell r="L914">
            <v>45</v>
          </cell>
          <cell r="M914">
            <v>45</v>
          </cell>
          <cell r="N914">
            <v>45</v>
          </cell>
          <cell r="O914">
            <v>45</v>
          </cell>
        </row>
        <row r="915">
          <cell r="C915" t="str">
            <v>North_Furnace</v>
          </cell>
          <cell r="D915" t="str">
            <v>days</v>
          </cell>
          <cell r="F915">
            <v>0</v>
          </cell>
          <cell r="G915">
            <v>0</v>
          </cell>
          <cell r="H915">
            <v>0</v>
          </cell>
          <cell r="I915">
            <v>0</v>
          </cell>
          <cell r="J915">
            <v>0</v>
          </cell>
          <cell r="K915">
            <v>0</v>
          </cell>
          <cell r="L915">
            <v>45</v>
          </cell>
          <cell r="M915">
            <v>45</v>
          </cell>
          <cell r="N915">
            <v>45</v>
          </cell>
          <cell r="O915">
            <v>45</v>
          </cell>
        </row>
        <row r="927">
          <cell r="C927" t="str">
            <v>Investment during the year - Investment/ (sale)</v>
          </cell>
          <cell r="I927">
            <v>2200</v>
          </cell>
          <cell r="J927">
            <v>-500</v>
          </cell>
          <cell r="K927">
            <v>300</v>
          </cell>
          <cell r="L927">
            <v>300</v>
          </cell>
          <cell r="M927">
            <v>2500</v>
          </cell>
          <cell r="N927">
            <v>2900</v>
          </cell>
          <cell r="O927">
            <v>2600</v>
          </cell>
        </row>
        <row r="928">
          <cell r="C928" t="str">
            <v>Return on investments</v>
          </cell>
          <cell r="I928">
            <v>0.08</v>
          </cell>
          <cell r="J928">
            <v>0.08</v>
          </cell>
          <cell r="K928">
            <v>0.08</v>
          </cell>
          <cell r="L928">
            <v>0.08</v>
          </cell>
          <cell r="M928">
            <v>0.08</v>
          </cell>
          <cell r="N928">
            <v>0.08</v>
          </cell>
          <cell r="O928">
            <v>0.08</v>
          </cell>
        </row>
        <row r="936">
          <cell r="C936" t="str">
            <v xml:space="preserve">Proposed Term Loans </v>
          </cell>
          <cell r="D936" t="str">
            <v>Rsm</v>
          </cell>
          <cell r="I936">
            <v>0</v>
          </cell>
          <cell r="J936">
            <v>0</v>
          </cell>
          <cell r="K936">
            <v>0</v>
          </cell>
          <cell r="L936">
            <v>0</v>
          </cell>
          <cell r="M936">
            <v>0</v>
          </cell>
          <cell r="N936">
            <v>0</v>
          </cell>
          <cell r="O936">
            <v>0</v>
          </cell>
        </row>
        <row r="937">
          <cell r="C937" t="str">
            <v>Term Loans HSBC 1</v>
          </cell>
          <cell r="D937" t="str">
            <v>Rsm</v>
          </cell>
          <cell r="I937">
            <v>0</v>
          </cell>
          <cell r="J937">
            <v>0</v>
          </cell>
          <cell r="K937">
            <v>0</v>
          </cell>
          <cell r="L937">
            <v>0</v>
          </cell>
          <cell r="M937">
            <v>0</v>
          </cell>
          <cell r="N937">
            <v>0</v>
          </cell>
          <cell r="O937">
            <v>0</v>
          </cell>
        </row>
        <row r="938">
          <cell r="C938" t="str">
            <v>NCD GIC 2500</v>
          </cell>
          <cell r="D938" t="str">
            <v>Rsm</v>
          </cell>
          <cell r="I938">
            <v>0</v>
          </cell>
          <cell r="J938">
            <v>0</v>
          </cell>
          <cell r="K938">
            <v>0</v>
          </cell>
          <cell r="L938">
            <v>0</v>
          </cell>
          <cell r="M938">
            <v>0</v>
          </cell>
          <cell r="N938">
            <v>0</v>
          </cell>
          <cell r="O938">
            <v>0</v>
          </cell>
        </row>
        <row r="939">
          <cell r="C939" t="str">
            <v>Term Loans SBI</v>
          </cell>
          <cell r="D939" t="str">
            <v>Rsm</v>
          </cell>
          <cell r="I939">
            <v>0</v>
          </cell>
          <cell r="J939">
            <v>0</v>
          </cell>
          <cell r="K939">
            <v>0</v>
          </cell>
          <cell r="L939">
            <v>0</v>
          </cell>
          <cell r="M939">
            <v>0</v>
          </cell>
          <cell r="N939">
            <v>0</v>
          </cell>
          <cell r="O939">
            <v>0</v>
          </cell>
        </row>
        <row r="940">
          <cell r="C940" t="str">
            <v>Term Loans HSBC 2</v>
          </cell>
          <cell r="D940" t="str">
            <v>Rsm</v>
          </cell>
          <cell r="I940">
            <v>0</v>
          </cell>
          <cell r="J940">
            <v>0</v>
          </cell>
          <cell r="K940">
            <v>0</v>
          </cell>
          <cell r="L940">
            <v>0</v>
          </cell>
          <cell r="M940">
            <v>0</v>
          </cell>
          <cell r="N940">
            <v>0</v>
          </cell>
          <cell r="O940">
            <v>0</v>
          </cell>
        </row>
        <row r="941">
          <cell r="C941" t="str">
            <v>NCD LIC</v>
          </cell>
          <cell r="D941" t="str">
            <v>Rsm</v>
          </cell>
          <cell r="I941">
            <v>0</v>
          </cell>
          <cell r="J941">
            <v>0</v>
          </cell>
          <cell r="K941">
            <v>0</v>
          </cell>
          <cell r="L941">
            <v>0</v>
          </cell>
          <cell r="M941">
            <v>0</v>
          </cell>
          <cell r="N941">
            <v>0</v>
          </cell>
          <cell r="O941">
            <v>0</v>
          </cell>
        </row>
        <row r="942">
          <cell r="C942" t="str">
            <v>Term Loan from HSBC for Neemrana</v>
          </cell>
          <cell r="D942" t="str">
            <v>Rsm</v>
          </cell>
          <cell r="I942">
            <v>0</v>
          </cell>
          <cell r="J942">
            <v>0</v>
          </cell>
          <cell r="K942">
            <v>0</v>
          </cell>
          <cell r="L942">
            <v>0</v>
          </cell>
          <cell r="M942">
            <v>0</v>
          </cell>
          <cell r="N942">
            <v>0</v>
          </cell>
          <cell r="O942">
            <v>0</v>
          </cell>
        </row>
        <row r="943">
          <cell r="C943" t="str">
            <v>Long Term Working Capital Loan from EXIM</v>
          </cell>
          <cell r="D943" t="str">
            <v>Rsm</v>
          </cell>
          <cell r="I943">
            <v>0</v>
          </cell>
          <cell r="J943">
            <v>0</v>
          </cell>
          <cell r="K943">
            <v>0</v>
          </cell>
          <cell r="L943">
            <v>0</v>
          </cell>
          <cell r="M943">
            <v>0</v>
          </cell>
          <cell r="N943">
            <v>0</v>
          </cell>
          <cell r="O943">
            <v>0</v>
          </cell>
        </row>
        <row r="944">
          <cell r="C944" t="str">
            <v>ICICI ECB 5 Million</v>
          </cell>
          <cell r="D944" t="str">
            <v>Rsm</v>
          </cell>
          <cell r="I944">
            <v>0</v>
          </cell>
          <cell r="J944">
            <v>0</v>
          </cell>
          <cell r="K944">
            <v>0</v>
          </cell>
          <cell r="L944">
            <v>0</v>
          </cell>
          <cell r="M944">
            <v>0</v>
          </cell>
          <cell r="N944">
            <v>0</v>
          </cell>
          <cell r="O944">
            <v>0</v>
          </cell>
        </row>
        <row r="945">
          <cell r="C945" t="str">
            <v>SBI Term Loan 4000+1000</v>
          </cell>
          <cell r="D945" t="str">
            <v>Rsm</v>
          </cell>
          <cell r="I945">
            <v>0</v>
          </cell>
          <cell r="J945">
            <v>0</v>
          </cell>
          <cell r="K945">
            <v>0</v>
          </cell>
          <cell r="L945">
            <v>0</v>
          </cell>
          <cell r="M945">
            <v>0</v>
          </cell>
          <cell r="N945">
            <v>0</v>
          </cell>
          <cell r="O945">
            <v>0</v>
          </cell>
        </row>
        <row r="946">
          <cell r="C946" t="str">
            <v>EXIM Term Loan 2000</v>
          </cell>
          <cell r="D946" t="str">
            <v>Rsm</v>
          </cell>
          <cell r="I946">
            <v>0</v>
          </cell>
          <cell r="J946">
            <v>0</v>
          </cell>
          <cell r="K946">
            <v>0</v>
          </cell>
          <cell r="L946">
            <v>0</v>
          </cell>
          <cell r="M946">
            <v>0</v>
          </cell>
          <cell r="N946">
            <v>0</v>
          </cell>
          <cell r="O946">
            <v>0</v>
          </cell>
        </row>
        <row r="947">
          <cell r="C947" t="str">
            <v>Term Loan from EXIM Bank</v>
          </cell>
          <cell r="D947" t="str">
            <v>Rsm</v>
          </cell>
          <cell r="I947">
            <v>0</v>
          </cell>
          <cell r="J947">
            <v>0</v>
          </cell>
          <cell r="K947">
            <v>0</v>
          </cell>
          <cell r="L947">
            <v>0</v>
          </cell>
          <cell r="M947">
            <v>0</v>
          </cell>
          <cell r="N947">
            <v>0</v>
          </cell>
          <cell r="O947">
            <v>0</v>
          </cell>
        </row>
        <row r="948">
          <cell r="C948" t="str">
            <v>Term Loan From HSBC for Nashik</v>
          </cell>
          <cell r="D948" t="str">
            <v>Rsm</v>
          </cell>
          <cell r="I948">
            <v>0</v>
          </cell>
          <cell r="J948">
            <v>0</v>
          </cell>
          <cell r="K948">
            <v>0</v>
          </cell>
          <cell r="L948">
            <v>0</v>
          </cell>
          <cell r="M948">
            <v>0</v>
          </cell>
          <cell r="N948">
            <v>0</v>
          </cell>
          <cell r="O948">
            <v>0</v>
          </cell>
        </row>
        <row r="949">
          <cell r="C949" t="str">
            <v>Car Loan and Citicorp Loan</v>
          </cell>
          <cell r="D949" t="str">
            <v>Rsm</v>
          </cell>
          <cell r="I949">
            <v>0</v>
          </cell>
          <cell r="J949">
            <v>0</v>
          </cell>
          <cell r="K949">
            <v>0</v>
          </cell>
          <cell r="L949">
            <v>0</v>
          </cell>
          <cell r="M949">
            <v>0</v>
          </cell>
          <cell r="N949">
            <v>0</v>
          </cell>
          <cell r="O949">
            <v>0</v>
          </cell>
        </row>
        <row r="950">
          <cell r="C950" t="str">
            <v>Working Capital Loans</v>
          </cell>
          <cell r="D950" t="str">
            <v>Rsm</v>
          </cell>
          <cell r="I950">
            <v>2249.3604676878845</v>
          </cell>
          <cell r="J950">
            <v>2554.3160971646066</v>
          </cell>
          <cell r="K950">
            <v>2386.2323103659046</v>
          </cell>
          <cell r="L950">
            <v>2894.5558304861615</v>
          </cell>
          <cell r="M950">
            <v>3710.5247582379502</v>
          </cell>
          <cell r="N950">
            <v>4039.6457257457641</v>
          </cell>
          <cell r="O950">
            <v>4313.9089483413845</v>
          </cell>
        </row>
        <row r="953">
          <cell r="C953" t="str">
            <v>Term Loans HSBC 1</v>
          </cell>
          <cell r="D953" t="str">
            <v>%</v>
          </cell>
          <cell r="I953">
            <v>0</v>
          </cell>
          <cell r="J953">
            <v>0.2</v>
          </cell>
          <cell r="K953">
            <v>0.25</v>
          </cell>
          <cell r="L953">
            <v>0.33333333333333298</v>
          </cell>
          <cell r="M953">
            <v>0.5</v>
          </cell>
          <cell r="N953">
            <v>1</v>
          </cell>
          <cell r="O953">
            <v>0</v>
          </cell>
        </row>
        <row r="954">
          <cell r="C954" t="str">
            <v>NCD GIC 2500</v>
          </cell>
          <cell r="D954" t="str">
            <v>%</v>
          </cell>
          <cell r="I954">
            <v>0</v>
          </cell>
          <cell r="J954">
            <v>0</v>
          </cell>
          <cell r="K954">
            <v>1</v>
          </cell>
          <cell r="L954">
            <v>0</v>
          </cell>
          <cell r="M954">
            <v>0</v>
          </cell>
          <cell r="N954">
            <v>0</v>
          </cell>
          <cell r="O954">
            <v>0</v>
          </cell>
        </row>
        <row r="955">
          <cell r="C955" t="str">
            <v>Term Loans SBI</v>
          </cell>
          <cell r="D955" t="str">
            <v>%</v>
          </cell>
          <cell r="I955">
            <v>0.2</v>
          </cell>
          <cell r="J955">
            <v>0.25</v>
          </cell>
          <cell r="K955">
            <v>0.33333333333333331</v>
          </cell>
          <cell r="L955">
            <v>0.5</v>
          </cell>
          <cell r="M955">
            <v>1</v>
          </cell>
          <cell r="N955">
            <v>0</v>
          </cell>
          <cell r="O955">
            <v>0</v>
          </cell>
        </row>
        <row r="956">
          <cell r="C956" t="str">
            <v>Term Loans HSBC 2</v>
          </cell>
          <cell r="D956" t="str">
            <v>%</v>
          </cell>
          <cell r="I956">
            <v>0.2307726696967439</v>
          </cell>
          <cell r="J956">
            <v>0.30000581181347952</v>
          </cell>
          <cell r="K956">
            <v>0.42858328951374092</v>
          </cell>
          <cell r="L956">
            <v>0.75003632488981453</v>
          </cell>
          <cell r="M956">
            <v>1</v>
          </cell>
          <cell r="N956">
            <v>0</v>
          </cell>
          <cell r="O956">
            <v>0</v>
          </cell>
        </row>
        <row r="957">
          <cell r="C957" t="str">
            <v>NCD LIC</v>
          </cell>
          <cell r="D957" t="str">
            <v>%</v>
          </cell>
          <cell r="I957">
            <v>0</v>
          </cell>
          <cell r="J957">
            <v>1</v>
          </cell>
          <cell r="K957">
            <v>0</v>
          </cell>
          <cell r="L957">
            <v>0</v>
          </cell>
          <cell r="M957">
            <v>0</v>
          </cell>
          <cell r="N957">
            <v>0</v>
          </cell>
          <cell r="O957">
            <v>0</v>
          </cell>
        </row>
        <row r="958">
          <cell r="C958" t="str">
            <v>Term Loan from HSBC for Neemrana</v>
          </cell>
          <cell r="D958" t="str">
            <v>%</v>
          </cell>
          <cell r="I958">
            <v>0</v>
          </cell>
          <cell r="J958">
            <v>0.2</v>
          </cell>
          <cell r="K958">
            <v>0.5</v>
          </cell>
          <cell r="L958">
            <v>1</v>
          </cell>
          <cell r="M958">
            <v>0</v>
          </cell>
          <cell r="N958">
            <v>0</v>
          </cell>
          <cell r="O958">
            <v>0</v>
          </cell>
        </row>
        <row r="959">
          <cell r="C959" t="str">
            <v>Long Term Working Capital Loan from EXIM</v>
          </cell>
          <cell r="D959" t="str">
            <v>%</v>
          </cell>
          <cell r="I959">
            <v>0.36363636363636365</v>
          </cell>
          <cell r="J959">
            <v>0.5714285714285714</v>
          </cell>
          <cell r="K959">
            <v>1</v>
          </cell>
          <cell r="L959">
            <v>0</v>
          </cell>
          <cell r="M959">
            <v>0</v>
          </cell>
          <cell r="N959">
            <v>0</v>
          </cell>
          <cell r="O959">
            <v>0</v>
          </cell>
        </row>
        <row r="960">
          <cell r="C960" t="str">
            <v>ICICI ECB 5 Million</v>
          </cell>
          <cell r="D960" t="str">
            <v>%</v>
          </cell>
          <cell r="I960">
            <v>0.70910991425129322</v>
          </cell>
          <cell r="J960">
            <v>1</v>
          </cell>
          <cell r="K960">
            <v>0</v>
          </cell>
          <cell r="L960">
            <v>0</v>
          </cell>
          <cell r="M960">
            <v>0</v>
          </cell>
          <cell r="N960">
            <v>0</v>
          </cell>
          <cell r="O960">
            <v>0</v>
          </cell>
        </row>
        <row r="961">
          <cell r="C961" t="str">
            <v>SBI Term Loan 4000+1000</v>
          </cell>
          <cell r="D961" t="str">
            <v>%</v>
          </cell>
          <cell r="I961">
            <v>0</v>
          </cell>
          <cell r="J961">
            <v>0</v>
          </cell>
          <cell r="K961">
            <v>0</v>
          </cell>
          <cell r="L961">
            <v>0</v>
          </cell>
          <cell r="M961">
            <v>0</v>
          </cell>
          <cell r="N961">
            <v>0</v>
          </cell>
          <cell r="O961">
            <v>0</v>
          </cell>
        </row>
        <row r="962">
          <cell r="C962" t="str">
            <v>EXIM Term Loan 2000</v>
          </cell>
          <cell r="D962" t="str">
            <v>%</v>
          </cell>
          <cell r="I962">
            <v>1</v>
          </cell>
          <cell r="J962">
            <v>0</v>
          </cell>
          <cell r="K962">
            <v>0</v>
          </cell>
          <cell r="L962">
            <v>0</v>
          </cell>
          <cell r="M962">
            <v>0</v>
          </cell>
          <cell r="N962">
            <v>0</v>
          </cell>
          <cell r="O962">
            <v>0</v>
          </cell>
        </row>
        <row r="963">
          <cell r="C963" t="str">
            <v>Term Loan from EXIM Bank</v>
          </cell>
          <cell r="D963" t="str">
            <v>%</v>
          </cell>
          <cell r="I963">
            <v>0</v>
          </cell>
          <cell r="J963">
            <v>0</v>
          </cell>
          <cell r="K963">
            <v>0</v>
          </cell>
          <cell r="L963">
            <v>0</v>
          </cell>
          <cell r="M963">
            <v>0</v>
          </cell>
          <cell r="N963">
            <v>0</v>
          </cell>
          <cell r="O963">
            <v>0</v>
          </cell>
        </row>
        <row r="964">
          <cell r="C964" t="str">
            <v>Term Loan From HSBC for Nashik</v>
          </cell>
          <cell r="D964" t="str">
            <v>%</v>
          </cell>
          <cell r="I964">
            <v>1</v>
          </cell>
          <cell r="J964">
            <v>0</v>
          </cell>
          <cell r="K964">
            <v>0</v>
          </cell>
          <cell r="L964">
            <v>0</v>
          </cell>
          <cell r="M964">
            <v>0</v>
          </cell>
          <cell r="N964">
            <v>0</v>
          </cell>
          <cell r="O964">
            <v>0</v>
          </cell>
        </row>
        <row r="965">
          <cell r="C965" t="str">
            <v>Car Loan and Citicorp Loan</v>
          </cell>
          <cell r="D965" t="str">
            <v>%</v>
          </cell>
          <cell r="I965">
            <v>0</v>
          </cell>
          <cell r="J965">
            <v>0</v>
          </cell>
          <cell r="K965">
            <v>0</v>
          </cell>
          <cell r="L965">
            <v>0</v>
          </cell>
          <cell r="M965">
            <v>0</v>
          </cell>
          <cell r="N965">
            <v>0</v>
          </cell>
          <cell r="O965">
            <v>0</v>
          </cell>
        </row>
        <row r="966">
          <cell r="C966" t="str">
            <v>Working Capital Loans</v>
          </cell>
          <cell r="D966" t="str">
            <v>%</v>
          </cell>
          <cell r="I966">
            <v>1</v>
          </cell>
          <cell r="J966">
            <v>1</v>
          </cell>
          <cell r="K966">
            <v>1</v>
          </cell>
          <cell r="L966">
            <v>1</v>
          </cell>
          <cell r="M966">
            <v>1</v>
          </cell>
          <cell r="N966">
            <v>1</v>
          </cell>
          <cell r="O966">
            <v>1</v>
          </cell>
        </row>
        <row r="969">
          <cell r="C969" t="str">
            <v xml:space="preserve">Proposed Term Loans </v>
          </cell>
          <cell r="D969" t="str">
            <v>%</v>
          </cell>
          <cell r="F969">
            <v>0.09</v>
          </cell>
        </row>
        <row r="970">
          <cell r="C970" t="str">
            <v>Term Loans HSBC 1</v>
          </cell>
          <cell r="D970" t="str">
            <v>%</v>
          </cell>
          <cell r="F970">
            <v>8.4000000000000005E-2</v>
          </cell>
        </row>
        <row r="971">
          <cell r="C971" t="str">
            <v>NCD GIC 2500</v>
          </cell>
          <cell r="D971" t="str">
            <v>%</v>
          </cell>
          <cell r="F971">
            <v>0.11749999999999999</v>
          </cell>
        </row>
        <row r="972">
          <cell r="C972" t="str">
            <v>Term Loans SBI</v>
          </cell>
          <cell r="D972" t="str">
            <v>%</v>
          </cell>
          <cell r="F972">
            <v>0.1075</v>
          </cell>
        </row>
        <row r="973">
          <cell r="C973" t="str">
            <v>Term Loans HSBC 2</v>
          </cell>
          <cell r="D973" t="str">
            <v>%</v>
          </cell>
          <cell r="F973">
            <v>0.10249999999999999</v>
          </cell>
        </row>
        <row r="974">
          <cell r="C974" t="str">
            <v>NCD LIC</v>
          </cell>
          <cell r="D974" t="str">
            <v>%</v>
          </cell>
          <cell r="F974">
            <v>0.1275</v>
          </cell>
        </row>
        <row r="975">
          <cell r="C975" t="str">
            <v>Term Loan from HSBC for Neemrana</v>
          </cell>
          <cell r="D975" t="str">
            <v>%</v>
          </cell>
          <cell r="F975">
            <v>0.05</v>
          </cell>
        </row>
        <row r="976">
          <cell r="C976" t="str">
            <v>Long Term Working Capital Loan from EXIM</v>
          </cell>
          <cell r="D976" t="str">
            <v>%</v>
          </cell>
          <cell r="F976">
            <v>0.11</v>
          </cell>
        </row>
        <row r="977">
          <cell r="C977" t="str">
            <v>ICICI ECB 5 Million</v>
          </cell>
          <cell r="D977" t="str">
            <v>%</v>
          </cell>
          <cell r="F977">
            <v>7.2400000000000006E-2</v>
          </cell>
        </row>
        <row r="978">
          <cell r="C978" t="str">
            <v>SBI Term Loan 4000+1000</v>
          </cell>
          <cell r="D978" t="str">
            <v>%</v>
          </cell>
          <cell r="F978">
            <v>9.5000000000000001E-2</v>
          </cell>
        </row>
        <row r="979">
          <cell r="C979" t="str">
            <v>EXIM Term Loan 2000</v>
          </cell>
          <cell r="D979" t="str">
            <v>%</v>
          </cell>
          <cell r="F979">
            <v>0.11</v>
          </cell>
        </row>
        <row r="980">
          <cell r="C980" t="str">
            <v>Term Loan from EXIM Bank</v>
          </cell>
          <cell r="D980" t="str">
            <v>%</v>
          </cell>
          <cell r="F980">
            <v>0.11</v>
          </cell>
        </row>
        <row r="981">
          <cell r="C981" t="str">
            <v>Term Loan From HSBC for Nashik</v>
          </cell>
          <cell r="D981" t="str">
            <v>%</v>
          </cell>
          <cell r="F981">
            <v>7.2499999999999995E-2</v>
          </cell>
        </row>
        <row r="982">
          <cell r="C982" t="str">
            <v>Car Loan and Citicorp Loan</v>
          </cell>
          <cell r="D982" t="str">
            <v>%</v>
          </cell>
          <cell r="F982">
            <v>0</v>
          </cell>
        </row>
        <row r="983">
          <cell r="C983" t="str">
            <v>Working Capital Loans</v>
          </cell>
          <cell r="D983" t="str">
            <v>%</v>
          </cell>
          <cell r="F983">
            <v>7.0000000000000007E-2</v>
          </cell>
        </row>
        <row r="988">
          <cell r="C988" t="str">
            <v>Interest Free Loan</v>
          </cell>
          <cell r="D988" t="str">
            <v>Rsm</v>
          </cell>
          <cell r="I988">
            <v>0</v>
          </cell>
          <cell r="J988">
            <v>0</v>
          </cell>
          <cell r="K988">
            <v>0</v>
          </cell>
          <cell r="L988">
            <v>0</v>
          </cell>
          <cell r="M988">
            <v>0</v>
          </cell>
          <cell r="N988">
            <v>0</v>
          </cell>
          <cell r="O988">
            <v>0</v>
          </cell>
        </row>
        <row r="989">
          <cell r="C989" t="str">
            <v>Trade Deposits</v>
          </cell>
          <cell r="D989" t="str">
            <v>Rsm</v>
          </cell>
          <cell r="I989">
            <v>0</v>
          </cell>
          <cell r="J989">
            <v>0</v>
          </cell>
          <cell r="K989">
            <v>0</v>
          </cell>
          <cell r="L989">
            <v>0</v>
          </cell>
          <cell r="M989">
            <v>0</v>
          </cell>
          <cell r="N989">
            <v>0</v>
          </cell>
          <cell r="O989">
            <v>0</v>
          </cell>
        </row>
        <row r="990">
          <cell r="C990" t="str">
            <v>From Banks</v>
          </cell>
          <cell r="D990" t="str">
            <v>Rsm</v>
          </cell>
          <cell r="I990">
            <v>0</v>
          </cell>
          <cell r="J990">
            <v>0</v>
          </cell>
          <cell r="K990">
            <v>0</v>
          </cell>
          <cell r="L990">
            <v>0</v>
          </cell>
          <cell r="M990">
            <v>0</v>
          </cell>
          <cell r="N990">
            <v>0</v>
          </cell>
          <cell r="O990">
            <v>0</v>
          </cell>
        </row>
        <row r="991">
          <cell r="C991" t="str">
            <v>From Mutual Funds</v>
          </cell>
          <cell r="D991" t="str">
            <v>Rsm</v>
          </cell>
          <cell r="I991">
            <v>0</v>
          </cell>
          <cell r="J991">
            <v>0</v>
          </cell>
          <cell r="K991">
            <v>0</v>
          </cell>
          <cell r="L991">
            <v>0</v>
          </cell>
          <cell r="M991">
            <v>0</v>
          </cell>
          <cell r="N991">
            <v>0</v>
          </cell>
          <cell r="O991">
            <v>0</v>
          </cell>
        </row>
        <row r="992">
          <cell r="C992" t="str">
            <v>Sales Tax Deferment Loan</v>
          </cell>
          <cell r="D992" t="str">
            <v>Rsm</v>
          </cell>
          <cell r="I992">
            <v>0</v>
          </cell>
          <cell r="J992">
            <v>0</v>
          </cell>
          <cell r="K992">
            <v>0</v>
          </cell>
          <cell r="L992">
            <v>0</v>
          </cell>
          <cell r="M992">
            <v>0</v>
          </cell>
          <cell r="N992">
            <v>0</v>
          </cell>
          <cell r="O992">
            <v>0</v>
          </cell>
        </row>
        <row r="995">
          <cell r="C995" t="str">
            <v>Interest Free Loan</v>
          </cell>
          <cell r="D995" t="str">
            <v>%</v>
          </cell>
          <cell r="I995">
            <v>0</v>
          </cell>
          <cell r="J995">
            <v>0</v>
          </cell>
          <cell r="K995">
            <v>0</v>
          </cell>
          <cell r="L995">
            <v>0</v>
          </cell>
          <cell r="M995">
            <v>0</v>
          </cell>
          <cell r="N995">
            <v>0</v>
          </cell>
          <cell r="O995">
            <v>0</v>
          </cell>
        </row>
        <row r="996">
          <cell r="C996" t="str">
            <v>Trade Deposits</v>
          </cell>
          <cell r="D996" t="str">
            <v>%</v>
          </cell>
          <cell r="I996">
            <v>0</v>
          </cell>
          <cell r="J996">
            <v>0</v>
          </cell>
          <cell r="K996">
            <v>0</v>
          </cell>
          <cell r="L996">
            <v>0</v>
          </cell>
          <cell r="M996">
            <v>0</v>
          </cell>
          <cell r="N996">
            <v>0</v>
          </cell>
          <cell r="O996">
            <v>0</v>
          </cell>
        </row>
        <row r="997">
          <cell r="C997" t="str">
            <v>From Banks</v>
          </cell>
          <cell r="D997" t="str">
            <v>%</v>
          </cell>
          <cell r="I997">
            <v>0</v>
          </cell>
          <cell r="J997">
            <v>0</v>
          </cell>
          <cell r="K997">
            <v>0</v>
          </cell>
          <cell r="L997">
            <v>0</v>
          </cell>
          <cell r="M997">
            <v>0</v>
          </cell>
          <cell r="N997">
            <v>0</v>
          </cell>
          <cell r="O997">
            <v>0</v>
          </cell>
        </row>
        <row r="998">
          <cell r="C998" t="str">
            <v>From Mutual Funds</v>
          </cell>
          <cell r="D998" t="str">
            <v>%</v>
          </cell>
          <cell r="I998">
            <v>0</v>
          </cell>
          <cell r="J998">
            <v>0</v>
          </cell>
          <cell r="K998">
            <v>0</v>
          </cell>
          <cell r="L998">
            <v>0</v>
          </cell>
          <cell r="M998">
            <v>0</v>
          </cell>
          <cell r="N998">
            <v>0</v>
          </cell>
          <cell r="O998">
            <v>0</v>
          </cell>
        </row>
        <row r="999">
          <cell r="C999" t="str">
            <v>Sales Tax Deferment Loan</v>
          </cell>
          <cell r="D999" t="str">
            <v>%</v>
          </cell>
          <cell r="I999">
            <v>0</v>
          </cell>
          <cell r="J999">
            <v>0</v>
          </cell>
          <cell r="K999">
            <v>0</v>
          </cell>
          <cell r="L999">
            <v>0</v>
          </cell>
          <cell r="M999">
            <v>0</v>
          </cell>
          <cell r="N999">
            <v>0</v>
          </cell>
          <cell r="O999">
            <v>0</v>
          </cell>
        </row>
        <row r="1002">
          <cell r="C1002" t="str">
            <v>Interest Free Loan</v>
          </cell>
          <cell r="D1002" t="str">
            <v>%</v>
          </cell>
          <cell r="F1002">
            <v>0</v>
          </cell>
        </row>
        <row r="1003">
          <cell r="C1003" t="str">
            <v>Trade Deposits</v>
          </cell>
          <cell r="D1003" t="str">
            <v>%</v>
          </cell>
          <cell r="F1003">
            <v>0</v>
          </cell>
        </row>
        <row r="1004">
          <cell r="C1004" t="str">
            <v>From Banks</v>
          </cell>
          <cell r="D1004" t="str">
            <v>%</v>
          </cell>
          <cell r="F1004">
            <v>0.1</v>
          </cell>
        </row>
        <row r="1005">
          <cell r="C1005" t="str">
            <v>From Mutual Funds</v>
          </cell>
          <cell r="D1005" t="str">
            <v>%</v>
          </cell>
          <cell r="F1005">
            <v>0</v>
          </cell>
        </row>
        <row r="1006">
          <cell r="C1006" t="str">
            <v>Sales Tax Deferment Loan</v>
          </cell>
          <cell r="D1006" t="str">
            <v>%</v>
          </cell>
          <cell r="F1006">
            <v>0</v>
          </cell>
        </row>
        <row r="1017">
          <cell r="D1017">
            <v>1000000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>
        <row r="77">
          <cell r="C77" t="str">
            <v>Rishra Furnace I</v>
          </cell>
          <cell r="D77" t="str">
            <v>MT</v>
          </cell>
          <cell r="F77">
            <v>62623</v>
          </cell>
          <cell r="G77">
            <v>61883</v>
          </cell>
          <cell r="H77">
            <v>59522</v>
          </cell>
          <cell r="I77">
            <v>56950</v>
          </cell>
          <cell r="J77">
            <v>68625</v>
          </cell>
          <cell r="K77">
            <v>82125</v>
          </cell>
          <cell r="L77">
            <v>82125</v>
          </cell>
          <cell r="M77">
            <v>82125</v>
          </cell>
          <cell r="N77">
            <v>82125</v>
          </cell>
          <cell r="O77">
            <v>82125</v>
          </cell>
        </row>
        <row r="78">
          <cell r="C78" t="str">
            <v xml:space="preserve">Rishra Furnace II </v>
          </cell>
          <cell r="D78" t="str">
            <v>MT</v>
          </cell>
          <cell r="F78">
            <v>60617</v>
          </cell>
          <cell r="G78">
            <v>56530</v>
          </cell>
          <cell r="H78">
            <v>59132</v>
          </cell>
          <cell r="I78">
            <v>82125</v>
          </cell>
          <cell r="J78">
            <v>82125</v>
          </cell>
          <cell r="K78">
            <v>82125</v>
          </cell>
          <cell r="L78">
            <v>82125</v>
          </cell>
          <cell r="M78">
            <v>82125</v>
          </cell>
          <cell r="N78">
            <v>82125</v>
          </cell>
          <cell r="O78">
            <v>82125</v>
          </cell>
        </row>
        <row r="79">
          <cell r="C79" t="str">
            <v>Rishra Furnace VI</v>
          </cell>
          <cell r="D79" t="str">
            <v>MT</v>
          </cell>
          <cell r="F79">
            <v>114980</v>
          </cell>
          <cell r="G79">
            <v>119089</v>
          </cell>
          <cell r="H79">
            <v>118570</v>
          </cell>
          <cell r="I79">
            <v>124100</v>
          </cell>
          <cell r="J79">
            <v>108800</v>
          </cell>
          <cell r="K79">
            <v>166683.33333333334</v>
          </cell>
          <cell r="L79">
            <v>182043.75</v>
          </cell>
          <cell r="M79">
            <v>191625</v>
          </cell>
          <cell r="N79">
            <v>191625</v>
          </cell>
          <cell r="O79">
            <v>191625</v>
          </cell>
        </row>
        <row r="80">
          <cell r="C80" t="str">
            <v>Bghr Furnace III</v>
          </cell>
          <cell r="D80" t="str">
            <v>MT</v>
          </cell>
          <cell r="F80">
            <v>119325</v>
          </cell>
          <cell r="G80">
            <v>94446</v>
          </cell>
          <cell r="H80">
            <v>125580</v>
          </cell>
          <cell r="I80">
            <v>129575</v>
          </cell>
          <cell r="J80">
            <v>129575</v>
          </cell>
          <cell r="K80">
            <v>129575</v>
          </cell>
          <cell r="L80">
            <v>129575</v>
          </cell>
          <cell r="M80">
            <v>129575</v>
          </cell>
          <cell r="N80">
            <v>129575</v>
          </cell>
          <cell r="O80">
            <v>129575</v>
          </cell>
        </row>
        <row r="81">
          <cell r="C81" t="str">
            <v>Bghr Furnace IV</v>
          </cell>
          <cell r="D81" t="str">
            <v>MT</v>
          </cell>
          <cell r="F81">
            <v>62133</v>
          </cell>
          <cell r="G81">
            <v>59038</v>
          </cell>
          <cell r="H81">
            <v>53027</v>
          </cell>
          <cell r="I81">
            <v>47424.464999999997</v>
          </cell>
          <cell r="J81">
            <v>100375</v>
          </cell>
          <cell r="K81">
            <v>100375</v>
          </cell>
          <cell r="L81">
            <v>100375</v>
          </cell>
          <cell r="M81">
            <v>100375</v>
          </cell>
          <cell r="N81">
            <v>100375</v>
          </cell>
          <cell r="O81">
            <v>100375</v>
          </cell>
        </row>
        <row r="82">
          <cell r="C82" t="str">
            <v>Bghr Furnace V</v>
          </cell>
          <cell r="D82" t="str">
            <v>MT</v>
          </cell>
          <cell r="F82">
            <v>45150</v>
          </cell>
          <cell r="G82">
            <v>40739</v>
          </cell>
          <cell r="H82">
            <v>30879</v>
          </cell>
          <cell r="I82">
            <v>62050</v>
          </cell>
          <cell r="J82">
            <v>62050</v>
          </cell>
          <cell r="K82">
            <v>62050</v>
          </cell>
          <cell r="L82">
            <v>62050</v>
          </cell>
          <cell r="M82">
            <v>62050</v>
          </cell>
          <cell r="N82">
            <v>62050</v>
          </cell>
          <cell r="O82">
            <v>62050</v>
          </cell>
        </row>
        <row r="83">
          <cell r="C83" t="str">
            <v>Neemrana Furnace</v>
          </cell>
          <cell r="D83" t="str">
            <v>MT</v>
          </cell>
          <cell r="F83">
            <v>1510</v>
          </cell>
          <cell r="G83">
            <v>62916</v>
          </cell>
          <cell r="H83">
            <v>64613</v>
          </cell>
          <cell r="I83">
            <v>73000</v>
          </cell>
          <cell r="J83">
            <v>73000</v>
          </cell>
          <cell r="K83">
            <v>73000</v>
          </cell>
          <cell r="L83">
            <v>100520</v>
          </cell>
          <cell r="M83">
            <v>183412.5</v>
          </cell>
          <cell r="N83">
            <v>191625</v>
          </cell>
          <cell r="O83">
            <v>191625</v>
          </cell>
        </row>
        <row r="84">
          <cell r="C84" t="str">
            <v>Rishikesh Furnace 1</v>
          </cell>
          <cell r="D84" t="str">
            <v>MT</v>
          </cell>
          <cell r="F84">
            <v>89907</v>
          </cell>
          <cell r="G84">
            <v>90795</v>
          </cell>
          <cell r="H84">
            <v>88228</v>
          </cell>
          <cell r="I84">
            <v>78118.561500000011</v>
          </cell>
          <cell r="J84">
            <v>105850</v>
          </cell>
          <cell r="K84">
            <v>105850</v>
          </cell>
          <cell r="L84">
            <v>105850</v>
          </cell>
          <cell r="M84">
            <v>105850</v>
          </cell>
          <cell r="N84">
            <v>105850</v>
          </cell>
          <cell r="O84">
            <v>105850</v>
          </cell>
        </row>
        <row r="85">
          <cell r="C85" t="str">
            <v>Rishikesh Furnace 2</v>
          </cell>
          <cell r="D85" t="str">
            <v>MT</v>
          </cell>
          <cell r="F85">
            <v>31111</v>
          </cell>
          <cell r="G85">
            <v>44663</v>
          </cell>
          <cell r="H85">
            <v>44858</v>
          </cell>
          <cell r="I85">
            <v>47450</v>
          </cell>
          <cell r="J85">
            <v>47450</v>
          </cell>
          <cell r="K85">
            <v>47450</v>
          </cell>
          <cell r="L85">
            <v>47450</v>
          </cell>
          <cell r="M85">
            <v>47450</v>
          </cell>
          <cell r="N85">
            <v>47450</v>
          </cell>
          <cell r="O85">
            <v>47450</v>
          </cell>
        </row>
        <row r="86">
          <cell r="C86" t="str">
            <v>Pondicherry Furnace 1</v>
          </cell>
          <cell r="D86" t="str">
            <v>MT</v>
          </cell>
          <cell r="F86">
            <v>113578</v>
          </cell>
          <cell r="G86">
            <v>118737</v>
          </cell>
          <cell r="H86">
            <v>129747</v>
          </cell>
          <cell r="I86">
            <v>131400</v>
          </cell>
          <cell r="J86">
            <v>131400</v>
          </cell>
          <cell r="K86">
            <v>131400</v>
          </cell>
          <cell r="L86">
            <v>116120</v>
          </cell>
          <cell r="M86">
            <v>169116.66666666666</v>
          </cell>
          <cell r="N86">
            <v>184781.25</v>
          </cell>
          <cell r="O86">
            <v>191625</v>
          </cell>
        </row>
        <row r="87">
          <cell r="C87" t="str">
            <v>Nashik Furnace 1</v>
          </cell>
          <cell r="D87" t="str">
            <v>MT</v>
          </cell>
          <cell r="F87">
            <v>86212</v>
          </cell>
          <cell r="G87">
            <v>118092</v>
          </cell>
          <cell r="H87">
            <v>125589</v>
          </cell>
          <cell r="I87">
            <v>131400</v>
          </cell>
          <cell r="J87">
            <v>124680</v>
          </cell>
          <cell r="K87">
            <v>184781.25</v>
          </cell>
          <cell r="L87">
            <v>191625</v>
          </cell>
          <cell r="M87">
            <v>191625</v>
          </cell>
          <cell r="N87">
            <v>191625</v>
          </cell>
          <cell r="O87">
            <v>191625</v>
          </cell>
        </row>
        <row r="88">
          <cell r="C88" t="str">
            <v>West Furnace (New)</v>
          </cell>
          <cell r="D88" t="str">
            <v>MT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45000</v>
          </cell>
          <cell r="L88">
            <v>186150</v>
          </cell>
          <cell r="M88">
            <v>200750</v>
          </cell>
          <cell r="N88">
            <v>211700</v>
          </cell>
          <cell r="O88">
            <v>211700</v>
          </cell>
        </row>
        <row r="89">
          <cell r="C89" t="str">
            <v>North Furnace (New)</v>
          </cell>
          <cell r="D89" t="str">
            <v>MT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45000</v>
          </cell>
          <cell r="M89">
            <v>186150</v>
          </cell>
          <cell r="N89">
            <v>200750</v>
          </cell>
          <cell r="O89">
            <v>211700</v>
          </cell>
        </row>
        <row r="90">
          <cell r="C90" t="str">
            <v xml:space="preserve">Andhra Pradesh </v>
          </cell>
          <cell r="D90" t="str">
            <v>MT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182500</v>
          </cell>
          <cell r="L90">
            <v>197100</v>
          </cell>
          <cell r="M90">
            <v>211700</v>
          </cell>
          <cell r="N90">
            <v>211700</v>
          </cell>
          <cell r="O90">
            <v>211700</v>
          </cell>
        </row>
        <row r="91">
          <cell r="C91" t="str">
            <v>Total</v>
          </cell>
          <cell r="D91" t="str">
            <v>MT</v>
          </cell>
          <cell r="F91">
            <v>787146</v>
          </cell>
          <cell r="G91">
            <v>866928</v>
          </cell>
          <cell r="H91">
            <v>899745</v>
          </cell>
          <cell r="I91">
            <v>963593.02649999992</v>
          </cell>
          <cell r="J91">
            <v>1033930</v>
          </cell>
          <cell r="K91">
            <v>1392914.5833333335</v>
          </cell>
          <cell r="L91">
            <v>1628108.75</v>
          </cell>
          <cell r="M91">
            <v>1943929.1666666667</v>
          </cell>
          <cell r="N91">
            <v>1993356.25</v>
          </cell>
          <cell r="O91">
            <v>2011150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>
        <row r="213">
          <cell r="C213">
            <v>45.14</v>
          </cell>
        </row>
      </sheetData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ily input"/>
      <sheetName val="Daily report"/>
      <sheetName val="OCM2"/>
      <sheetName val="OCM4"/>
      <sheetName val="OCM1"/>
      <sheetName val="OCM3"/>
      <sheetName val="OCM5"/>
      <sheetName val="OCM7"/>
      <sheetName val="INDEX"/>
      <sheetName val="OCM6"/>
      <sheetName val="highlight"/>
      <sheetName val="water"/>
      <sheetName val="AWARD"/>
      <sheetName val="CE"/>
      <sheetName val="hrawd"/>
      <sheetName val="2000-01"/>
      <sheetName val="04REL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olidated BS"/>
      <sheetName val="Assumption"/>
      <sheetName val="key numbers at glance"/>
      <sheetName val="PPT"/>
      <sheetName val="Consolidated P&amp;L"/>
      <sheetName val="Cash Flow"/>
      <sheetName val="600 TPD"/>
      <sheetName val="900 TPD"/>
      <sheetName val="1200 TPD"/>
      <sheetName val="Processing Plant"/>
      <sheetName val="Mirror Glass"/>
      <sheetName val="Debts"/>
      <sheetName val="Working Capital"/>
      <sheetName val="Deprecia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Sens"/>
      <sheetName val="Assum"/>
      <sheetName val="Outputs-&gt;&gt;"/>
      <sheetName val="DebtRatios"/>
      <sheetName val="Returns"/>
      <sheetName val="Financial statements-&gt;&gt;"/>
      <sheetName val="BS"/>
      <sheetName val="IS"/>
      <sheetName val="CFS"/>
      <sheetName val="Workings-&gt;&gt;"/>
      <sheetName val="Gateway Util"/>
      <sheetName val="Util"/>
      <sheetName val="Revenues"/>
      <sheetName val="Costs"/>
      <sheetName val="Capex"/>
      <sheetName val="Debt"/>
      <sheetName val="WCap"/>
      <sheetName val="Tax"/>
      <sheetName val="Tax-U"/>
      <sheetName val="Dep"/>
    </sheetNames>
    <sheetDataSet>
      <sheetData sheetId="0" refreshError="1"/>
      <sheetData sheetId="1" refreshError="1"/>
      <sheetData sheetId="2" refreshError="1">
        <row r="5">
          <cell r="E5">
            <v>40452</v>
          </cell>
        </row>
        <row r="7">
          <cell r="E7">
            <v>41639</v>
          </cell>
        </row>
        <row r="8">
          <cell r="E8">
            <v>41640</v>
          </cell>
        </row>
        <row r="10">
          <cell r="E10">
            <v>47118</v>
          </cell>
        </row>
        <row r="268">
          <cell r="E268">
            <v>0.33217499999999994</v>
          </cell>
        </row>
        <row r="274">
          <cell r="E274">
            <v>0.16608749999999997</v>
          </cell>
        </row>
        <row r="299">
          <cell r="F299">
            <v>48</v>
          </cell>
          <cell r="G299">
            <v>48.96</v>
          </cell>
          <cell r="H299">
            <v>49.9392</v>
          </cell>
          <cell r="I299">
            <v>50.937984</v>
          </cell>
          <cell r="J299">
            <v>51.956743680000002</v>
          </cell>
          <cell r="K299">
            <v>52.476311116800005</v>
          </cell>
          <cell r="L299">
            <v>53.001074227968004</v>
          </cell>
          <cell r="M299">
            <v>53.531084970247683</v>
          </cell>
          <cell r="N299">
            <v>54.066395819950159</v>
          </cell>
          <cell r="O299">
            <v>54.607059778149662</v>
          </cell>
          <cell r="P299">
            <v>55.153130375931156</v>
          </cell>
          <cell r="Q299">
            <v>55.704661679690467</v>
          </cell>
          <cell r="R299">
            <v>56.26170829648737</v>
          </cell>
          <cell r="S299">
            <v>56.824325379452247</v>
          </cell>
          <cell r="T299">
            <v>57.392568633246768</v>
          </cell>
          <cell r="U299">
            <v>57.966494319579233</v>
          </cell>
          <cell r="V299">
            <v>58.546159262775028</v>
          </cell>
          <cell r="W299">
            <v>59.13162085540278</v>
          </cell>
          <cell r="X299">
            <v>59.722937063956806</v>
          </cell>
          <cell r="Y299">
            <v>60.320166434596374</v>
          </cell>
        </row>
        <row r="309">
          <cell r="E309">
            <v>40269</v>
          </cell>
        </row>
        <row r="310">
          <cell r="E310">
            <v>12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"/>
      <sheetName val="Gainloss computation FY 09-10"/>
      <sheetName val="Summary"/>
      <sheetName val="Issue sheet"/>
      <sheetName val="Tables_True up FY 09-10"/>
      <sheetName val="Assumption_PwC"/>
      <sheetName val="O&amp;M costs"/>
      <sheetName val="Sheet1"/>
      <sheetName val="F1(Bhu)"/>
      <sheetName val="F1(Cha)"/>
      <sheetName val="F1(Paras)"/>
      <sheetName val="F1(Kor)"/>
      <sheetName val="F1(Parli)"/>
      <sheetName val="F1(Kha)"/>
      <sheetName val="F1(Nasi)"/>
      <sheetName val="F1(Uran)"/>
      <sheetName val="F1(Hydro)"/>
      <sheetName val="F2.1(Bhu)"/>
      <sheetName val="F2.1(Cha)"/>
      <sheetName val="F2.1(Kor)"/>
      <sheetName val="F2.1(Parli)"/>
      <sheetName val="F2.1(Paras)"/>
      <sheetName val="F2.1(Nasi)"/>
      <sheetName val="F2.1(Uran)"/>
      <sheetName val="F2.1(Kha)"/>
      <sheetName val="Capex Bhu"/>
      <sheetName val="Capex Cha"/>
      <sheetName val="Capex Kor"/>
      <sheetName val="Capex Paras"/>
      <sheetName val="Capex Kha"/>
      <sheetName val="Capex parli"/>
      <sheetName val="Capex Nasi"/>
      <sheetName val="Capex Uran"/>
      <sheetName val="Capex Hydro"/>
      <sheetName val="F2.2(Bhu)"/>
      <sheetName val="F2.3(Bhu)"/>
      <sheetName val="F2.6(Bhu)"/>
      <sheetName val="F3(Bhu)"/>
      <sheetName val="F3.1(Bhu)"/>
      <sheetName val="F3.2(Bhu)"/>
      <sheetName val="F3.3(Bhu)"/>
      <sheetName val="F4(Bhu)"/>
      <sheetName val="F5(Bhu)"/>
      <sheetName val="F5.1(Bhu)"/>
      <sheetName val="F5.2(Bhu)"/>
      <sheetName val="F5.3(Bhu)"/>
      <sheetName val="F5.4(Bhu)"/>
      <sheetName val="F6(Bhu)"/>
      <sheetName val="F11(Bhu)"/>
      <sheetName val="F12(Bhu)"/>
      <sheetName val="F2.2(Cha)"/>
      <sheetName val="F2.3(Cha)"/>
      <sheetName val="F2.6(Cha)"/>
      <sheetName val="F3(Cha)"/>
      <sheetName val="F3.1(Cha)"/>
      <sheetName val="F3.2(Cha)"/>
      <sheetName val="F3.3(Cha)"/>
      <sheetName val="F4(Cha)"/>
      <sheetName val="F5.1(Cha)"/>
      <sheetName val="F5(Cha)"/>
      <sheetName val="F5.2(Cha)"/>
      <sheetName val="F5.3(Cha)"/>
      <sheetName val="F5.4(Cha)"/>
      <sheetName val="F6(Cha)"/>
      <sheetName val="F11(Cha)"/>
      <sheetName val="F12(Cha)"/>
      <sheetName val="O&amp;m EXP."/>
      <sheetName val="Koradi"/>
      <sheetName val="F2.2(Kor)"/>
      <sheetName val="F2.3(Kor)"/>
      <sheetName val="F2.6(Kor)"/>
      <sheetName val="F3(Kor)"/>
      <sheetName val="F3.1(Kor)"/>
      <sheetName val="F3.2(Kor)"/>
      <sheetName val="F3.3(Kor)"/>
      <sheetName val="F4(Kor)"/>
      <sheetName val="F5.4(Kor)"/>
      <sheetName val="F5(Kor)"/>
      <sheetName val="F5.1(Kor)"/>
      <sheetName val="F5.2(Kor)"/>
      <sheetName val="F5.3(Kor)"/>
      <sheetName val="F6(Kor)"/>
      <sheetName val="F11(Kor)"/>
      <sheetName val="F12(Kor)"/>
      <sheetName val="Paras"/>
      <sheetName val="F2.2(Paras)"/>
      <sheetName val="F2.3(Paras)"/>
      <sheetName val="F2.6(Paras)"/>
      <sheetName val="F3(Paras)"/>
      <sheetName val="F3.1(Paras)"/>
      <sheetName val="F3.2(Paras)"/>
      <sheetName val="F3.3(Paras)"/>
      <sheetName val="F4(Paras)"/>
      <sheetName val="F5(Paras)"/>
      <sheetName val="F5.1(Paras)"/>
      <sheetName val="F5.2(Paras)"/>
      <sheetName val="F5.3(Paras)"/>
      <sheetName val="F5.4(Paras)"/>
      <sheetName val="F6(Paras)"/>
      <sheetName val="F11(Paras)"/>
      <sheetName val="F12(Paras)"/>
      <sheetName val="Parli"/>
      <sheetName val="F2.2(Parli)"/>
      <sheetName val="F2.3(Parli)"/>
      <sheetName val="F2.6(Parli)"/>
      <sheetName val="F3(Parli)"/>
      <sheetName val="F3.1(Parli)"/>
      <sheetName val="F3.2(Parli)"/>
      <sheetName val="F3.3(Parli)"/>
      <sheetName val="F4(Parli)"/>
      <sheetName val="F5(Parli)"/>
      <sheetName val="F5.1(Parli)"/>
      <sheetName val="F5.2(Parli)"/>
      <sheetName val="F5.3(Parli)"/>
      <sheetName val="F5.4(Parli)"/>
      <sheetName val="F6(Parli)"/>
      <sheetName val="F11(Parli)"/>
      <sheetName val="F12(Parli)"/>
      <sheetName val="Khaperkheda"/>
      <sheetName val="F2.2(Kha)"/>
      <sheetName val="F2.3(Kha)"/>
      <sheetName val="F2.6(Kha)"/>
      <sheetName val="F3(Kha)"/>
      <sheetName val="F3.1(Kha)"/>
      <sheetName val="F3.2(Kha)"/>
      <sheetName val="F3.3(Kha)"/>
      <sheetName val="F4(Kha)"/>
      <sheetName val="F5(Kha)"/>
      <sheetName val="F5.1(Kha)"/>
      <sheetName val="F5.2(Kha)"/>
      <sheetName val="F5.3(Kha)"/>
      <sheetName val="F5.4(Kha)"/>
      <sheetName val="F6(Kha)"/>
      <sheetName val="F11(Kha)"/>
      <sheetName val="F12(Kha)"/>
      <sheetName val="Nasik"/>
      <sheetName val="F2.2(Nasi)"/>
      <sheetName val="F2.3(Nasi)"/>
      <sheetName val="F2.6(Nasi)"/>
      <sheetName val="F3(Nasi)"/>
      <sheetName val="F3.1(Nasi)"/>
      <sheetName val="F3.2(Nasi)"/>
      <sheetName val="F3.3(Nasi)"/>
      <sheetName val="F4(Nasi)"/>
      <sheetName val="F5(Nasi)"/>
      <sheetName val="F5.1(Nasi)"/>
      <sheetName val="F5.3(Nasi)"/>
      <sheetName val="F5.2(Nasi)"/>
      <sheetName val="F5.4(Nasi)"/>
      <sheetName val="F6(Nasi)"/>
      <sheetName val="F11(Nasi)"/>
      <sheetName val="F12(Nasi)"/>
      <sheetName val="Uran"/>
      <sheetName val="F2.2(Uran)"/>
      <sheetName val="F2.3(Uran)"/>
      <sheetName val="F2.6(Uran)"/>
      <sheetName val="F3(Uran)"/>
      <sheetName val="F3.1(Uran)"/>
      <sheetName val="F3.2(Uran)"/>
      <sheetName val="F3.3(Uran)"/>
      <sheetName val="F4(Uran)"/>
      <sheetName val="F5(Uran)"/>
      <sheetName val="F5.1(Uran)"/>
      <sheetName val="F5.2(Uran)"/>
      <sheetName val="F5.3(Uran)"/>
      <sheetName val="F5.4(Uran)"/>
      <sheetName val="F6(Uran)"/>
      <sheetName val="F11(Uran)"/>
      <sheetName val="F12(Uran)"/>
      <sheetName val="Hydro"/>
      <sheetName val="F2.1(Hydro)"/>
      <sheetName val="F2.3(Hydro)"/>
      <sheetName val="F2.4(Hydro)"/>
      <sheetName val="F2.6(Hydro)"/>
      <sheetName val="F3(Hydro)"/>
      <sheetName val="F3.1(Hydro)"/>
      <sheetName val="F3.2(Hydro)"/>
      <sheetName val="F3.3(Hydro)"/>
      <sheetName val="F4(Koyna)"/>
      <sheetName val="F4(PuneHydro)"/>
      <sheetName val="F4(NasikHydro)"/>
      <sheetName val="F5(Hydro)"/>
      <sheetName val="F5.1(Hydro)"/>
      <sheetName val="F5.2(Hydro)"/>
      <sheetName val="F4(Hydro)"/>
      <sheetName val="F5.4(PuneHydro)"/>
      <sheetName val="F5.3(PuneHydro)"/>
      <sheetName val="F5.3(NasikHydro)"/>
      <sheetName val="F5.4(NasikHydro)"/>
      <sheetName val="F5.4(Koyna)"/>
      <sheetName val="F5.3(Koyna)"/>
      <sheetName val="F6(Hydro)"/>
      <sheetName val="F11(Hydro)"/>
      <sheetName val="F12(Hydro)"/>
      <sheetName val="Revised True Up 200809"/>
      <sheetName val="Impact of FY 08-09"/>
    </sheetNames>
    <sheetDataSet>
      <sheetData sheetId="0">
        <row r="16">
          <cell r="B16">
            <v>0.13</v>
          </cell>
        </row>
      </sheetData>
      <sheetData sheetId="1" refreshError="1"/>
      <sheetData sheetId="2" refreshError="1"/>
      <sheetData sheetId="3" refreshError="1"/>
      <sheetData sheetId="4" refreshError="1"/>
      <sheetData sheetId="5">
        <row r="7">
          <cell r="D7">
            <v>0.1074</v>
          </cell>
          <cell r="E7">
            <v>0.1055</v>
          </cell>
        </row>
        <row r="8">
          <cell r="D8">
            <v>8.1799999999999998E-2</v>
          </cell>
        </row>
        <row r="116">
          <cell r="C116">
            <v>0.11749999999999999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nsitivity Table"/>
      <sheetName val="Assumptions"/>
      <sheetName val="Capex Scheduling"/>
      <sheetName val="Tax Schedule"/>
      <sheetName val="Applicable Tariffs"/>
      <sheetName val="LT"/>
      <sheetName val="Workings"/>
      <sheetName val="Debt Schedule"/>
      <sheetName val="Working Capital Schedule"/>
      <sheetName val="Depreciation Schedule"/>
      <sheetName val="Statements"/>
      <sheetName val="Output"/>
      <sheetName val="PIM related"/>
      <sheetName val="PFSBU"/>
      <sheetName val="Sensitivity"/>
    </sheetNames>
    <sheetDataSet>
      <sheetData sheetId="0"/>
      <sheetData sheetId="1">
        <row r="4">
          <cell r="D4">
            <v>72</v>
          </cell>
        </row>
        <row r="8">
          <cell r="H8">
            <v>6.45</v>
          </cell>
        </row>
        <row r="31">
          <cell r="I31">
            <v>1.3222758083113</v>
          </cell>
        </row>
        <row r="32">
          <cell r="I32">
            <v>1.2181267280054444</v>
          </cell>
        </row>
        <row r="37">
          <cell r="L37">
            <v>0</v>
          </cell>
        </row>
        <row r="38">
          <cell r="L38">
            <v>0</v>
          </cell>
        </row>
        <row r="40">
          <cell r="L40">
            <v>0</v>
          </cell>
        </row>
        <row r="41">
          <cell r="L41">
            <v>0</v>
          </cell>
        </row>
      </sheetData>
      <sheetData sheetId="2">
        <row r="35">
          <cell r="F35">
            <v>3.9659708650000005</v>
          </cell>
          <cell r="G35">
            <v>7.931941730000001</v>
          </cell>
          <cell r="H35">
            <v>13.219902883333333</v>
          </cell>
          <cell r="I35">
            <v>14.541893171666667</v>
          </cell>
          <cell r="J35">
            <v>17.744209085481582</v>
          </cell>
          <cell r="K35">
            <v>20.035433698214721</v>
          </cell>
          <cell r="L35">
            <v>21.535191691865165</v>
          </cell>
          <cell r="M35">
            <v>23.04491192022952</v>
          </cell>
          <cell r="N35">
            <v>24.564660557949367</v>
          </cell>
          <cell r="O35">
            <v>26.094504219198839</v>
          </cell>
          <cell r="P35">
            <v>27.636786883114102</v>
          </cell>
          <cell r="Q35">
            <v>30.096064002752019</v>
          </cell>
          <cell r="R35">
            <v>0</v>
          </cell>
          <cell r="S35">
            <v>0</v>
          </cell>
          <cell r="T35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>
        <row r="86">
          <cell r="E86">
            <v>1017.711978364682</v>
          </cell>
        </row>
      </sheetData>
      <sheetData sheetId="11"/>
      <sheetData sheetId="12">
        <row r="10">
          <cell r="B10">
            <v>4.6701961265249059</v>
          </cell>
        </row>
      </sheetData>
      <sheetData sheetId="13"/>
      <sheetData sheetId="14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nsitivity Table"/>
      <sheetName val="Assumptions"/>
      <sheetName val="Capex Scheduling"/>
      <sheetName val="Tax Schedule"/>
      <sheetName val="Applicable Tariffs"/>
      <sheetName val="LT"/>
      <sheetName val="Workings"/>
      <sheetName val="Debt Schedule"/>
      <sheetName val="Working Capital Schedule"/>
      <sheetName val="Depreciation Schedule"/>
      <sheetName val="Statements"/>
      <sheetName val="Output"/>
      <sheetName val="PIM related"/>
      <sheetName val="PFSBU"/>
      <sheetName val="Sensitivity"/>
    </sheetNames>
    <sheetDataSet>
      <sheetData sheetId="0"/>
      <sheetData sheetId="1">
        <row r="4">
          <cell r="D4">
            <v>72</v>
          </cell>
        </row>
        <row r="31">
          <cell r="I31">
            <v>1.3222758083113</v>
          </cell>
        </row>
      </sheetData>
      <sheetData sheetId="2">
        <row r="35">
          <cell r="F35">
            <v>3.9659708650000005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>
        <row r="86">
          <cell r="E86">
            <v>1017.711978364682</v>
          </cell>
        </row>
      </sheetData>
      <sheetData sheetId="11"/>
      <sheetData sheetId="12">
        <row r="10">
          <cell r="B10">
            <v>4.6701961265249059</v>
          </cell>
        </row>
      </sheetData>
      <sheetData sheetId="13"/>
      <sheetData sheetId="14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ice"/>
      <sheetName val="Core Assumptions"/>
      <sheetName val="Scenarios"/>
      <sheetName val="Charts"/>
      <sheetName val="MAnalytic"/>
      <sheetName val="Rating Analytics -Draft"/>
      <sheetName val="Tariff_ATL"/>
      <sheetName val="Financial_ATL"/>
      <sheetName val="MoF_ATL"/>
      <sheetName val="ATL"/>
      <sheetName val="Mundra-Mohindergarh"/>
      <sheetName val="Tariff_M2M"/>
      <sheetName val="Financials_M2M"/>
      <sheetName val="MoF_M2M"/>
      <sheetName val="Analysis_M2M"/>
      <sheetName val="Mundra-Dahegam"/>
      <sheetName val="Tariff_M2D"/>
      <sheetName val="Financials_M2D"/>
      <sheetName val="MoF_M2D"/>
      <sheetName val="Tiroda-Warora"/>
      <sheetName val="Tariff_T2W"/>
      <sheetName val="Financials_T2W"/>
      <sheetName val="MoF_T2W"/>
      <sheetName val="Tiroda-Aurangabad"/>
      <sheetName val="Tariff_T2A"/>
      <sheetName val="Financials_T2A"/>
      <sheetName val="MoF_T2A"/>
      <sheetName val="Tariff_CWR"/>
      <sheetName val="C_WR"/>
      <sheetName val="Tariff_RRW"/>
      <sheetName val="RR_W"/>
      <sheetName val="Tariff_SBR"/>
      <sheetName val="S_BR"/>
      <sheetName val="SPV Standalone"/>
      <sheetName val="ATL-Standalone"/>
      <sheetName val="ATIL Financial"/>
      <sheetName val="MEGPTCL Financial"/>
      <sheetName val="Recon Statement"/>
      <sheetName val="Misc"/>
    </sheetNames>
    <sheetDataSet>
      <sheetData sheetId="0" refreshError="1"/>
      <sheetData sheetId="1">
        <row r="48">
          <cell r="F48">
            <v>0</v>
          </cell>
        </row>
        <row r="355">
          <cell r="E355">
            <v>1</v>
          </cell>
        </row>
      </sheetData>
      <sheetData sheetId="2" refreshError="1"/>
      <sheetData sheetId="3" refreshError="1"/>
      <sheetData sheetId="4" refreshError="1"/>
      <sheetData sheetId="5">
        <row r="13">
          <cell r="J13">
            <v>836.74</v>
          </cell>
        </row>
      </sheetData>
      <sheetData sheetId="6">
        <row r="4">
          <cell r="B4" t="str">
            <v>ATL (Total)</v>
          </cell>
        </row>
      </sheetData>
      <sheetData sheetId="7" refreshError="1"/>
      <sheetData sheetId="8">
        <row r="4">
          <cell r="F4">
            <v>1</v>
          </cell>
        </row>
      </sheetData>
      <sheetData sheetId="9" refreshError="1"/>
      <sheetData sheetId="10" refreshError="1"/>
      <sheetData sheetId="11" refreshError="1"/>
      <sheetData sheetId="12">
        <row r="25">
          <cell r="I25">
            <v>193.96478656015239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>
        <row r="25">
          <cell r="I25">
            <v>29.627167277965665</v>
          </cell>
        </row>
      </sheetData>
      <sheetData sheetId="18" refreshError="1"/>
      <sheetData sheetId="19" refreshError="1"/>
      <sheetData sheetId="20" refreshError="1"/>
      <sheetData sheetId="21">
        <row r="25">
          <cell r="I25">
            <v>37.373952000000003</v>
          </cell>
        </row>
      </sheetData>
      <sheetData sheetId="22" refreshError="1"/>
      <sheetData sheetId="23" refreshError="1"/>
      <sheetData sheetId="24" refreshError="1"/>
      <sheetData sheetId="25">
        <row r="25">
          <cell r="I25">
            <v>303.73650900000007</v>
          </cell>
        </row>
      </sheetData>
      <sheetData sheetId="26" refreshError="1"/>
      <sheetData sheetId="27" refreshError="1"/>
      <sheetData sheetId="28">
        <row r="41">
          <cell r="E41">
            <v>43921</v>
          </cell>
        </row>
      </sheetData>
      <sheetData sheetId="29" refreshError="1"/>
      <sheetData sheetId="30">
        <row r="41">
          <cell r="E41">
            <v>43555</v>
          </cell>
        </row>
      </sheetData>
      <sheetData sheetId="31" refreshError="1"/>
      <sheetData sheetId="32">
        <row r="41">
          <cell r="E41">
            <v>43555</v>
          </cell>
        </row>
      </sheetData>
      <sheetData sheetId="33" refreshError="1"/>
      <sheetData sheetId="34">
        <row r="10">
          <cell r="I10">
            <v>728.4804660450103</v>
          </cell>
        </row>
      </sheetData>
      <sheetData sheetId="35">
        <row r="7">
          <cell r="I7">
            <v>982.86320604167372</v>
          </cell>
        </row>
      </sheetData>
      <sheetData sheetId="36">
        <row r="7">
          <cell r="I7">
            <v>1200.7781036429624</v>
          </cell>
        </row>
      </sheetData>
      <sheetData sheetId="37" refreshError="1"/>
      <sheetData sheetId="38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 flow revised"/>
      <sheetName val="cash flow"/>
      <sheetName val="BALSHEET"/>
      <sheetName val="Schedule1"/>
      <sheetName val="Schedule2"/>
      <sheetName val="Schedule3"/>
      <sheetName val="Schedule4"/>
      <sheetName val="Schedule5"/>
      <sheetName val="Schedule6"/>
      <sheetName val="Schedule7"/>
      <sheetName val="Schedule8"/>
      <sheetName val="GROUPING"/>
      <sheetName val="STOCK"/>
      <sheetName val="loan fund schedul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SHEET"/>
      <sheetName val="SCHEDULE"/>
      <sheetName val="GROUPING"/>
      <sheetName val="FIXED ASSETS"/>
      <sheetName val="Sheet2"/>
      <sheetName val="Sheet1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mp"/>
      <sheetName val="Sheet1"/>
      <sheetName val="1997-1998"/>
      <sheetName val="1998-1999"/>
      <sheetName val="1999-2000"/>
      <sheetName val="2000-01"/>
      <sheetName val="2001-02"/>
      <sheetName val="2002-03"/>
      <sheetName val="2003-04"/>
      <sheetName val="2004-05"/>
      <sheetName val="2005-06"/>
      <sheetName val="2006-07"/>
      <sheetName val="2007-08"/>
      <sheetName val="2008-09"/>
      <sheetName val="2009-10"/>
      <sheetName val="2010-11"/>
      <sheetName val="2011-12"/>
      <sheetName val="2012-13"/>
      <sheetName val="2013-14"/>
      <sheetName val="2014-15"/>
      <sheetName val="2014-15-U-2ESD"/>
      <sheetName val="Yly-Gen"/>
      <sheetName val="Data"/>
      <sheetName val="Since Comm,"/>
      <sheetName val="History Data"/>
      <sheetName val="Gen.Data 87-97"/>
      <sheetName val="C.F., C.V. &amp; H.R."/>
      <sheetName val="Gen., Coal Factor, Heat Rate"/>
      <sheetName val="SAP-Data"/>
      <sheetName val="Assumptions"/>
      <sheetName val="Assumption_Pw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plash"/>
      <sheetName val="ReportsParameters"/>
      <sheetName val="BRTABLE"/>
      <sheetName val="Cost_Of_Capital_Valuation"/>
      <sheetName val="Business_Risk_Valuation"/>
      <sheetName val="dlgCapitalizedExp"/>
      <sheetName val="dlgWACC"/>
      <sheetName val="dlgPVLeases"/>
      <sheetName val="dlgEVAAnalysis"/>
      <sheetName val="dlgBubbles"/>
      <sheetName val="dlgEVAMVAGraphs"/>
      <sheetName val="modEVAMVAGraphs"/>
      <sheetName val="Value_To_Book_Ratio_Valuation"/>
      <sheetName val="Book_Bond_Rating_Valuation"/>
      <sheetName val="Market_Bond_Rating_Valuation"/>
      <sheetName val="modReports"/>
      <sheetName val="Data"/>
      <sheetName val="Nopat_by_Years_Valuation"/>
      <sheetName val="Capital_by_Years_Valuation"/>
      <sheetName val="Bubbles_Valuation"/>
      <sheetName val="Bubbles_Graphs"/>
      <sheetName val="Graphs"/>
      <sheetName val="Free_Cash_Flow_Valuation"/>
      <sheetName val="EVA_Valuation"/>
      <sheetName val="Component_Valuation"/>
      <sheetName val="Income_Statement"/>
      <sheetName val="Balance_Sheet"/>
      <sheetName val="OriginalISBS"/>
      <sheetName val="Print Menu"/>
      <sheetName val="Forecast-Input"/>
      <sheetName val="Valuation"/>
      <sheetName val="wwww"/>
      <sheetName val="Assume"/>
      <sheetName val="Capital"/>
      <sheetName val="Validation"/>
      <sheetName val="TB9899"/>
      <sheetName val="3CD ANX-I"/>
      <sheetName val="Computation"/>
      <sheetName val="Interest Working - banks"/>
      <sheetName val="OTB"/>
      <sheetName val="Balance Sheet"/>
      <sheetName val="Profit &amp; Loss"/>
      <sheetName val="Notes Balance Sheet"/>
      <sheetName val="Notes profit &amp; Loss Account"/>
      <sheetName val="B S Grouping 1"/>
      <sheetName val="B S Grouping 2"/>
      <sheetName val="TB 2013-14"/>
      <sheetName val="Deferred tax"/>
      <sheetName val="Aging"/>
      <sheetName val="P &amp; L Grouping"/>
      <sheetName val="losses detail"/>
      <sheetName val="Dep.-COMP ACT-FY 2011-12"/>
      <sheetName val="Dep. Comp Act FY 2013-14"/>
      <sheetName val="FC"/>
      <sheetName val="Reinstatement"/>
      <sheetName val="Additions-deletions (FA)"/>
      <sheetName val="Dep IT"/>
      <sheetName val="AS 18"/>
      <sheetName val="vinod-computation"/>
      <sheetName val="FORM29B"/>
      <sheetName val="computa"/>
      <sheetName val="trial 12-13"/>
      <sheetName val="intt."/>
      <sheetName val="BR (2)"/>
      <sheetName val="investment"/>
      <sheetName val="trial 11-12"/>
      <sheetName val="balance abstract"/>
      <sheetName val="1.4.13-31.3.14"/>
      <sheetName val="1.4.12-31.3.13"/>
      <sheetName val="Main workings"/>
      <sheetName val="assumptions"/>
      <sheetName val="Bubbles_§raphs"/>
      <sheetName val="Free_Cmrg_Fl__Valuation"/>
      <sheetName val="Comronent_Valuation"/>
      <sheetName val="Mncome_S~ntemeb"/>
      <sheetName val="Baëance_Sh_x0005_et"/>
      <sheetName val="AriginalISBS"/>
      <sheetName val="Reports"/>
      <sheetName val="Grouped TB-2004-05"/>
      <sheetName val="Trial Balance"/>
      <sheetName val="Baëance_Sh_x005f_x0005_et"/>
    </sheetNames>
    <sheetDataSet>
      <sheetData sheetId="0" refreshError="1"/>
      <sheetData sheetId="1" refreshError="1">
        <row r="11">
          <cell r="B11">
            <v>1992</v>
          </cell>
        </row>
        <row r="12">
          <cell r="B12">
            <v>2000</v>
          </cell>
        </row>
        <row r="19">
          <cell r="C19">
            <v>19</v>
          </cell>
        </row>
        <row r="20">
          <cell r="C20" t="e">
            <v>#REF!</v>
          </cell>
        </row>
        <row r="21">
          <cell r="C21">
            <v>16</v>
          </cell>
        </row>
        <row r="26">
          <cell r="B26">
            <v>1</v>
          </cell>
        </row>
        <row r="29">
          <cell r="B29" t="str">
            <v>PSA Consolidated Group</v>
          </cell>
        </row>
        <row r="32">
          <cell r="B32">
            <v>-4146</v>
          </cell>
        </row>
        <row r="33">
          <cell r="B33" t="str">
            <v>Finanseer</v>
          </cell>
        </row>
        <row r="38">
          <cell r="B38" t="e">
            <v>#REF!</v>
          </cell>
        </row>
        <row r="42">
          <cell r="B42">
            <v>0</v>
          </cell>
        </row>
        <row r="50">
          <cell r="A50" t="str">
            <v>$_(#,##0_);$(#,##0);_($0_)</v>
          </cell>
          <cell r="B50" t="str">
            <v>_(#,##0_)%;(#,##0)%;_(0%_)</v>
          </cell>
          <cell r="C50" t="str">
            <v>_(#,##0_);(#,##0);_(0_)</v>
          </cell>
          <cell r="D50" t="str">
            <v>_(#,##0_) x;(#,##0) x;_(0_) x</v>
          </cell>
          <cell r="E50" t="str">
            <v>_(#,##0"%"_);(#,##0"%");_(0"%"_)</v>
          </cell>
        </row>
        <row r="51">
          <cell r="A51" t="str">
            <v>$_(#,##0.0_);$(#,##0.0);_($0.0_)</v>
          </cell>
          <cell r="B51" t="str">
            <v>_(#,##0.0_)%;(#,##0.0)%;_(0.0%_)</v>
          </cell>
          <cell r="C51" t="str">
            <v>_(#,##0.0_);(#,##0.0);_(0.0_)</v>
          </cell>
          <cell r="D51" t="str">
            <v>_(#,##0.0_) x;(#,##0.0) x;_(0.0_) x</v>
          </cell>
          <cell r="E51" t="str">
            <v>_(#,##0.0"%"_);(#,##0.0)"%";_(0.0_)"%"</v>
          </cell>
        </row>
        <row r="52">
          <cell r="A52" t="str">
            <v>$_(#,##0.00_);$(#,##0.00);_($0.00_)</v>
          </cell>
          <cell r="B52" t="str">
            <v>_(#,##0.00%_);(#,##0.00%);_(0.00%_)</v>
          </cell>
          <cell r="C52" t="str">
            <v>_(#,##0.00_);(#,##0.00);_(0.00_)</v>
          </cell>
          <cell r="D52" t="str">
            <v>_(#,##0.00_) x;(#,##0.00) x;0.00 x</v>
          </cell>
          <cell r="E52" t="str">
            <v>_(#,##0.00"%"_);(#,##0.00"%");_(0.00"%"_)</v>
          </cell>
        </row>
        <row r="53">
          <cell r="A53" t="str">
            <v>$_(#,##0.000_);$(#,##0.000);_($0.000_)</v>
          </cell>
          <cell r="B53" t="str">
            <v>_(#,##0.000%_);(#,##0.000%);_(0.000%_)</v>
          </cell>
          <cell r="C53" t="str">
            <v>_(#,##0.000_);(#,##0.000);_(0.000_)</v>
          </cell>
          <cell r="D53" t="str">
            <v>_(#,##0.000_) x;(#,##0.000) x;0.000 x</v>
          </cell>
          <cell r="E53" t="str">
            <v>_(#,##0.000"%"_);(#,##0.000"%");_(0.000"%"_)</v>
          </cell>
        </row>
        <row r="54">
          <cell r="A54" t="str">
            <v>$_(#,##0.0000_);$(#,##0.0000);_($0.0000_)</v>
          </cell>
          <cell r="B54" t="str">
            <v>_(#,##0.0000%_);(#,##0.0000%);_(0.0000%_)</v>
          </cell>
          <cell r="C54" t="str">
            <v>_(#,##0.0000_);(#,##0.0000);_(0.0000_)</v>
          </cell>
          <cell r="D54" t="str">
            <v>_(#,##0.0000_) x;(#,##0.0000) x;0.0000 x</v>
          </cell>
          <cell r="E54" t="str">
            <v>_(#,##0.0000"%"_);(#,##0.0000"%");_(0.0000"%"_)</v>
          </cell>
        </row>
        <row r="55">
          <cell r="A55" t="str">
            <v>$_(#,##0.00000_);$(#,##0.00000);_($0.00000_)</v>
          </cell>
          <cell r="B55" t="str">
            <v>_(#,##0.00000%_);(#,##0.00000%);_(0.00000%_)</v>
          </cell>
          <cell r="C55" t="str">
            <v>_(#,##0.00000_);(#,##0.00000);_(0.00000_)</v>
          </cell>
          <cell r="D55" t="str">
            <v>_(#,##0.00000_) x;(#,##0.00000) x;0.00000 x</v>
          </cell>
          <cell r="E55" t="str">
            <v>_(#,##0.00000"%"_);(#,##0.00000"%");_(0.00000"%"_)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1">
          <cell r="A1" t="str">
            <v>M_PrintSetUpDone</v>
          </cell>
          <cell r="B1" t="b">
            <v>0</v>
          </cell>
          <cell r="Q1" t="str">
            <v>Forecast</v>
          </cell>
          <cell r="R1" t="str">
            <v>Forecast</v>
          </cell>
          <cell r="X1" t="str">
            <v>Forecast</v>
          </cell>
          <cell r="Y1" t="str">
            <v>Forecast</v>
          </cell>
          <cell r="Z1" t="str">
            <v>Forecast</v>
          </cell>
        </row>
        <row r="2">
          <cell r="E2" t="str">
            <v>Acct</v>
          </cell>
          <cell r="F2" t="str">
            <v>Validation Problem</v>
          </cell>
          <cell r="H2">
            <v>1995</v>
          </cell>
          <cell r="I2">
            <v>1996</v>
          </cell>
          <cell r="J2">
            <v>1997</v>
          </cell>
          <cell r="K2">
            <v>1998</v>
          </cell>
          <cell r="L2">
            <v>1999</v>
          </cell>
          <cell r="M2">
            <v>2000</v>
          </cell>
          <cell r="N2">
            <v>2001</v>
          </cell>
          <cell r="O2">
            <v>2002</v>
          </cell>
          <cell r="P2">
            <v>2003</v>
          </cell>
          <cell r="Q2">
            <v>2004</v>
          </cell>
          <cell r="R2">
            <v>2005</v>
          </cell>
          <cell r="S2">
            <v>2003</v>
          </cell>
          <cell r="T2">
            <v>2004</v>
          </cell>
          <cell r="U2">
            <v>2005</v>
          </cell>
          <cell r="V2">
            <v>2006</v>
          </cell>
          <cell r="W2">
            <v>2007</v>
          </cell>
          <cell r="X2">
            <v>2008</v>
          </cell>
          <cell r="Y2">
            <v>2009</v>
          </cell>
          <cell r="Z2">
            <v>2010</v>
          </cell>
        </row>
      </sheetData>
      <sheetData sheetId="17" refreshError="1">
        <row r="8">
          <cell r="B8">
            <v>6</v>
          </cell>
        </row>
      </sheetData>
      <sheetData sheetId="18" refreshError="1">
        <row r="8">
          <cell r="B8">
            <v>6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nexureA"/>
      <sheetName val="AnnexureB"/>
      <sheetName val="AnnexureC"/>
      <sheetName val="Annexure C"/>
      <sheetName val="Supporting to AnnexureC "/>
      <sheetName val="Supporting to AnnexureD(Ach.)"/>
      <sheetName val="AnnexureD"/>
      <sheetName val="AnnexureE"/>
      <sheetName val="AnnexureG"/>
      <sheetName val="AnnexureH"/>
      <sheetName val="AnnexureI"/>
      <sheetName val="AnnexureF"/>
      <sheetName val="Annexure G"/>
      <sheetName val="Annexure H"/>
      <sheetName val="Annexure I "/>
      <sheetName val="AnnexureJ"/>
      <sheetName val="Annexure K"/>
      <sheetName val="Annxure L"/>
      <sheetName val="Annexure M"/>
      <sheetName val="AnnexureO"/>
      <sheetName val="AnnexureQ"/>
      <sheetName val="consumables"/>
      <sheetName val="Mod.cl Stk Revised Confir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Assumptions_Consol"/>
      <sheetName val="IS-Consol"/>
      <sheetName val="BS-Consol"/>
      <sheetName val="CF-Consol"/>
      <sheetName val="Debt Schedule-Consol"/>
      <sheetName val="Fixed Assets-Consol"/>
      <sheetName val="Charts"/>
    </sheetNames>
    <sheetDataSet>
      <sheetData sheetId="0">
        <row r="20">
          <cell r="D20">
            <v>67</v>
          </cell>
        </row>
        <row r="22">
          <cell r="D22">
            <v>1</v>
          </cell>
        </row>
      </sheetData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9899"/>
      <sheetName val="P&amp;L"/>
      <sheetName val="Assets"/>
      <sheetName val="Liab"/>
      <sheetName val="Nopat Op"/>
      <sheetName val="Nopat Fin"/>
      <sheetName val="NopSBS"/>
      <sheetName val="CapOp"/>
      <sheetName val="Cap Fin"/>
      <sheetName val="CapSBS"/>
      <sheetName val="Tax"/>
      <sheetName val="Adjustments"/>
      <sheetName val="EVA"/>
      <sheetName val="EVAGraphs"/>
      <sheetName val="Drivers-Sales"/>
      <sheetName val="Drivers Bubble"/>
      <sheetName val="Drivers-Sales old"/>
      <sheetName val="MVA"/>
      <sheetName val="SixP"/>
      <sheetName val="SumPerf"/>
      <sheetName val="MVA (2)"/>
      <sheetName val="Gearing Impact on WACC"/>
      <sheetName val="ANNX -II"/>
      <sheetName val="Sheet1"/>
      <sheetName val="Additional GLS"/>
      <sheetName val="GL Master File"/>
      <sheetName val="GL Code Listing"/>
      <sheetName val="Index Sheet"/>
      <sheetName val="Sch Nos Master"/>
      <sheetName val="TB with Entries"/>
      <sheetName val="L.R."/>
      <sheetName val="Qtr to Qtr"/>
      <sheetName val="Adj Entries"/>
      <sheetName val="HNG FA Schedule"/>
      <sheetName val="Input"/>
      <sheetName val="Regrouping"/>
      <sheetName val="Sheet5"/>
      <sheetName val="TB Grouped"/>
      <sheetName val="Sheet6"/>
      <sheetName val="Grouping Control"/>
      <sheetName val="Balance Sheet"/>
      <sheetName val="P &amp; L"/>
      <sheetName val="Notes"/>
      <sheetName val="Acc P"/>
      <sheetName val="Sheet2"/>
      <sheetName val="Sheet3"/>
      <sheetName val="Sheet4"/>
      <sheetName val="IND BS"/>
      <sheetName val="IND PL"/>
      <sheetName val="FA Schedule"/>
      <sheetName val="Ind AS_Notes (SA)"/>
      <sheetName val="Per Ton Cost"/>
      <sheetName val="Variance Sheet"/>
      <sheetName val="Stock"/>
      <sheetName val="Debtors"/>
      <sheetName val="Creditors"/>
      <sheetName val="Bal with Govt"/>
      <sheetName val="Misc Expenses"/>
      <sheetName val="CWIP"/>
      <sheetName val="Repairs Cost"/>
      <sheetName val="Input Sheet"/>
      <sheetName val="LR New Face"/>
      <sheetName val="1. IND BS"/>
      <sheetName val="3. Cash Flow"/>
      <sheetName val="2. IND PL"/>
      <sheetName val="4. SOCIE"/>
      <sheetName val="5A. PPE Final"/>
      <sheetName val="5B Intangibles"/>
      <sheetName val="Ind AS_Notes"/>
      <sheetName val="FG Valuation"/>
    </sheetNames>
    <sheetDataSet>
      <sheetData sheetId="0" refreshError="1">
        <row r="832">
          <cell r="C832" t="str">
            <v>CASH CREDIT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>
        <row r="832">
          <cell r="C832" t="str">
            <v>Internal Consumption-FG Country Liquor</v>
          </cell>
        </row>
      </sheetData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5"/>
      <sheetName val="Extraordinary Items Wrkg"/>
    </sheetNames>
    <definedNames>
      <definedName name="BefAft"/>
    </definedNames>
    <sheetDataSet>
      <sheetData sheetId="0" refreshError="1"/>
      <sheetData sheetId="1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 SHEET"/>
      <sheetName val="Sheet1"/>
      <sheetName val="E - Schedule"/>
      <sheetName val="Form A"/>
      <sheetName val="bs group"/>
      <sheetName val="p&amp;l group"/>
      <sheetName val="Sheet2"/>
      <sheetName val="TRIAL"/>
      <sheetName val="Post Trial Entries"/>
      <sheetName val="p&amp;l group 2007-2008"/>
      <sheetName val="bs group 2007-2008"/>
      <sheetName val="ANNX -I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Output"/>
      <sheetName val="Assum"/>
      <sheetName val="Plant_details"/>
      <sheetName val="P&amp;L"/>
      <sheetName val="BS"/>
      <sheetName val="CFS"/>
      <sheetName val="DCF"/>
      <sheetName val="Loans"/>
      <sheetName val="WCAP"/>
      <sheetName val="Fixed_Assets"/>
      <sheetName val="Computation"/>
      <sheetName val="Investments"/>
      <sheetName val="I.T.Dep"/>
      <sheetName val="BALANCE 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TA Power"/>
      <sheetName val="Brokers Consensus"/>
      <sheetName val="Sheet2"/>
    </sheetNames>
    <sheetDataSet>
      <sheetData sheetId="0">
        <row r="2">
          <cell r="L2">
            <v>1</v>
          </cell>
        </row>
      </sheetData>
      <sheetData sheetId="1"/>
      <sheetData sheetId="2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pyright"/>
      <sheetName val="Assume"/>
      <sheetName val="Print Menu"/>
      <sheetName val="ResetModule"/>
      <sheetName val="Adjustments"/>
      <sheetName val="Export"/>
      <sheetName val="Income Statement Input"/>
      <sheetName val="Balance Sheet Input"/>
      <sheetName val="Support Schedules"/>
      <sheetName val="Income Statement"/>
      <sheetName val="Balance Sheet"/>
      <sheetName val="NOPAT"/>
      <sheetName val="NOPAT-SBS"/>
      <sheetName val="Capital"/>
      <sheetName val="Capital-SBS"/>
      <sheetName val="Cum Unusual"/>
      <sheetName val="COT"/>
      <sheetName val="CET"/>
      <sheetName val="EVA"/>
      <sheetName val="MVA"/>
      <sheetName val="Graphs-MVA"/>
      <sheetName val="EVA-MVA"/>
      <sheetName val="Graphs-EVA"/>
      <sheetName val="PerfSum"/>
      <sheetName val="SixPanel"/>
      <sheetName val="Forecast-Input"/>
      <sheetName val="Engine NOPAT"/>
      <sheetName val="Engine CAPITAL"/>
      <sheetName val="Valuation"/>
      <sheetName val="Charts"/>
      <sheetName val="Validation"/>
      <sheetName val="Leases"/>
      <sheetName val="Capitalized Expense"/>
      <sheetName val="wwww"/>
      <sheetName val="HideModule"/>
      <sheetName val="ruSureModule"/>
      <sheetName val="PrintModule"/>
      <sheetName val="Reset-Module"/>
      <sheetName val="Hide-Module"/>
      <sheetName val="ruSure-Module"/>
      <sheetName val="Print Module"/>
      <sheetName val="combnd 08 09"/>
      <sheetName val="Assum"/>
      <sheetName val="WCAP"/>
      <sheetName val="TB9899"/>
      <sheetName val="Capital_by_Years_Valuation"/>
      <sheetName val="ReportsParameters"/>
      <sheetName val="Nopat_by_Years_Valuation"/>
      <sheetName val="Data"/>
      <sheetName val="CBDGT979"/>
      <sheetName val="TGT"/>
      <sheetName val="factors"/>
      <sheetName val="COA_20040726"/>
      <sheetName val="PARTY"/>
      <sheetName val="prg"/>
      <sheetName val="prod"/>
      <sheetName val="oresreqsum"/>
      <sheetName val="TB"/>
      <sheetName val="FORM-16"/>
      <sheetName val="Total Machine Cost"/>
      <sheetName val="FLAS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Ratios after Sensitivity"/>
      <sheetName val="Break even sales dec 10%"/>
      <sheetName val="Break even cost inc 5%"/>
      <sheetName val="Break even capex 5%"/>
      <sheetName val="Break even"/>
      <sheetName val="Highlights"/>
      <sheetName val="Monthwise FY 2015"/>
      <sheetName val="Equity"/>
      <sheetName val="Stock"/>
      <sheetName val="CMA "/>
      <sheetName val="Op-Smt"/>
      <sheetName val="Ast-Smt"/>
      <sheetName val="Lib-Smt"/>
      <sheetName val="Fin-Ind."/>
      <sheetName val="WCC"/>
      <sheetName val="ABF"/>
      <sheetName val="F-FL."/>
      <sheetName val="Base Assumption"/>
      <sheetName val="CDR Ratios"/>
      <sheetName val="Final Accounts- reworked"/>
      <sheetName val="Loans-original (2)"/>
      <sheetName val="Loan Statement"/>
      <sheetName val="sacrifice SBI"/>
      <sheetName val="Final Accounts- original"/>
      <sheetName val="Loans-original"/>
      <sheetName val="Profitability Total"/>
      <sheetName val="Financials"/>
      <sheetName val="BS"/>
      <sheetName val="SENSITIVITY ANALYSIS"/>
      <sheetName val="FACR"/>
      <sheetName val="Valid"/>
      <sheetName val="Loans updated"/>
      <sheetName val="Comparison"/>
      <sheetName val="Financial Summary"/>
      <sheetName val="unitwise--&gt;"/>
      <sheetName val="Calculation-R"/>
      <sheetName val="Profitability-R"/>
      <sheetName val="Calculation-B"/>
      <sheetName val="Profitability-B"/>
      <sheetName val="Calculation-Neem"/>
      <sheetName val="Profitability-Neem"/>
      <sheetName val="Calculation-Rishi"/>
      <sheetName val="Profitability- Rishi"/>
      <sheetName val="Calculation-P"/>
      <sheetName val="Profitability- P"/>
      <sheetName val="Calculation-Nashik Comb"/>
      <sheetName val="Profitability- Nashik comb"/>
      <sheetName val="Calculation-N"/>
      <sheetName val="Profitability- N"/>
      <sheetName val="Calculation-N (2)"/>
      <sheetName val="Profitability- N (2)"/>
      <sheetName val="Calculation -Naidupeta"/>
      <sheetName val="Profitability Naidupeta"/>
      <sheetName val="Profitability Mumbai"/>
      <sheetName val="Profitability  HO"/>
      <sheetName val="Investments"/>
      <sheetName val="7.0 Capex"/>
      <sheetName val="Fixed Assets"/>
      <sheetName val="I.T.Dep"/>
      <sheetName val="Reserves- reworked"/>
      <sheetName val="Reserves- original"/>
      <sheetName val="Working Capital"/>
      <sheetName val="Wcap Norms "/>
      <sheetName val="Computation"/>
      <sheetName val="BIFR"/>
      <sheetName val="Loans Old"/>
      <sheetName val="Loan cashflow 1"/>
      <sheetName val="Int 2"/>
      <sheetName val="Int cal"/>
      <sheetName val="Loan cashflow"/>
      <sheetName val="Financial Ratios"/>
      <sheetName val="Ratio Analysis"/>
      <sheetName val="Schedule 6"/>
      <sheetName val="Proposed Sch"/>
      <sheetName val="SBI"/>
      <sheetName val="HDFC"/>
      <sheetName val="EXIM"/>
      <sheetName val="HSBC"/>
      <sheetName val="AXIS"/>
      <sheetName val="STANC"/>
      <sheetName val="BOB"/>
      <sheetName val="DBS"/>
      <sheetName val="Aditya Birla"/>
      <sheetName val="L&amp;T"/>
      <sheetName val="LIC"/>
      <sheetName val="GIC"/>
      <sheetName val="Final Accounts &amp; Cash Flow- rev"/>
      <sheetName val="Sacrifice"/>
      <sheetName val="CDR Summary"/>
      <sheetName val="Cost of Scheme"/>
      <sheetName val="Assum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35">
          <cell r="G35">
            <v>1.1854849555968132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>
        <row r="105">
          <cell r="R105">
            <v>28.599233333333331</v>
          </cell>
        </row>
      </sheetData>
      <sheetData sheetId="21">
        <row r="68">
          <cell r="Q68">
            <v>0.104</v>
          </cell>
        </row>
      </sheetData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>
        <row r="14">
          <cell r="I14">
            <v>87.682800000000015</v>
          </cell>
        </row>
      </sheetData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FULL CYCLE DATA"/>
      <sheetName val="T &amp; D LOSS"/>
    </sheetNames>
    <sheetDataSet>
      <sheetData sheetId="0"/>
      <sheetData sheetId="1"/>
      <sheetData sheetId="2" refreshError="1">
        <row r="39">
          <cell r="A39">
            <v>38443</v>
          </cell>
          <cell r="B39">
            <v>374.46</v>
          </cell>
          <cell r="C39">
            <v>27.9</v>
          </cell>
          <cell r="D39">
            <v>346.56</v>
          </cell>
          <cell r="E39">
            <v>61.607999999999997</v>
          </cell>
          <cell r="F39">
            <v>0</v>
          </cell>
          <cell r="G39">
            <v>61.607999999999997</v>
          </cell>
          <cell r="H39">
            <v>408.16800000000001</v>
          </cell>
          <cell r="I39">
            <v>401.464</v>
          </cell>
          <cell r="J39">
            <v>399.55160000000001</v>
          </cell>
          <cell r="K39">
            <v>6.7040000000000077</v>
          </cell>
          <cell r="L39">
            <v>1.912399999999991</v>
          </cell>
        </row>
        <row r="40">
          <cell r="A40">
            <v>38473</v>
          </cell>
          <cell r="B40">
            <v>389.15</v>
          </cell>
          <cell r="C40">
            <v>29.36</v>
          </cell>
          <cell r="D40">
            <v>359.78999999999996</v>
          </cell>
          <cell r="E40">
            <v>67.951999999999998</v>
          </cell>
          <cell r="F40">
            <v>0</v>
          </cell>
          <cell r="G40">
            <v>67.951999999999998</v>
          </cell>
          <cell r="H40">
            <v>427.74199999999996</v>
          </cell>
          <cell r="I40">
            <v>420.50380000000001</v>
          </cell>
          <cell r="J40">
            <v>418.60559999999998</v>
          </cell>
          <cell r="K40">
            <v>7.2381999999999493</v>
          </cell>
          <cell r="L40">
            <v>1.8982000000000312</v>
          </cell>
        </row>
        <row r="41">
          <cell r="A41">
            <v>38504</v>
          </cell>
          <cell r="B41">
            <v>359.67</v>
          </cell>
          <cell r="C41">
            <v>27.8</v>
          </cell>
          <cell r="D41">
            <v>331.87</v>
          </cell>
          <cell r="E41">
            <v>84.176000000000002</v>
          </cell>
          <cell r="F41">
            <v>1.2E-2</v>
          </cell>
          <cell r="G41">
            <v>84.164000000000001</v>
          </cell>
          <cell r="H41">
            <v>416.03399999999999</v>
          </cell>
          <cell r="I41">
            <v>408.98320000000001</v>
          </cell>
          <cell r="J41">
            <v>407.37920000000003</v>
          </cell>
          <cell r="K41">
            <v>7.0507999999999811</v>
          </cell>
          <cell r="L41">
            <v>1.603999999999985</v>
          </cell>
          <cell r="M41">
            <v>78.128699999999995</v>
          </cell>
          <cell r="N41">
            <v>9.9675999999999991</v>
          </cell>
          <cell r="O41">
            <v>15.952400000000001</v>
          </cell>
          <cell r="P41">
            <v>84.113499999999988</v>
          </cell>
        </row>
        <row r="42">
          <cell r="A42">
            <v>38534</v>
          </cell>
          <cell r="B42">
            <v>379.39699999999999</v>
          </cell>
          <cell r="C42">
            <v>29.018000000000001</v>
          </cell>
          <cell r="D42">
            <v>350.37900000000002</v>
          </cell>
          <cell r="E42">
            <v>59.363999999999997</v>
          </cell>
          <cell r="F42">
            <v>1.1639999999999999</v>
          </cell>
          <cell r="G42">
            <v>58.199999999999996</v>
          </cell>
          <cell r="H42">
            <v>408.57900000000001</v>
          </cell>
          <cell r="I42">
            <v>401.55029999999999</v>
          </cell>
          <cell r="J42">
            <v>400.00695999999988</v>
          </cell>
          <cell r="K42">
            <v>7.0287000000000148</v>
          </cell>
          <cell r="L42">
            <v>1.5433400000001143</v>
          </cell>
          <cell r="M42">
            <v>66.109899999999996</v>
          </cell>
          <cell r="N42">
            <v>13.5349</v>
          </cell>
          <cell r="O42">
            <v>5.8192000000000004</v>
          </cell>
          <cell r="P42">
            <v>58.394199999999991</v>
          </cell>
        </row>
        <row r="43">
          <cell r="A43">
            <v>38565</v>
          </cell>
          <cell r="B43">
            <v>345.73600000000005</v>
          </cell>
          <cell r="C43">
            <v>26.836999999999996</v>
          </cell>
          <cell r="D43">
            <v>318.89900000000006</v>
          </cell>
          <cell r="E43">
            <v>81.316000000000003</v>
          </cell>
          <cell r="F43">
            <v>0</v>
          </cell>
          <cell r="G43">
            <v>81.316000000000003</v>
          </cell>
          <cell r="H43">
            <v>400.21500000000003</v>
          </cell>
          <cell r="I43">
            <v>394.02120000000002</v>
          </cell>
          <cell r="J43">
            <v>392.41752000000002</v>
          </cell>
          <cell r="K43">
            <v>6.1938000000000102</v>
          </cell>
          <cell r="L43">
            <v>1.6036799999999971</v>
          </cell>
          <cell r="M43">
            <v>75.626299999999929</v>
          </cell>
          <cell r="N43">
            <v>14.005600000000001</v>
          </cell>
          <cell r="O43">
            <v>19.591200000000001</v>
          </cell>
          <cell r="P43">
            <v>81.211899999999929</v>
          </cell>
        </row>
        <row r="44">
          <cell r="A44">
            <v>38596</v>
          </cell>
          <cell r="B44">
            <v>216.113</v>
          </cell>
          <cell r="C44">
            <v>17.975000000000001</v>
          </cell>
          <cell r="D44">
            <v>198.13800000000001</v>
          </cell>
          <cell r="E44">
            <v>170.15600000000001</v>
          </cell>
          <cell r="F44">
            <v>8.0000000000000002E-3</v>
          </cell>
          <cell r="G44">
            <v>170.148</v>
          </cell>
          <cell r="H44">
            <v>368.286</v>
          </cell>
          <cell r="I44">
            <v>364.40730000000002</v>
          </cell>
          <cell r="J44">
            <v>363.28356000000014</v>
          </cell>
          <cell r="K44">
            <v>3.8786999999999807</v>
          </cell>
          <cell r="L44">
            <v>1.1237399999998843</v>
          </cell>
          <cell r="M44">
            <v>106.2103</v>
          </cell>
          <cell r="N44">
            <v>1.4317</v>
          </cell>
          <cell r="O44">
            <v>65.096999999999994</v>
          </cell>
          <cell r="P44">
            <v>169.87559999999999</v>
          </cell>
        </row>
        <row r="45">
          <cell r="A45">
            <v>38626</v>
          </cell>
          <cell r="B45">
            <v>379.43</v>
          </cell>
          <cell r="C45">
            <v>28.877000000000002</v>
          </cell>
          <cell r="D45">
            <v>350.553</v>
          </cell>
          <cell r="E45">
            <v>86.456000000000003</v>
          </cell>
          <cell r="F45">
            <v>0</v>
          </cell>
          <cell r="G45">
            <v>86.455999999999676</v>
          </cell>
          <cell r="H45">
            <v>437.00899999999967</v>
          </cell>
          <cell r="I45">
            <v>430.185</v>
          </cell>
          <cell r="J45">
            <v>428.60253999999998</v>
          </cell>
          <cell r="K45">
            <v>6.8239999999996712</v>
          </cell>
          <cell r="L45">
            <v>1.582460000000026</v>
          </cell>
          <cell r="M45">
            <v>82.191399999999902</v>
          </cell>
          <cell r="N45">
            <v>11.2165</v>
          </cell>
          <cell r="O45">
            <v>15.533299999999999</v>
          </cell>
          <cell r="P45">
            <v>86.508199999999903</v>
          </cell>
        </row>
        <row r="46">
          <cell r="A46">
            <v>38657</v>
          </cell>
          <cell r="B46">
            <v>375.29</v>
          </cell>
          <cell r="C46">
            <v>27.884000000000004</v>
          </cell>
          <cell r="D46">
            <v>347.40600000000001</v>
          </cell>
          <cell r="E46">
            <v>48.607999999999997</v>
          </cell>
          <cell r="F46">
            <v>0</v>
          </cell>
          <cell r="G46">
            <v>48.607999999999997</v>
          </cell>
          <cell r="H46">
            <v>396.01400000000001</v>
          </cell>
          <cell r="I46">
            <v>389.274</v>
          </cell>
          <cell r="J46">
            <v>387.928</v>
          </cell>
          <cell r="K46">
            <v>6.7400000000000091</v>
          </cell>
          <cell r="L46">
            <v>1.3460000000000036</v>
          </cell>
          <cell r="M46">
            <v>61.743200000000186</v>
          </cell>
          <cell r="N46">
            <v>16.219000000000001</v>
          </cell>
          <cell r="O46">
            <v>3.2537999999999885</v>
          </cell>
          <cell r="P46">
            <v>48.778000000000169</v>
          </cell>
        </row>
        <row r="47">
          <cell r="A47">
            <v>38687</v>
          </cell>
          <cell r="B47">
            <v>387.089</v>
          </cell>
          <cell r="C47">
            <v>28.539000000000001</v>
          </cell>
          <cell r="D47">
            <v>358.55</v>
          </cell>
          <cell r="E47">
            <v>44.328000000000003</v>
          </cell>
          <cell r="F47">
            <v>1.2E-2</v>
          </cell>
          <cell r="G47">
            <v>44.316000000000003</v>
          </cell>
          <cell r="H47">
            <v>402.86599999999999</v>
          </cell>
          <cell r="I47">
            <v>395.92450000000002</v>
          </cell>
          <cell r="J47">
            <v>395.03731999999974</v>
          </cell>
          <cell r="K47">
            <v>6.9414999999999623</v>
          </cell>
          <cell r="L47">
            <v>0.88718000000028496</v>
          </cell>
          <cell r="M47">
            <v>62.059299999999816</v>
          </cell>
          <cell r="N47">
            <v>19.999399999999966</v>
          </cell>
          <cell r="O47">
            <v>2.4489999999999998</v>
          </cell>
          <cell r="P47">
            <v>44.508899999999855</v>
          </cell>
        </row>
        <row r="48">
          <cell r="A48">
            <v>38718</v>
          </cell>
          <cell r="B48">
            <v>389.08400000000006</v>
          </cell>
          <cell r="C48">
            <v>28.887999999999998</v>
          </cell>
          <cell r="D48">
            <v>360.19600000000008</v>
          </cell>
          <cell r="E48">
            <v>38.311999999999898</v>
          </cell>
          <cell r="F48">
            <v>4.0000000000000001E-3</v>
          </cell>
          <cell r="G48">
            <v>38.3079999999999</v>
          </cell>
          <cell r="H48">
            <v>398.50399999999996</v>
          </cell>
          <cell r="I48">
            <v>390.09859999999998</v>
          </cell>
          <cell r="J48">
            <v>389.00076000000013</v>
          </cell>
          <cell r="K48">
            <v>8.405399999999986</v>
          </cell>
          <cell r="L48">
            <v>1.0978399999998487</v>
          </cell>
          <cell r="M48">
            <v>57.983100000000093</v>
          </cell>
          <cell r="N48">
            <v>20.646900000000024</v>
          </cell>
          <cell r="O48">
            <v>1.2098999999999942</v>
          </cell>
          <cell r="P48">
            <v>38.546100000000067</v>
          </cell>
        </row>
        <row r="49">
          <cell r="A49">
            <v>38749</v>
          </cell>
          <cell r="B49">
            <v>351.46100000000001</v>
          </cell>
          <cell r="C49">
            <v>25.877999999999997</v>
          </cell>
          <cell r="D49">
            <v>325.58300000000003</v>
          </cell>
          <cell r="E49">
            <v>55.02</v>
          </cell>
          <cell r="F49">
            <v>0</v>
          </cell>
          <cell r="G49">
            <v>55.02</v>
          </cell>
          <cell r="H49">
            <v>380.60300000000001</v>
          </cell>
          <cell r="I49">
            <v>373.97399999999999</v>
          </cell>
          <cell r="J49">
            <v>372.85475999999983</v>
          </cell>
          <cell r="K49">
            <v>6.6290000000000191</v>
          </cell>
          <cell r="L49">
            <v>1.1192400000001612</v>
          </cell>
          <cell r="M49">
            <v>56.093599999999995</v>
          </cell>
          <cell r="N49">
            <v>10.863200000000012</v>
          </cell>
          <cell r="O49">
            <v>9.7714999999999996</v>
          </cell>
          <cell r="P49">
            <v>55.001899999999985</v>
          </cell>
        </row>
        <row r="50">
          <cell r="A50">
            <v>38777</v>
          </cell>
          <cell r="B50">
            <v>375.76800000000003</v>
          </cell>
          <cell r="C50">
            <v>28.504000000000005</v>
          </cell>
          <cell r="D50">
            <v>347.26400000000001</v>
          </cell>
          <cell r="E50">
            <v>75.847999999999999</v>
          </cell>
          <cell r="F50">
            <v>4.0000000000000001E-3</v>
          </cell>
          <cell r="G50">
            <v>75.843999999999994</v>
          </cell>
          <cell r="H50">
            <v>423.108</v>
          </cell>
          <cell r="I50">
            <v>415.83699999999999</v>
          </cell>
          <cell r="J50">
            <v>415.25135999999998</v>
          </cell>
          <cell r="K50">
            <v>7.271000000000015</v>
          </cell>
          <cell r="L50">
            <v>0.58564000000001215</v>
          </cell>
          <cell r="M50">
            <v>75.290599999999998</v>
          </cell>
          <cell r="N50">
            <v>0</v>
          </cell>
          <cell r="P50">
            <v>75.290599999999998</v>
          </cell>
        </row>
        <row r="51">
          <cell r="A51">
            <v>38808</v>
          </cell>
          <cell r="B51">
            <v>376.76600000000008</v>
          </cell>
          <cell r="C51">
            <v>28.813000000000002</v>
          </cell>
          <cell r="D51">
            <v>347.95299999999997</v>
          </cell>
          <cell r="E51">
            <v>82.28</v>
          </cell>
          <cell r="F51">
            <v>0</v>
          </cell>
          <cell r="G51">
            <v>82.28</v>
          </cell>
          <cell r="H51">
            <v>430.23299999999995</v>
          </cell>
          <cell r="I51">
            <v>423.63110000000012</v>
          </cell>
          <cell r="J51">
            <v>421.86084000000034</v>
          </cell>
          <cell r="K51">
            <v>6.60189999999983</v>
          </cell>
          <cell r="L51">
            <v>1.7702599999997801</v>
          </cell>
          <cell r="M51">
            <v>81.824699999999993</v>
          </cell>
          <cell r="N51">
            <v>0</v>
          </cell>
          <cell r="P51">
            <v>81.824699999999993</v>
          </cell>
        </row>
        <row r="52">
          <cell r="A52">
            <v>38838</v>
          </cell>
          <cell r="B52">
            <v>385.42099999999994</v>
          </cell>
          <cell r="C52">
            <v>30.177999999999997</v>
          </cell>
          <cell r="D52">
            <v>355.24700000000007</v>
          </cell>
          <cell r="E52">
            <v>98.087999999999994</v>
          </cell>
          <cell r="F52">
            <v>0</v>
          </cell>
          <cell r="G52">
            <v>98.087999999999994</v>
          </cell>
          <cell r="H52">
            <v>453.33500000000004</v>
          </cell>
          <cell r="I52">
            <v>446.31579999999985</v>
          </cell>
          <cell r="J52">
            <v>444.45719999999966</v>
          </cell>
          <cell r="K52">
            <v>7.0192000000001826</v>
          </cell>
          <cell r="L52">
            <v>1.8586000000001945</v>
          </cell>
          <cell r="M52">
            <v>97.542699999999996</v>
          </cell>
          <cell r="N52">
            <v>0</v>
          </cell>
          <cell r="P52">
            <v>97.542699999999996</v>
          </cell>
        </row>
        <row r="53">
          <cell r="A53">
            <v>38869</v>
          </cell>
          <cell r="B53">
            <v>376.69499999999999</v>
          </cell>
          <cell r="C53">
            <v>29.074999999999999</v>
          </cell>
          <cell r="D53">
            <v>347.62</v>
          </cell>
          <cell r="E53">
            <v>108.252</v>
          </cell>
          <cell r="F53">
            <v>0</v>
          </cell>
          <cell r="G53">
            <v>108.252</v>
          </cell>
          <cell r="H53">
            <v>455.87200000000001</v>
          </cell>
          <cell r="I53">
            <v>449.22560000000016</v>
          </cell>
          <cell r="J53">
            <v>447.11520000000013</v>
          </cell>
          <cell r="K53">
            <v>6.6463999999998578</v>
          </cell>
          <cell r="L53">
            <v>2.1104000000000269</v>
          </cell>
          <cell r="M53">
            <v>107.6636</v>
          </cell>
          <cell r="N53">
            <v>0</v>
          </cell>
          <cell r="P53">
            <v>107.6636</v>
          </cell>
        </row>
        <row r="54">
          <cell r="A54">
            <v>38899</v>
          </cell>
          <cell r="B54">
            <v>391.76299999999992</v>
          </cell>
          <cell r="C54">
            <v>30.16</v>
          </cell>
          <cell r="D54">
            <v>361.60299999999995</v>
          </cell>
          <cell r="E54">
            <v>81.180000000000007</v>
          </cell>
          <cell r="F54">
            <v>4.0000000000000001E-3</v>
          </cell>
          <cell r="G54">
            <v>81.176000000000002</v>
          </cell>
          <cell r="H54">
            <v>442.77899999999994</v>
          </cell>
          <cell r="I54">
            <v>435.27070000000003</v>
          </cell>
          <cell r="J54">
            <v>433.86935999999997</v>
          </cell>
          <cell r="K54">
            <v>7.508299999999906</v>
          </cell>
          <cell r="L54">
            <v>1.4013400000000615</v>
          </cell>
          <cell r="M54">
            <v>80.655799999999999</v>
          </cell>
          <cell r="N54">
            <v>0</v>
          </cell>
          <cell r="P54">
            <v>80.655799999999999</v>
          </cell>
        </row>
        <row r="55">
          <cell r="A55">
            <v>38930</v>
          </cell>
          <cell r="B55">
            <v>270.31200000000001</v>
          </cell>
          <cell r="C55">
            <v>22.02</v>
          </cell>
          <cell r="D55">
            <v>248.33400000000003</v>
          </cell>
          <cell r="E55">
            <v>152.83199999999988</v>
          </cell>
          <cell r="F55">
            <v>4.0000000000000001E-3</v>
          </cell>
          <cell r="G55">
            <v>152.82799999999989</v>
          </cell>
          <cell r="H55">
            <v>401.16199999999992</v>
          </cell>
          <cell r="I55">
            <v>396.43229999999977</v>
          </cell>
          <cell r="J55">
            <v>394.88712000000015</v>
          </cell>
          <cell r="K55">
            <v>4.7297000000001503</v>
          </cell>
          <cell r="L55">
            <v>1.5451799999996183</v>
          </cell>
          <cell r="M55">
            <v>151.47639999999996</v>
          </cell>
          <cell r="N55">
            <v>0</v>
          </cell>
          <cell r="P55">
            <v>151.47639999999996</v>
          </cell>
        </row>
        <row r="56">
          <cell r="A56">
            <v>38961</v>
          </cell>
          <cell r="B56">
            <v>376.35099999999994</v>
          </cell>
          <cell r="C56">
            <v>28.451000000000004</v>
          </cell>
          <cell r="D56">
            <v>347.9</v>
          </cell>
          <cell r="E56">
            <v>93.6</v>
          </cell>
          <cell r="F56">
            <v>8.0000000000000002E-3</v>
          </cell>
          <cell r="G56">
            <v>93.591999999999999</v>
          </cell>
          <cell r="H56">
            <v>441.49199999999996</v>
          </cell>
          <cell r="I56">
            <v>434.97650000000027</v>
          </cell>
          <cell r="J56">
            <v>433.98719999999997</v>
          </cell>
          <cell r="K56">
            <v>6.5154999999996903</v>
          </cell>
          <cell r="L56">
            <v>0.9893000000002985</v>
          </cell>
          <cell r="M56">
            <v>92.838600000000028</v>
          </cell>
          <cell r="N56">
            <v>0</v>
          </cell>
          <cell r="P56">
            <v>92.838600000000028</v>
          </cell>
        </row>
        <row r="57">
          <cell r="A57">
            <v>38991</v>
          </cell>
          <cell r="B57">
            <v>368.625</v>
          </cell>
          <cell r="C57">
            <v>28.391000000000002</v>
          </cell>
          <cell r="D57">
            <v>340.23400000000009</v>
          </cell>
          <cell r="E57">
            <v>117.8</v>
          </cell>
          <cell r="F57">
            <v>0</v>
          </cell>
          <cell r="G57">
            <v>117.8</v>
          </cell>
          <cell r="H57">
            <v>458.03400000000011</v>
          </cell>
          <cell r="I57">
            <v>451.69789999999995</v>
          </cell>
          <cell r="J57">
            <v>449.63479999999959</v>
          </cell>
          <cell r="K57">
            <v>6.3361000000001582</v>
          </cell>
          <cell r="L57">
            <v>2.063100000000361</v>
          </cell>
          <cell r="M57">
            <v>116.98479999999999</v>
          </cell>
          <cell r="N57">
            <v>0</v>
          </cell>
          <cell r="P57">
            <v>116.98479999999999</v>
          </cell>
        </row>
        <row r="58">
          <cell r="A58">
            <v>39022</v>
          </cell>
          <cell r="B58">
            <v>379.26400000000007</v>
          </cell>
          <cell r="C58">
            <v>28.328999999999997</v>
          </cell>
          <cell r="D58">
            <v>350.935</v>
          </cell>
          <cell r="E58">
            <v>88.255999999999858</v>
          </cell>
          <cell r="F58">
            <v>0</v>
          </cell>
          <cell r="G58">
            <v>88.255999999999858</v>
          </cell>
          <cell r="H58">
            <v>439.19099999999986</v>
          </cell>
          <cell r="I58">
            <v>432.5646000000001</v>
          </cell>
          <cell r="J58">
            <v>431.04940000000033</v>
          </cell>
          <cell r="K58">
            <v>6.6263999999997623</v>
          </cell>
          <cell r="L58">
            <v>1.5151999999997656</v>
          </cell>
          <cell r="M58">
            <v>87.796600000000041</v>
          </cell>
          <cell r="N58">
            <v>0</v>
          </cell>
          <cell r="P58">
            <v>87.796600000000041</v>
          </cell>
        </row>
        <row r="59">
          <cell r="A59">
            <v>39052</v>
          </cell>
          <cell r="B59">
            <v>394.42900000000009</v>
          </cell>
          <cell r="C59">
            <v>29.519000000000002</v>
          </cell>
          <cell r="D59">
            <v>364.91</v>
          </cell>
          <cell r="E59">
            <v>76.612000000000094</v>
          </cell>
          <cell r="F59">
            <v>0</v>
          </cell>
          <cell r="G59">
            <v>76.612000000000094</v>
          </cell>
          <cell r="H59">
            <v>441.52200000000011</v>
          </cell>
          <cell r="I59">
            <v>434.87939999999975</v>
          </cell>
          <cell r="J59">
            <v>433.10127999999975</v>
          </cell>
          <cell r="K59">
            <v>6.6426000000003569</v>
          </cell>
          <cell r="L59">
            <v>1.7781200000000013</v>
          </cell>
          <cell r="M59">
            <v>76.228999999999999</v>
          </cell>
          <cell r="N59">
            <v>0</v>
          </cell>
          <cell r="P59">
            <v>76.228999999999999</v>
          </cell>
        </row>
        <row r="60">
          <cell r="A60">
            <v>39083</v>
          </cell>
          <cell r="B60">
            <v>394.08499999999998</v>
          </cell>
          <cell r="C60">
            <v>29.256999999999998</v>
          </cell>
          <cell r="D60">
            <v>364.83</v>
          </cell>
          <cell r="E60">
            <v>60.407999999999895</v>
          </cell>
          <cell r="F60">
            <v>0</v>
          </cell>
          <cell r="G60">
            <v>60.407999999999895</v>
          </cell>
          <cell r="H60">
            <v>425.23799999999989</v>
          </cell>
          <cell r="I60">
            <v>418.77310000000017</v>
          </cell>
          <cell r="J60">
            <v>417.08408000000014</v>
          </cell>
          <cell r="K60">
            <v>6.4648999999997159</v>
          </cell>
          <cell r="L60">
            <v>1.6890200000000277</v>
          </cell>
          <cell r="M60">
            <v>60.12540000000002</v>
          </cell>
          <cell r="N60">
            <v>0</v>
          </cell>
          <cell r="P60">
            <v>60.12540000000002</v>
          </cell>
        </row>
        <row r="61">
          <cell r="A61">
            <v>39114</v>
          </cell>
          <cell r="B61">
            <v>352.50199999999995</v>
          </cell>
          <cell r="C61">
            <v>26.604000000000006</v>
          </cell>
          <cell r="D61">
            <v>325.89799999999997</v>
          </cell>
          <cell r="E61">
            <v>70.260000000000218</v>
          </cell>
          <cell r="F61">
            <v>8.0000000000000002E-3</v>
          </cell>
          <cell r="G61">
            <v>70.252000000000223</v>
          </cell>
          <cell r="H61">
            <v>396.1500000000002</v>
          </cell>
          <cell r="I61">
            <v>390.08840000000004</v>
          </cell>
          <cell r="J61">
            <v>388.50324000000012</v>
          </cell>
          <cell r="K61">
            <v>6.0616000000001691</v>
          </cell>
          <cell r="L61">
            <v>1.5851599999999166</v>
          </cell>
          <cell r="M61">
            <v>69.905299999999983</v>
          </cell>
          <cell r="N61">
            <v>5.4000000000000003E-3</v>
          </cell>
          <cell r="P61">
            <v>69.899899999999988</v>
          </cell>
        </row>
        <row r="62">
          <cell r="A62">
            <v>39142</v>
          </cell>
          <cell r="B62">
            <v>392.20100000000002</v>
          </cell>
          <cell r="C62">
            <v>29.941000000000031</v>
          </cell>
          <cell r="D62">
            <v>362.26</v>
          </cell>
          <cell r="E62">
            <v>110.34799999999996</v>
          </cell>
          <cell r="F62">
            <v>0</v>
          </cell>
          <cell r="G62">
            <v>110.34799999999996</v>
          </cell>
          <cell r="H62">
            <v>472.60799999999995</v>
          </cell>
          <cell r="I62">
            <v>465.65699999999958</v>
          </cell>
          <cell r="J62">
            <v>463.69356699999975</v>
          </cell>
          <cell r="K62">
            <v>6.9510000000003629</v>
          </cell>
          <cell r="L62">
            <v>1.9634329999998386</v>
          </cell>
          <cell r="M62">
            <v>109.70759999999997</v>
          </cell>
          <cell r="N62">
            <v>1.2000000000000001E-3</v>
          </cell>
          <cell r="P62">
            <v>109.70639999999997</v>
          </cell>
        </row>
        <row r="63">
          <cell r="A63">
            <v>39173</v>
          </cell>
          <cell r="B63">
            <v>377.49200000000002</v>
          </cell>
          <cell r="C63">
            <v>29.016999999999999</v>
          </cell>
          <cell r="D63">
            <v>348.47500000000002</v>
          </cell>
          <cell r="E63">
            <v>136.44399999999951</v>
          </cell>
          <cell r="F63">
            <v>0</v>
          </cell>
          <cell r="G63">
            <v>136.44399999999951</v>
          </cell>
          <cell r="H63">
            <v>484.91899999999953</v>
          </cell>
          <cell r="I63">
            <v>478.08519999999959</v>
          </cell>
          <cell r="J63">
            <v>476.07709680000033</v>
          </cell>
          <cell r="K63">
            <v>6.8337999999999397</v>
          </cell>
          <cell r="L63">
            <v>2.0081031999992547</v>
          </cell>
          <cell r="M63">
            <v>135.56459999999998</v>
          </cell>
          <cell r="N63">
            <v>0</v>
          </cell>
          <cell r="P63">
            <v>135.56459999999998</v>
          </cell>
        </row>
        <row r="64">
          <cell r="A64">
            <v>39203</v>
          </cell>
          <cell r="B64">
            <v>389.7170000000001</v>
          </cell>
          <cell r="C64">
            <v>30.419000000000004</v>
          </cell>
          <cell r="D64">
            <v>359.29800000000006</v>
          </cell>
          <cell r="E64">
            <v>149.49199999999999</v>
          </cell>
          <cell r="F64">
            <v>0</v>
          </cell>
          <cell r="G64">
            <v>149.49199999999999</v>
          </cell>
          <cell r="H64">
            <v>508.79000000000008</v>
          </cell>
          <cell r="I64">
            <v>501.19040000000012</v>
          </cell>
          <cell r="J64">
            <v>498.88007999999991</v>
          </cell>
          <cell r="K64">
            <v>7.5995999999999526</v>
          </cell>
          <cell r="L64">
            <v>2.3103200000002175</v>
          </cell>
          <cell r="M64">
            <v>148.52390000000003</v>
          </cell>
          <cell r="N64">
            <v>0</v>
          </cell>
          <cell r="P64">
            <v>148.52390000000003</v>
          </cell>
        </row>
        <row r="65">
          <cell r="A65">
            <v>39234</v>
          </cell>
          <cell r="B65">
            <v>376.36400000000003</v>
          </cell>
          <cell r="C65">
            <v>29.512999999999995</v>
          </cell>
          <cell r="D65">
            <v>346.851</v>
          </cell>
          <cell r="E65">
            <v>144.77599999999981</v>
          </cell>
          <cell r="F65">
            <v>4.4000000000000483E-2</v>
          </cell>
          <cell r="G65">
            <v>144.7319999999998</v>
          </cell>
          <cell r="H65">
            <v>491.5829999999998</v>
          </cell>
          <cell r="I65">
            <v>484.75780000000026</v>
          </cell>
          <cell r="J65">
            <v>482.51243999999974</v>
          </cell>
          <cell r="K65">
            <v>6.8251999999995405</v>
          </cell>
          <cell r="L65">
            <v>2.2453600000005167</v>
          </cell>
          <cell r="M65">
            <v>142.99370000000008</v>
          </cell>
          <cell r="N65">
            <v>4.5700000000000005E-2</v>
          </cell>
          <cell r="P65">
            <v>142.94800000000006</v>
          </cell>
        </row>
        <row r="66">
          <cell r="A66">
            <v>39264</v>
          </cell>
          <cell r="B66">
            <v>261.91300000000001</v>
          </cell>
          <cell r="C66">
            <v>22.001000000000001</v>
          </cell>
          <cell r="D66">
            <v>239.91200000000001</v>
          </cell>
          <cell r="E66">
            <v>194.58000000000084</v>
          </cell>
          <cell r="F66">
            <v>0</v>
          </cell>
          <cell r="G66">
            <v>194.58000000000084</v>
          </cell>
          <cell r="H66">
            <v>475.38300000000089</v>
          </cell>
          <cell r="I66">
            <v>470.5043</v>
          </cell>
          <cell r="J66">
            <v>468.5416800000001</v>
          </cell>
          <cell r="K66">
            <v>4.8787000000008902</v>
          </cell>
          <cell r="L66">
            <v>1.9626199999999017</v>
          </cell>
          <cell r="M66">
            <v>192.03649999999988</v>
          </cell>
          <cell r="N66">
            <v>0</v>
          </cell>
          <cell r="P66">
            <v>192.03649999999988</v>
          </cell>
          <cell r="U66">
            <v>40.890999999999998</v>
          </cell>
          <cell r="V66">
            <v>0</v>
          </cell>
          <cell r="W66">
            <v>45.398000000000003</v>
          </cell>
          <cell r="X66">
            <v>58.716999999999999</v>
          </cell>
          <cell r="Y66">
            <v>2.9999999999999997E-4</v>
          </cell>
          <cell r="Z66">
            <v>13.318699999999993</v>
          </cell>
        </row>
        <row r="67">
          <cell r="A67">
            <v>39295</v>
          </cell>
          <cell r="B67">
            <v>389.99599999999998</v>
          </cell>
          <cell r="C67">
            <v>29.959</v>
          </cell>
          <cell r="D67">
            <v>360.03699999999998</v>
          </cell>
          <cell r="E67">
            <v>108.264</v>
          </cell>
          <cell r="F67">
            <v>0</v>
          </cell>
          <cell r="G67">
            <v>108.264</v>
          </cell>
          <cell r="H67">
            <v>482.20099999999996</v>
          </cell>
          <cell r="I67">
            <v>474.81959999999998</v>
          </cell>
          <cell r="J67">
            <v>472.91880000000003</v>
          </cell>
          <cell r="K67">
            <v>7.3813999999999851</v>
          </cell>
          <cell r="L67">
            <v>1.900799999999947</v>
          </cell>
          <cell r="M67">
            <v>107.24250000000001</v>
          </cell>
          <cell r="N67">
            <v>0</v>
          </cell>
          <cell r="P67">
            <v>107.24250000000001</v>
          </cell>
          <cell r="Q67">
            <v>0</v>
          </cell>
          <cell r="R67">
            <v>59.04</v>
          </cell>
          <cell r="S67">
            <v>45.14</v>
          </cell>
          <cell r="T67">
            <v>0</v>
          </cell>
          <cell r="U67">
            <v>13.899999999999999</v>
          </cell>
          <cell r="V67">
            <v>0</v>
          </cell>
          <cell r="W67">
            <v>45.398000000000003</v>
          </cell>
          <cell r="X67">
            <v>58.716999999999999</v>
          </cell>
          <cell r="Y67">
            <v>2.9999999999999997E-4</v>
          </cell>
          <cell r="Z67">
            <v>13.318699999999993</v>
          </cell>
        </row>
        <row r="68">
          <cell r="A68">
            <v>39326</v>
          </cell>
          <cell r="B68">
            <v>380.34399999999999</v>
          </cell>
          <cell r="C68">
            <v>29.416999999999998</v>
          </cell>
          <cell r="D68">
            <v>350.92700000000008</v>
          </cell>
          <cell r="E68">
            <v>108.76</v>
          </cell>
          <cell r="F68">
            <v>0.02</v>
          </cell>
          <cell r="G68">
            <v>108.74000000000001</v>
          </cell>
          <cell r="H68">
            <v>448.55700000000007</v>
          </cell>
          <cell r="I68">
            <v>441.75419999999997</v>
          </cell>
          <cell r="J68">
            <v>440.01215999999954</v>
          </cell>
          <cell r="K68">
            <v>6.8028000000001043</v>
          </cell>
          <cell r="L68">
            <v>1.7420400000004292</v>
          </cell>
          <cell r="M68">
            <v>107.74</v>
          </cell>
          <cell r="N68">
            <v>0</v>
          </cell>
          <cell r="P68">
            <v>107.74</v>
          </cell>
          <cell r="Q68">
            <v>0</v>
          </cell>
          <cell r="R68">
            <v>66.680000000000007</v>
          </cell>
          <cell r="S68">
            <v>77.790000000000006</v>
          </cell>
          <cell r="T68">
            <v>0</v>
          </cell>
          <cell r="U68">
            <v>-11.11</v>
          </cell>
          <cell r="V68">
            <v>0</v>
          </cell>
          <cell r="W68">
            <v>78.036000000000001</v>
          </cell>
          <cell r="X68">
            <v>63.3872</v>
          </cell>
          <cell r="Y68">
            <v>0</v>
          </cell>
          <cell r="Z68">
            <v>-14.648800000000001</v>
          </cell>
        </row>
        <row r="69">
          <cell r="A69">
            <v>39356</v>
          </cell>
          <cell r="B69">
            <v>389.38699999999994</v>
          </cell>
          <cell r="C69">
            <v>32.567999999999998</v>
          </cell>
          <cell r="D69">
            <v>356.81899999999996</v>
          </cell>
          <cell r="E69">
            <v>133.54799999999977</v>
          </cell>
          <cell r="F69">
            <v>0</v>
          </cell>
          <cell r="G69">
            <v>133.54799999999977</v>
          </cell>
          <cell r="H69">
            <v>471.4069999999997</v>
          </cell>
          <cell r="I69">
            <v>464.81060000000008</v>
          </cell>
          <cell r="J69">
            <v>462.75564000000077</v>
          </cell>
          <cell r="K69">
            <v>6.596399999999619</v>
          </cell>
          <cell r="L69">
            <v>2.054959999999312</v>
          </cell>
          <cell r="M69">
            <v>132.15310000000008</v>
          </cell>
          <cell r="N69">
            <v>0</v>
          </cell>
          <cell r="P69">
            <v>132.15310000000008</v>
          </cell>
          <cell r="Q69">
            <v>0</v>
          </cell>
          <cell r="R69">
            <v>66.02</v>
          </cell>
          <cell r="S69">
            <v>84.98</v>
          </cell>
          <cell r="T69">
            <v>0</v>
          </cell>
          <cell r="U69">
            <v>-18.960000000000008</v>
          </cell>
          <cell r="V69">
            <v>0</v>
          </cell>
          <cell r="W69">
            <v>85.12</v>
          </cell>
          <cell r="X69">
            <v>64.661900000000003</v>
          </cell>
          <cell r="Y69">
            <v>0</v>
          </cell>
          <cell r="Z69">
            <v>-20.458100000000002</v>
          </cell>
        </row>
        <row r="70">
          <cell r="A70">
            <v>39387</v>
          </cell>
          <cell r="B70">
            <v>378.69799999999992</v>
          </cell>
          <cell r="C70">
            <v>34.393000000000001</v>
          </cell>
          <cell r="D70">
            <v>344.30500000000001</v>
          </cell>
          <cell r="E70">
            <v>95.792000000000385</v>
          </cell>
          <cell r="F70">
            <v>0.1720000000000006</v>
          </cell>
          <cell r="G70">
            <v>95.620000000000388</v>
          </cell>
          <cell r="H70">
            <v>422.84500000000043</v>
          </cell>
          <cell r="I70">
            <v>416.82100000000014</v>
          </cell>
          <cell r="J70">
            <v>414.68235499999992</v>
          </cell>
          <cell r="K70">
            <v>6.0240000000002851</v>
          </cell>
          <cell r="L70">
            <v>2.1386450000002242</v>
          </cell>
          <cell r="M70">
            <v>94.870999999999995</v>
          </cell>
          <cell r="N70">
            <v>0.1711</v>
          </cell>
          <cell r="P70">
            <v>94.6999</v>
          </cell>
          <cell r="Q70">
            <v>0</v>
          </cell>
          <cell r="R70">
            <v>65.77</v>
          </cell>
          <cell r="S70">
            <v>82.85</v>
          </cell>
          <cell r="T70">
            <v>0</v>
          </cell>
          <cell r="U70">
            <v>-17.079999999999998</v>
          </cell>
          <cell r="V70">
            <v>0</v>
          </cell>
          <cell r="W70">
            <v>82.971000000000004</v>
          </cell>
          <cell r="X70">
            <v>64.4893</v>
          </cell>
          <cell r="Y70">
            <v>0</v>
          </cell>
          <cell r="Z70">
            <v>-18.481700000000004</v>
          </cell>
        </row>
        <row r="71">
          <cell r="A71">
            <v>39417</v>
          </cell>
          <cell r="B71">
            <v>392.14699999999993</v>
          </cell>
          <cell r="C71">
            <v>34.054000000000002</v>
          </cell>
          <cell r="D71">
            <v>358.09300000000002</v>
          </cell>
          <cell r="E71">
            <v>83.00399999999992</v>
          </cell>
          <cell r="F71">
            <v>0.42399999999999949</v>
          </cell>
          <cell r="G71">
            <v>82.579999999999927</v>
          </cell>
          <cell r="H71">
            <v>397.18299999999994</v>
          </cell>
          <cell r="I71">
            <v>390.67509999999965</v>
          </cell>
          <cell r="J71">
            <v>389.62903699999941</v>
          </cell>
          <cell r="K71">
            <v>6.5079000000002907</v>
          </cell>
          <cell r="L71">
            <v>1.0460630000002311</v>
          </cell>
          <cell r="M71">
            <v>82.240100000000098</v>
          </cell>
          <cell r="N71">
            <v>0.42280000000000001</v>
          </cell>
          <cell r="P71">
            <v>81.817300000000103</v>
          </cell>
          <cell r="Q71">
            <v>0</v>
          </cell>
          <cell r="R71">
            <v>57.51</v>
          </cell>
          <cell r="S71">
            <v>101</v>
          </cell>
          <cell r="T71">
            <v>0</v>
          </cell>
          <cell r="U71">
            <v>-43.49</v>
          </cell>
          <cell r="V71">
            <v>9.0000000000000006E-5</v>
          </cell>
          <cell r="W71">
            <v>101.124</v>
          </cell>
          <cell r="X71">
            <v>56.481100000000005</v>
          </cell>
          <cell r="Y71">
            <v>0</v>
          </cell>
          <cell r="Z71">
            <v>-44.64280999999999</v>
          </cell>
        </row>
        <row r="72">
          <cell r="A72">
            <v>39448</v>
          </cell>
          <cell r="B72">
            <v>390.51499999999999</v>
          </cell>
          <cell r="C72">
            <v>35.143000000000001</v>
          </cell>
          <cell r="D72">
            <v>355.59</v>
          </cell>
          <cell r="E72">
            <v>63.408000000000357</v>
          </cell>
          <cell r="F72">
            <v>6.8880000000000017</v>
          </cell>
          <cell r="G72">
            <v>56.520000000000351</v>
          </cell>
          <cell r="H72">
            <v>364.69970738000035</v>
          </cell>
          <cell r="I72">
            <v>359.61880000000002</v>
          </cell>
          <cell r="J72">
            <v>357.7532000000005</v>
          </cell>
          <cell r="K72">
            <v>5.0809073800003262</v>
          </cell>
          <cell r="L72">
            <v>1.8655999999995174</v>
          </cell>
          <cell r="M72">
            <v>62.837499999999999</v>
          </cell>
          <cell r="N72">
            <v>6.8336000000000006</v>
          </cell>
          <cell r="P72">
            <v>56.003900000000002</v>
          </cell>
          <cell r="Q72">
            <v>2.9261999999999236E-4</v>
          </cell>
          <cell r="R72">
            <v>55.34</v>
          </cell>
          <cell r="S72">
            <v>102.75</v>
          </cell>
          <cell r="T72">
            <v>0</v>
          </cell>
          <cell r="U72">
            <v>-47.410292619999993</v>
          </cell>
          <cell r="V72">
            <v>0</v>
          </cell>
          <cell r="W72">
            <v>102.89100000000001</v>
          </cell>
          <cell r="X72">
            <v>54.442699999999981</v>
          </cell>
          <cell r="Y72">
            <v>0</v>
          </cell>
          <cell r="Z72">
            <v>-48.448300000000025</v>
          </cell>
        </row>
        <row r="73">
          <cell r="A73">
            <v>39479</v>
          </cell>
          <cell r="B73">
            <v>350.49200000000002</v>
          </cell>
          <cell r="C73">
            <v>31.149299999999997</v>
          </cell>
          <cell r="D73">
            <v>319.34700000000004</v>
          </cell>
          <cell r="E73">
            <v>72.77599999999984</v>
          </cell>
          <cell r="F73">
            <v>4.5640000000000001</v>
          </cell>
          <cell r="G73">
            <v>68.211999999999847</v>
          </cell>
          <cell r="H73">
            <v>343.01899940999988</v>
          </cell>
          <cell r="I73">
            <v>338.32220000000024</v>
          </cell>
          <cell r="J73">
            <v>336.96131999999989</v>
          </cell>
          <cell r="K73">
            <v>4.6967994099996417</v>
          </cell>
          <cell r="L73">
            <v>1.3608800000003498</v>
          </cell>
          <cell r="M73">
            <v>72.107500000000002</v>
          </cell>
          <cell r="N73">
            <v>4.529300000000001</v>
          </cell>
          <cell r="P73">
            <v>67.578199999999995</v>
          </cell>
          <cell r="Q73">
            <v>5.9000000000253291E-7</v>
          </cell>
          <cell r="R73">
            <v>49.6</v>
          </cell>
          <cell r="S73">
            <v>94.21</v>
          </cell>
          <cell r="T73">
            <v>7.0000000000000007E-2</v>
          </cell>
          <cell r="U73">
            <v>-44.540000589999991</v>
          </cell>
          <cell r="V73">
            <v>7.4740000000000015E-2</v>
          </cell>
          <cell r="W73">
            <v>94.391000000000005</v>
          </cell>
          <cell r="X73">
            <v>48.762500000000003</v>
          </cell>
          <cell r="Y73">
            <v>0</v>
          </cell>
          <cell r="Z73">
            <v>-45.553760000000004</v>
          </cell>
        </row>
        <row r="74">
          <cell r="A74">
            <v>39508</v>
          </cell>
          <cell r="B74">
            <v>381.85899999999998</v>
          </cell>
          <cell r="C74">
            <v>31.856999999999999</v>
          </cell>
          <cell r="D74">
            <v>349.44</v>
          </cell>
          <cell r="E74">
            <v>117.84399999999999</v>
          </cell>
          <cell r="F74">
            <v>0.02</v>
          </cell>
          <cell r="G74">
            <v>117.824</v>
          </cell>
          <cell r="H74">
            <v>435.86959999999999</v>
          </cell>
          <cell r="I74">
            <v>429.72030000000001</v>
          </cell>
          <cell r="J74">
            <v>427.69103999999999</v>
          </cell>
          <cell r="K74">
            <v>6.1492999999999824</v>
          </cell>
          <cell r="L74">
            <v>2.029260000000022</v>
          </cell>
          <cell r="M74">
            <v>116.7383</v>
          </cell>
          <cell r="N74">
            <v>1.78E-2</v>
          </cell>
          <cell r="P74">
            <v>116.7205</v>
          </cell>
          <cell r="Q74">
            <v>4.4000000000000003E-3</v>
          </cell>
          <cell r="R74">
            <v>59.33</v>
          </cell>
          <cell r="S74">
            <v>91.31</v>
          </cell>
          <cell r="T74">
            <v>0.59</v>
          </cell>
          <cell r="U74">
            <v>-31.394400000000005</v>
          </cell>
          <cell r="V74">
            <v>0.57355999999999996</v>
          </cell>
          <cell r="W74">
            <v>91.522000000000006</v>
          </cell>
          <cell r="X74">
            <v>58.183300000000003</v>
          </cell>
          <cell r="Y74">
            <v>4.7999999999999996E-3</v>
          </cell>
          <cell r="Z74">
            <v>-32.769940000000005</v>
          </cell>
        </row>
        <row r="75">
          <cell r="A75">
            <v>39539</v>
          </cell>
          <cell r="B75">
            <v>376.798</v>
          </cell>
          <cell r="C75">
            <v>33.131999999999998</v>
          </cell>
          <cell r="D75">
            <v>343.666</v>
          </cell>
          <cell r="E75">
            <v>136.452</v>
          </cell>
          <cell r="F75">
            <v>0</v>
          </cell>
          <cell r="G75">
            <v>136.452</v>
          </cell>
          <cell r="H75">
            <v>468.40800000000002</v>
          </cell>
          <cell r="I75">
            <v>461.99889999999999</v>
          </cell>
          <cell r="J75">
            <v>459.79300000000001</v>
          </cell>
          <cell r="K75">
            <v>6.4091000000000236</v>
          </cell>
          <cell r="L75">
            <v>2.2058999999999855</v>
          </cell>
          <cell r="M75">
            <v>135.59219999999999</v>
          </cell>
          <cell r="N75">
            <v>0</v>
          </cell>
          <cell r="P75">
            <v>135.59219999999999</v>
          </cell>
          <cell r="Q75">
            <v>0</v>
          </cell>
          <cell r="R75">
            <v>66.97</v>
          </cell>
          <cell r="S75">
            <v>78.680000000000007</v>
          </cell>
          <cell r="T75">
            <v>0</v>
          </cell>
          <cell r="U75">
            <v>-11.710000000000008</v>
          </cell>
          <cell r="V75">
            <v>0</v>
          </cell>
          <cell r="W75">
            <v>78.692999999999998</v>
          </cell>
          <cell r="X75">
            <v>65.732100000000003</v>
          </cell>
          <cell r="Y75">
            <v>1E-4</v>
          </cell>
          <cell r="Z75">
            <v>-12.960999999999999</v>
          </cell>
        </row>
        <row r="76">
          <cell r="A76">
            <v>39569</v>
          </cell>
          <cell r="B76">
            <v>373.04700000000003</v>
          </cell>
          <cell r="C76">
            <v>35.088000000000001</v>
          </cell>
          <cell r="D76">
            <v>337.959</v>
          </cell>
          <cell r="E76">
            <v>138.85599999999999</v>
          </cell>
          <cell r="F76">
            <v>0</v>
          </cell>
          <cell r="G76">
            <v>138.85599999999999</v>
          </cell>
          <cell r="H76">
            <v>500.47500000000002</v>
          </cell>
          <cell r="I76">
            <v>493.04790000000003</v>
          </cell>
          <cell r="J76">
            <v>490.43639999999999</v>
          </cell>
          <cell r="K76">
            <v>7.4270999999999958</v>
          </cell>
          <cell r="L76">
            <v>2.611500000000035</v>
          </cell>
          <cell r="M76">
            <v>138.05449999999999</v>
          </cell>
          <cell r="N76">
            <v>0</v>
          </cell>
          <cell r="P76">
            <v>138.05449999999999</v>
          </cell>
          <cell r="Q76">
            <v>0</v>
          </cell>
          <cell r="R76">
            <v>79.430000000000007</v>
          </cell>
          <cell r="S76">
            <v>56.81</v>
          </cell>
          <cell r="T76">
            <v>1.04</v>
          </cell>
          <cell r="U76">
            <v>23.660000000000011</v>
          </cell>
          <cell r="V76">
            <v>1.02461</v>
          </cell>
          <cell r="W76">
            <v>56.77</v>
          </cell>
          <cell r="X76">
            <v>77.536799999999999</v>
          </cell>
          <cell r="Y76">
            <v>1E-4</v>
          </cell>
          <cell r="Z76">
            <v>21.791309999999989</v>
          </cell>
        </row>
        <row r="77">
          <cell r="A77">
            <v>39600</v>
          </cell>
          <cell r="B77">
            <v>376.49599999999998</v>
          </cell>
          <cell r="C77">
            <v>35.1</v>
          </cell>
          <cell r="D77">
            <v>341.39599999999996</v>
          </cell>
          <cell r="E77">
            <v>105.024</v>
          </cell>
          <cell r="F77">
            <v>4.3999999999999997E-2</v>
          </cell>
          <cell r="G77">
            <v>104.98</v>
          </cell>
          <cell r="H77">
            <v>458.29599999999999</v>
          </cell>
          <cell r="I77">
            <v>450.82139999999998</v>
          </cell>
          <cell r="J77">
            <v>448.526364</v>
          </cell>
          <cell r="K77">
            <v>7.4746000000000095</v>
          </cell>
          <cell r="L77">
            <v>2.2950359999999819</v>
          </cell>
          <cell r="M77">
            <v>104.4186</v>
          </cell>
          <cell r="N77">
            <v>4.5999999999999999E-2</v>
          </cell>
          <cell r="P77">
            <v>104.37259999999999</v>
          </cell>
          <cell r="Q77">
            <v>0</v>
          </cell>
          <cell r="R77">
            <v>76.23</v>
          </cell>
          <cell r="S77">
            <v>64.61</v>
          </cell>
          <cell r="T77">
            <v>0.3</v>
          </cell>
          <cell r="U77">
            <v>11.920000000000002</v>
          </cell>
          <cell r="V77">
            <v>0</v>
          </cell>
          <cell r="W77">
            <v>64.667000000000002</v>
          </cell>
          <cell r="X77">
            <v>74.448999999999998</v>
          </cell>
          <cell r="Y77">
            <v>0</v>
          </cell>
          <cell r="Z77">
            <v>9.7819999999999965</v>
          </cell>
        </row>
        <row r="78">
          <cell r="A78">
            <v>39630</v>
          </cell>
          <cell r="B78">
            <v>388.73500000000001</v>
          </cell>
          <cell r="C78">
            <v>34.344000000000001</v>
          </cell>
          <cell r="D78">
            <v>354.39100000000002</v>
          </cell>
          <cell r="E78">
            <v>108.428</v>
          </cell>
          <cell r="F78">
            <v>0.08</v>
          </cell>
          <cell r="G78">
            <v>108.348</v>
          </cell>
          <cell r="H78">
            <v>463.55900000000003</v>
          </cell>
          <cell r="I78">
            <v>456.25150000000002</v>
          </cell>
          <cell r="J78">
            <v>454.39569999999998</v>
          </cell>
          <cell r="K78">
            <v>7.3075000000000045</v>
          </cell>
          <cell r="L78">
            <v>1.8558000000000447</v>
          </cell>
          <cell r="M78">
            <v>107.8892</v>
          </cell>
          <cell r="N78">
            <v>0.68279999999999996</v>
          </cell>
          <cell r="P78">
            <v>107.2064</v>
          </cell>
          <cell r="Q78">
            <v>0</v>
          </cell>
          <cell r="R78">
            <v>74.45</v>
          </cell>
          <cell r="S78">
            <v>73.63</v>
          </cell>
          <cell r="T78">
            <v>0</v>
          </cell>
          <cell r="U78">
            <v>0.82000000000000739</v>
          </cell>
          <cell r="V78">
            <v>0</v>
          </cell>
          <cell r="W78">
            <v>73.677000000000007</v>
          </cell>
          <cell r="X78">
            <v>72.811999999999998</v>
          </cell>
          <cell r="Y78">
            <v>0</v>
          </cell>
          <cell r="Z78">
            <v>-0.86500000000000909</v>
          </cell>
        </row>
      </sheetData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3-04|71"/>
      <sheetName val="03-04|72"/>
      <sheetName val="03-04|74"/>
      <sheetName val="03-04|75"/>
      <sheetName val="03-04|76"/>
      <sheetName val="03-04|77"/>
      <sheetName val="03-04|79"/>
      <sheetName val="03-04|83"/>
      <sheetName val="03-04|Master"/>
      <sheetName val="04REL"/>
      <sheetName val="A 3.7"/>
      <sheetName val="CE"/>
      <sheetName val="201-04REL-Fin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S-AY05-06"/>
      <sheetName val="Oth income (2)"/>
      <sheetName val="Computation as per AO (2)"/>
      <sheetName val="Computation as per AO (3)"/>
      <sheetName val="Tax Liability"/>
      <sheetName val="Computation as per AO"/>
      <sheetName val="MAT (AO)"/>
      <sheetName val="Computation AY05-06 (Revised)"/>
      <sheetName val="MAT (Revised)"/>
      <sheetName val="AdjAs per return-80IA (Revised)"/>
      <sheetName val="Oth income"/>
      <sheetName val="Computation AY05-06"/>
      <sheetName val="MAT"/>
      <sheetName val="Adj As per return-80IA"/>
      <sheetName val="units generated and sold"/>
      <sheetName val="Book Profit"/>
      <sheetName val="Support working"/>
      <sheetName val="FA Addidions Summery"/>
      <sheetName val="IT Depn-Supply-GEN"/>
      <sheetName val="IT Other Div"/>
      <sheetName val=" Dep Samalkot"/>
      <sheetName val="Depn Rspl"/>
      <sheetName val="Exchange Fluctuation"/>
      <sheetName val="tax-free-2004-2005"/>
      <sheetName val="Clause 21(i) Corporate"/>
      <sheetName val="Clause21(i) Supply"/>
      <sheetName val="21(i)-Contract"/>
      <sheetName val="Clause 21(i) DTPS"/>
      <sheetName val="21 (i)RSPL"/>
      <sheetName val="Donation"/>
      <sheetName val="BSPL"/>
      <sheetName val="RRT"/>
      <sheetName val="TDS "/>
      <sheetName val="Indian_client"/>
      <sheetName val="Bhutan_Client"/>
      <sheetName val="working other income"/>
      <sheetName val="Revised Tax Free income"/>
      <sheetName val="LOT 1"/>
      <sheetName val="80IA working &amp; Computation TOR-"/>
      <sheetName val="AssetsDataBase"/>
      <sheetName val="Computation AY04-05"/>
      <sheetName val="Computation AY04-05 (Revised)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>
        <row r="2">
          <cell r="A2" t="str">
            <v>RELIANCE ENERGY LIMITED</v>
          </cell>
        </row>
        <row r="3">
          <cell r="A3" t="str">
            <v>BALANCE SHEET AS AT 31ST MARCH, 2005</v>
          </cell>
        </row>
        <row r="4">
          <cell r="A4" t="str">
            <v xml:space="preserve">                             Schedule  </v>
          </cell>
        </row>
        <row r="7">
          <cell r="A7" t="str">
            <v>I.SOURCES OF FUNDS</v>
          </cell>
        </row>
        <row r="8">
          <cell r="A8" t="str">
            <v xml:space="preserve">  (1) Shareholders' Funds</v>
          </cell>
        </row>
        <row r="9">
          <cell r="A9" t="str">
            <v xml:space="preserve">      (a) Share Capital</v>
          </cell>
          <cell r="C9" t="str">
            <v>1</v>
          </cell>
          <cell r="D9">
            <v>1856082469.25</v>
          </cell>
          <cell r="E9">
            <v>1752603945.25</v>
          </cell>
        </row>
        <row r="11">
          <cell r="A11" t="str">
            <v xml:space="preserve">      (b) Share Application Money</v>
          </cell>
          <cell r="D11">
            <v>0</v>
          </cell>
          <cell r="E11">
            <v>0</v>
          </cell>
        </row>
        <row r="12">
          <cell r="A12" t="str">
            <v>@[(Rs. NIL (Rs. 5250)]</v>
          </cell>
        </row>
        <row r="14">
          <cell r="A14" t="str">
            <v xml:space="preserve">(b) Equity Warrants Issued &amp; Subscribed to </v>
          </cell>
          <cell r="D14">
            <v>5680067328</v>
          </cell>
          <cell r="E14">
            <v>0</v>
          </cell>
        </row>
        <row r="15">
          <cell r="A15" t="str">
            <v>(Refer Note No.16)</v>
          </cell>
        </row>
        <row r="17">
          <cell r="A17" t="str">
            <v xml:space="preserve">      (c) Reserves and Surplus</v>
          </cell>
          <cell r="C17" t="str">
            <v>2</v>
          </cell>
          <cell r="D17">
            <v>55862744424.809998</v>
          </cell>
          <cell r="E17">
            <v>49356958190.090004</v>
          </cell>
        </row>
        <row r="20">
          <cell r="A20" t="str">
            <v xml:space="preserve">  (2) Loan Funds</v>
          </cell>
        </row>
        <row r="21">
          <cell r="A21" t="str">
            <v xml:space="preserve">      (a) Secured Loans</v>
          </cell>
          <cell r="C21" t="str">
            <v>3</v>
          </cell>
          <cell r="D21">
            <v>7850000000</v>
          </cell>
          <cell r="E21">
            <v>6850245269.0600004</v>
          </cell>
        </row>
        <row r="22">
          <cell r="A22" t="str">
            <v xml:space="preserve">      (b) Unsecured Loans</v>
          </cell>
          <cell r="C22" t="str">
            <v>4</v>
          </cell>
          <cell r="D22">
            <v>29536686576.599998</v>
          </cell>
          <cell r="E22">
            <v>13458021308</v>
          </cell>
        </row>
        <row r="25">
          <cell r="A25" t="str">
            <v xml:space="preserve">  (3) Deferred Tax Liability (net) (Refer Note No. 9)</v>
          </cell>
          <cell r="D25">
            <v>2605482451</v>
          </cell>
          <cell r="E25">
            <v>2365482451</v>
          </cell>
        </row>
        <row r="27">
          <cell r="A27" t="str">
            <v xml:space="preserve">  (4) Service Line Deposits from Consumers</v>
          </cell>
          <cell r="D27">
            <v>220983026.27000001</v>
          </cell>
          <cell r="E27">
            <v>177428051.80000001</v>
          </cell>
        </row>
        <row r="28">
          <cell r="D28">
            <v>103612046275.93001</v>
          </cell>
          <cell r="E28">
            <v>73960739215.199997</v>
          </cell>
        </row>
        <row r="29">
          <cell r="A29" t="str">
            <v>II.APPLICATION OF FUNDS</v>
          </cell>
        </row>
        <row r="30">
          <cell r="A30" t="str">
            <v xml:space="preserve">  (1) Fixed Assets</v>
          </cell>
          <cell r="C30" t="str">
            <v>5</v>
          </cell>
        </row>
        <row r="31">
          <cell r="A31" t="str">
            <v xml:space="preserve">      (a) Gross Block </v>
          </cell>
          <cell r="D31">
            <v>51729748213.730003</v>
          </cell>
          <cell r="E31">
            <v>50112235280.500008</v>
          </cell>
        </row>
        <row r="32">
          <cell r="A32" t="str">
            <v xml:space="preserve">      (b) Less: Depreciation</v>
          </cell>
          <cell r="D32">
            <v>24528634455.279999</v>
          </cell>
          <cell r="E32">
            <v>20017955104.540001</v>
          </cell>
        </row>
        <row r="33">
          <cell r="A33" t="str">
            <v xml:space="preserve">      (c) Net Block</v>
          </cell>
          <cell r="D33">
            <v>27201113758.450005</v>
          </cell>
          <cell r="E33">
            <v>30094280175.960007</v>
          </cell>
        </row>
        <row r="34">
          <cell r="A34" t="str">
            <v xml:space="preserve">      (d) Capital Work-in-Progress</v>
          </cell>
          <cell r="D34">
            <v>1921850157.9200001</v>
          </cell>
          <cell r="E34">
            <v>837941178.97000003</v>
          </cell>
        </row>
        <row r="35">
          <cell r="D35">
            <v>29122963916.370003</v>
          </cell>
          <cell r="E35">
            <v>30932221354.930008</v>
          </cell>
        </row>
        <row r="37">
          <cell r="A37" t="str">
            <v xml:space="preserve">  (2) Investments</v>
          </cell>
          <cell r="C37" t="str">
            <v>6</v>
          </cell>
          <cell r="D37">
            <v>6962392344.9700003</v>
          </cell>
          <cell r="E37">
            <v>28750419435.700001</v>
          </cell>
        </row>
        <row r="39">
          <cell r="A39" t="str">
            <v xml:space="preserve">  (3) Current Assets,Loans and Advances</v>
          </cell>
          <cell r="C39" t="str">
            <v>7</v>
          </cell>
        </row>
        <row r="40">
          <cell r="A40" t="str">
            <v xml:space="preserve">      (a) Inventories</v>
          </cell>
          <cell r="D40">
            <v>3530834066.04</v>
          </cell>
          <cell r="E40">
            <v>1041627640.76</v>
          </cell>
        </row>
        <row r="41">
          <cell r="A41" t="str">
            <v xml:space="preserve">      (b) Sundry Debtors</v>
          </cell>
          <cell r="D41">
            <v>9309657372.1800003</v>
          </cell>
          <cell r="E41">
            <v>4660996437.3599987</v>
          </cell>
        </row>
        <row r="42">
          <cell r="A42" t="str">
            <v xml:space="preserve">      (c) Cash and Bank Balances</v>
          </cell>
          <cell r="D42">
            <v>60453626383.660004</v>
          </cell>
          <cell r="E42">
            <v>8601554730.3400002</v>
          </cell>
        </row>
        <row r="43">
          <cell r="A43" t="str">
            <v xml:space="preserve">      (d) Other Current Assets</v>
          </cell>
          <cell r="D43">
            <v>1409171171.48</v>
          </cell>
          <cell r="E43">
            <v>2205060226.4499998</v>
          </cell>
        </row>
        <row r="44">
          <cell r="A44" t="str">
            <v xml:space="preserve">      (e) Loans and Advances</v>
          </cell>
          <cell r="D44">
            <v>11701065709.66</v>
          </cell>
          <cell r="E44">
            <v>11955507654.879999</v>
          </cell>
        </row>
        <row r="45">
          <cell r="D45">
            <v>86404354703.020004</v>
          </cell>
          <cell r="E45">
            <v>28464746689.790001</v>
          </cell>
        </row>
        <row r="46">
          <cell r="A46" t="str">
            <v xml:space="preserve">      Less:</v>
          </cell>
        </row>
        <row r="47">
          <cell r="A47" t="str">
            <v xml:space="preserve">      Current Liabilities and Provisions</v>
          </cell>
          <cell r="C47" t="str">
            <v>8</v>
          </cell>
        </row>
        <row r="48">
          <cell r="A48" t="str">
            <v xml:space="preserve">      (a) Current Liabilities</v>
          </cell>
          <cell r="D48">
            <v>14781682171.98</v>
          </cell>
          <cell r="E48">
            <v>10133508291.77</v>
          </cell>
        </row>
        <row r="49">
          <cell r="A49" t="str">
            <v xml:space="preserve">      (b) Provisions</v>
          </cell>
          <cell r="D49">
            <v>4095982516.4499998</v>
          </cell>
          <cell r="E49">
            <v>4053139973.4499998</v>
          </cell>
        </row>
        <row r="50">
          <cell r="D50">
            <v>18877664688.43</v>
          </cell>
          <cell r="E50">
            <v>14186648265.220001</v>
          </cell>
        </row>
        <row r="51">
          <cell r="A51" t="str">
            <v xml:space="preserve">      Net Current Assets </v>
          </cell>
          <cell r="D51">
            <v>67526690014.590004</v>
          </cell>
          <cell r="E51">
            <v>14278098424.57</v>
          </cell>
        </row>
        <row r="53">
          <cell r="A53" t="str">
            <v xml:space="preserve"> (4) Miscellaneous Expenditure</v>
          </cell>
        </row>
        <row r="54">
          <cell r="A54" t="str">
            <v xml:space="preserve">      (to the extent not written off or adjusted)</v>
          </cell>
          <cell r="C54" t="str">
            <v>9</v>
          </cell>
          <cell r="D54">
            <v>0</v>
          </cell>
          <cell r="E54">
            <v>0</v>
          </cell>
        </row>
        <row r="55">
          <cell r="D55">
            <v>103612046275.92999</v>
          </cell>
          <cell r="E55">
            <v>73960739215.200012</v>
          </cell>
        </row>
        <row r="56">
          <cell r="A56" t="str">
            <v xml:space="preserve">  Notes forming part of the accounts</v>
          </cell>
          <cell r="C56" t="str">
            <v>17</v>
          </cell>
          <cell r="D56">
            <v>0</v>
          </cell>
          <cell r="E56">
            <v>0</v>
          </cell>
        </row>
        <row r="58">
          <cell r="A58" t="str">
            <v>RELIANCE ENERGY LIMITED</v>
          </cell>
        </row>
        <row r="59">
          <cell r="A59" t="str">
            <v>PROFIT AND LOSS ACCOUNT FOR THE YEAR ENDED 31ST MARCH, 2005</v>
          </cell>
        </row>
        <row r="61">
          <cell r="A61" t="str">
            <v>Schedule</v>
          </cell>
        </row>
        <row r="64">
          <cell r="A64" t="str">
            <v>INCOME</v>
          </cell>
        </row>
        <row r="65">
          <cell r="A65" t="str">
            <v>Gross Earnings from sale of Electrical Energy</v>
          </cell>
          <cell r="D65">
            <v>29058251707.689999</v>
          </cell>
          <cell r="E65">
            <v>28301189238.960003</v>
          </cell>
        </row>
        <row r="66">
          <cell r="A66" t="str">
            <v>Less: Withdrawal/Rectification of Supplementary/Ad-hoc bills</v>
          </cell>
        </row>
        <row r="67">
          <cell r="A67" t="str">
            <v>Less: Discount for prompt payment of bills</v>
          </cell>
          <cell r="D67">
            <v>98391610.090000004</v>
          </cell>
          <cell r="E67">
            <v>91600032.430000007</v>
          </cell>
        </row>
        <row r="68">
          <cell r="D68">
            <v>28959860097.599998</v>
          </cell>
          <cell r="E68">
            <v>28209589206.530003</v>
          </cell>
        </row>
        <row r="69">
          <cell r="A69" t="str">
            <v xml:space="preserve">Income of  EPC, Contracts and Elastimold Divisions </v>
          </cell>
          <cell r="C69">
            <v>9</v>
          </cell>
          <cell r="D69">
            <v>12438307666.029999</v>
          </cell>
          <cell r="E69">
            <v>5857270356.7200003</v>
          </cell>
        </row>
        <row r="70">
          <cell r="A70" t="str">
            <v>Other Income</v>
          </cell>
          <cell r="C70">
            <v>10</v>
          </cell>
          <cell r="D70">
            <v>4527251263.4200001</v>
          </cell>
          <cell r="E70">
            <v>1760299676.0300002</v>
          </cell>
        </row>
        <row r="71">
          <cell r="D71">
            <v>45925419027.049995</v>
          </cell>
          <cell r="E71">
            <v>35827159239.280006</v>
          </cell>
        </row>
        <row r="72">
          <cell r="A72" t="str">
            <v>EXPENDITURE</v>
          </cell>
        </row>
        <row r="73">
          <cell r="A73" t="str">
            <v>Cost of Electrical Energy purchased (Net)</v>
          </cell>
          <cell r="C73">
            <v>11</v>
          </cell>
          <cell r="D73">
            <v>10040956764</v>
          </cell>
          <cell r="E73">
            <v>10337128189.119999</v>
          </cell>
        </row>
        <row r="74">
          <cell r="A74" t="str">
            <v>Cost of Fuel</v>
          </cell>
          <cell r="D74">
            <v>7359331035.3500004</v>
          </cell>
          <cell r="E74">
            <v>6738270619.1999998</v>
          </cell>
        </row>
        <row r="75">
          <cell r="A75" t="str">
            <v>Tax on Electricity</v>
          </cell>
          <cell r="D75">
            <v>991156557.05999994</v>
          </cell>
          <cell r="E75">
            <v>474254000</v>
          </cell>
        </row>
        <row r="76">
          <cell r="A76" t="str">
            <v>Generation,Distribution, Administration and other Expenses</v>
          </cell>
          <cell r="C76">
            <v>12</v>
          </cell>
          <cell r="D76">
            <v>5379477163.7399998</v>
          </cell>
          <cell r="E76">
            <v>4830889068.2299995</v>
          </cell>
        </row>
        <row r="77">
          <cell r="A77" t="str">
            <v>Expenditure of EPC, Contracts and Elastimold Divisions</v>
          </cell>
          <cell r="C77">
            <v>13</v>
          </cell>
          <cell r="D77">
            <v>11645468996.459999</v>
          </cell>
          <cell r="E77">
            <v>5386468228.0200005</v>
          </cell>
        </row>
        <row r="78">
          <cell r="A78" t="str">
            <v>Interest and Finance Charges</v>
          </cell>
          <cell r="C78">
            <v>14</v>
          </cell>
          <cell r="D78">
            <v>1348165261.1099999</v>
          </cell>
          <cell r="E78">
            <v>699285200.46000004</v>
          </cell>
        </row>
        <row r="79">
          <cell r="A79" t="str">
            <v xml:space="preserve">Depreciation </v>
          </cell>
          <cell r="D79">
            <v>4792649369.3099995</v>
          </cell>
          <cell r="E79">
            <v>4544573556.8499985</v>
          </cell>
        </row>
        <row r="80">
          <cell r="A80" t="str">
            <v>Less: Transferred from General Reserve</v>
          </cell>
          <cell r="D80">
            <v>1328235168</v>
          </cell>
          <cell r="E80">
            <v>1357377851.1600001</v>
          </cell>
        </row>
        <row r="81">
          <cell r="A81" t="str">
            <v xml:space="preserve">         (Refer Note No. 12)</v>
          </cell>
          <cell r="D81">
            <v>3464414201.3099999</v>
          </cell>
          <cell r="E81">
            <v>3187195705.6899986</v>
          </cell>
        </row>
        <row r="82">
          <cell r="D82">
            <v>40228969979.029999</v>
          </cell>
          <cell r="E82">
            <v>31653491010.719997</v>
          </cell>
        </row>
        <row r="83">
          <cell r="A83" t="str">
            <v>Profit before Taxation</v>
          </cell>
          <cell r="D83">
            <v>5696449048.0199966</v>
          </cell>
          <cell r="E83">
            <v>4173668228.560009</v>
          </cell>
        </row>
        <row r="84">
          <cell r="A84" t="str">
            <v>Provision for Income Tax</v>
          </cell>
          <cell r="D84">
            <v>254800000</v>
          </cell>
          <cell r="E84">
            <v>286100000</v>
          </cell>
        </row>
        <row r="85">
          <cell r="A85" t="str">
            <v>Provision for Wealth Tax</v>
          </cell>
          <cell r="D85">
            <v>200000</v>
          </cell>
          <cell r="E85">
            <v>400000</v>
          </cell>
        </row>
        <row r="86">
          <cell r="A86" t="str">
            <v>Deferred Tax (net)</v>
          </cell>
          <cell r="D86">
            <v>240000000</v>
          </cell>
          <cell r="E86">
            <v>216300000</v>
          </cell>
        </row>
        <row r="87">
          <cell r="A87" t="str">
            <v>Net Profit for the Year</v>
          </cell>
          <cell r="D87">
            <v>5201449048.0199966</v>
          </cell>
          <cell r="E87">
            <v>3670868228.560009</v>
          </cell>
        </row>
        <row r="88">
          <cell r="A88" t="str">
            <v>Prior Period Income / (Expenses)</v>
          </cell>
          <cell r="D88">
            <v>-3349248</v>
          </cell>
          <cell r="E88">
            <v>-1001013.2</v>
          </cell>
        </row>
        <row r="89">
          <cell r="A89" t="str">
            <v>Taxation in respect of earlier years</v>
          </cell>
        </row>
        <row r="90">
          <cell r="A90" t="str">
            <v>- Current Tax (net)</v>
          </cell>
          <cell r="D90">
            <v>-4750704</v>
          </cell>
          <cell r="E90">
            <v>-71438649</v>
          </cell>
        </row>
        <row r="91">
          <cell r="A91" t="str">
            <v>- Deferred Tax (net)</v>
          </cell>
          <cell r="D91">
            <v>0</v>
          </cell>
          <cell r="E91">
            <v>0</v>
          </cell>
        </row>
        <row r="92">
          <cell r="A92" t="str">
            <v>Net Profit</v>
          </cell>
          <cell r="D92">
            <v>5202850504.0199966</v>
          </cell>
          <cell r="E92">
            <v>3741305864.3600092</v>
          </cell>
        </row>
        <row r="93">
          <cell r="A93" t="str">
            <v>Balance of Profit brought over from previous year</v>
          </cell>
          <cell r="D93">
            <v>1225598544.9100001</v>
          </cell>
          <cell r="E93">
            <v>937700520.54999995</v>
          </cell>
        </row>
        <row r="94">
          <cell r="A94" t="str">
            <v>Balance of Profit transferred on Amalgamation</v>
          </cell>
          <cell r="D94">
            <v>0</v>
          </cell>
          <cell r="E94">
            <v>18541974</v>
          </cell>
        </row>
        <row r="95">
          <cell r="D95">
            <v>6428449048.9299965</v>
          </cell>
          <cell r="E95">
            <v>4697548358.9100094</v>
          </cell>
        </row>
        <row r="96">
          <cell r="A96" t="str">
            <v xml:space="preserve">Statutory Reserves and other Appropriations </v>
          </cell>
          <cell r="C96">
            <v>15</v>
          </cell>
          <cell r="D96">
            <v>172140258</v>
          </cell>
          <cell r="E96">
            <v>164978635</v>
          </cell>
        </row>
        <row r="97">
          <cell r="A97" t="str">
            <v>Amount available for distribution and Appropriations</v>
          </cell>
          <cell r="D97">
            <v>6256308790.9299965</v>
          </cell>
          <cell r="E97">
            <v>4532569723.9100094</v>
          </cell>
        </row>
        <row r="98">
          <cell r="A98" t="str">
            <v>APPROPRIATIONS</v>
          </cell>
        </row>
        <row r="99">
          <cell r="A99" t="str">
            <v xml:space="preserve">    Interim Dividend on Equity Shares</v>
          </cell>
          <cell r="D99">
            <v>613831308.89999998</v>
          </cell>
          <cell r="E99">
            <v>428424017</v>
          </cell>
        </row>
        <row r="100">
          <cell r="A100" t="str">
            <v xml:space="preserve">    Proposed Dividend on Equity Shares</v>
          </cell>
          <cell r="D100">
            <v>259801919</v>
          </cell>
          <cell r="E100">
            <v>276525504</v>
          </cell>
        </row>
        <row r="101">
          <cell r="A101" t="str">
            <v xml:space="preserve">   Corporate Tax on dividends</v>
          </cell>
          <cell r="D101">
            <v>117365894</v>
          </cell>
          <cell r="E101">
            <v>90321658</v>
          </cell>
        </row>
        <row r="102">
          <cell r="A102" t="str">
            <v xml:space="preserve">   Transfer to Debenture Redemption Reserve</v>
          </cell>
          <cell r="D102">
            <v>262200000</v>
          </cell>
          <cell r="E102">
            <v>261700000</v>
          </cell>
        </row>
        <row r="103">
          <cell r="A103" t="str">
            <v xml:space="preserve">   Transfer to General Reserve</v>
          </cell>
          <cell r="D103">
            <v>3000000000</v>
          </cell>
          <cell r="E103">
            <v>2250000000</v>
          </cell>
        </row>
        <row r="104">
          <cell r="A104" t="str">
            <v xml:space="preserve">   Balance carried to Balance Sheet</v>
          </cell>
          <cell r="D104">
            <v>2003109669.0299969</v>
          </cell>
          <cell r="E104">
            <v>1225598544.9100094</v>
          </cell>
        </row>
        <row r="105">
          <cell r="D105">
            <v>6256308790.9299965</v>
          </cell>
          <cell r="E105">
            <v>4532569723.9100094</v>
          </cell>
        </row>
        <row r="106">
          <cell r="A106" t="str">
            <v>Earnings per Equity Share</v>
          </cell>
          <cell r="C106">
            <v>16</v>
          </cell>
        </row>
        <row r="107">
          <cell r="A107" t="str">
            <v>(Face Value of Rs.10 per share)</v>
          </cell>
        </row>
        <row r="108">
          <cell r="A108" t="str">
            <v xml:space="preserve">   Basic</v>
          </cell>
          <cell r="D108">
            <v>28.065022673387801</v>
          </cell>
          <cell r="E108">
            <v>25.86</v>
          </cell>
        </row>
        <row r="109">
          <cell r="A109" t="str">
            <v xml:space="preserve">   Diluted</v>
          </cell>
          <cell r="D109">
            <v>26.186307433168345</v>
          </cell>
          <cell r="E109">
            <v>24.26</v>
          </cell>
        </row>
        <row r="111">
          <cell r="A111" t="str">
            <v>Notes forming part of the accounts</v>
          </cell>
          <cell r="C111">
            <v>17</v>
          </cell>
        </row>
        <row r="113">
          <cell r="A113" t="str">
            <v>RELIANCE ENERGY LIMITED</v>
          </cell>
        </row>
        <row r="114">
          <cell r="A114" t="str">
            <v xml:space="preserve">SCHEDULES ANNEXED TO AND FORMING PART OF THE ACCOUNTS                            </v>
          </cell>
        </row>
        <row r="117">
          <cell r="A117" t="str">
            <v>SCHEDULE 1 - SHARE CAPITAL</v>
          </cell>
        </row>
        <row r="118">
          <cell r="A118" t="str">
            <v xml:space="preserve"> (a) Authorised -</v>
          </cell>
        </row>
        <row r="119">
          <cell r="A119" t="str">
            <v>25,00,00,000  Equity Shares of Rs.10 each</v>
          </cell>
          <cell r="D119">
            <v>2500000000</v>
          </cell>
        </row>
        <row r="120">
          <cell r="A120" t="str">
            <v xml:space="preserve">       80,00,000 Equity Shares of Rs.10 each with differential rights</v>
          </cell>
          <cell r="D120">
            <v>80000000</v>
          </cell>
        </row>
        <row r="121">
          <cell r="A121" t="str">
            <v xml:space="preserve"> 155,00,00,000 (5,00,00,000)  Cumulative Redeemable </v>
          </cell>
        </row>
        <row r="122">
          <cell r="A122" t="str">
            <v xml:space="preserve">                     Preference Shares of Rs 10 each</v>
          </cell>
          <cell r="D122">
            <v>15500000000</v>
          </cell>
        </row>
        <row r="123">
          <cell r="A123" t="str">
            <v xml:space="preserve"> 4,20,00,000  Unclassified Shares of Rs.10  each</v>
          </cell>
          <cell r="D123">
            <v>420000000</v>
          </cell>
        </row>
        <row r="124">
          <cell r="D124">
            <v>18500000000</v>
          </cell>
        </row>
        <row r="125">
          <cell r="A125" t="str">
            <v xml:space="preserve"> (b) Issued -</v>
          </cell>
        </row>
        <row r="126">
          <cell r="A126" t="str">
            <v xml:space="preserve">       (i ) 15,08,87,630   Equity Shares of Rs.10 each</v>
          </cell>
          <cell r="D126">
            <v>1508876300</v>
          </cell>
        </row>
        <row r="127">
          <cell r="A127" t="str">
            <v xml:space="preserve">       (ii)   4,72,39,706 (4,62,40,697)  Equity Shares of Rs.10 each</v>
          </cell>
        </row>
        <row r="128">
          <cell r="A128" t="str">
            <v xml:space="preserve">                               by way of Global Depository Receipts</v>
          </cell>
          <cell r="D128">
            <v>472397060</v>
          </cell>
        </row>
        <row r="129">
          <cell r="D129">
            <v>1981273360</v>
          </cell>
        </row>
        <row r="130">
          <cell r="A130" t="str">
            <v xml:space="preserve"> (c) Subscribed  -</v>
          </cell>
        </row>
        <row r="131">
          <cell r="A131" t="str">
            <v xml:space="preserve">            18,55,72,799 (17,51,54,713) Equity Shares of Rs.10 each </v>
          </cell>
        </row>
        <row r="132">
          <cell r="A132" t="str">
            <v xml:space="preserve">                                                      fully paid up</v>
          </cell>
          <cell r="D132">
            <v>1855727990</v>
          </cell>
        </row>
        <row r="133">
          <cell r="A133" t="str">
            <v xml:space="preserve">   Add: Forfeited Shares- Amounts Originally paid up</v>
          </cell>
          <cell r="D133">
            <v>354479.25</v>
          </cell>
        </row>
        <row r="136">
          <cell r="D136">
            <v>1856082469.25</v>
          </cell>
        </row>
        <row r="137">
          <cell r="A137" t="str">
            <v xml:space="preserve">    Of the above Equity Shares -</v>
          </cell>
        </row>
        <row r="138">
          <cell r="A138" t="str">
            <v>(i) 1,38,400  Shares were allotted as fully paid up pursuant to a contract</v>
          </cell>
        </row>
        <row r="139">
          <cell r="A139" t="str">
            <v xml:space="preserve">  without payment being received in cash</v>
          </cell>
        </row>
        <row r="141">
          <cell r="A141" t="str">
            <v xml:space="preserve">(ii) 80,96,070  Shares were allotted as fully paid up Bonus Shares by </v>
          </cell>
        </row>
        <row r="142">
          <cell r="A142" t="str">
            <v>capitalisation of Rs.1,70,020 from Share Premium</v>
          </cell>
        </row>
        <row r="143">
          <cell r="A143" t="str">
            <v>Account and Rs.8,07,90,680 from General Reserve</v>
          </cell>
        </row>
        <row r="145">
          <cell r="A145" t="str">
            <v xml:space="preserve">(iii) 8,36,790  Shares were allotted on conversion of 7% </v>
          </cell>
        </row>
        <row r="146">
          <cell r="A146" t="str">
            <v>`B'Class Convertible Debentures</v>
          </cell>
        </row>
        <row r="148">
          <cell r="A148" t="str">
            <v xml:space="preserve">(iv)      56,100 Shares were allotted on conversion of 8.5% </v>
          </cell>
        </row>
        <row r="149">
          <cell r="A149" t="str">
            <v>`F'Class Convertible Debentures</v>
          </cell>
        </row>
        <row r="151">
          <cell r="A151" t="str">
            <v xml:space="preserve">(v)  4,59,92,760  Shares were allotted on conversion of 12.5% </v>
          </cell>
        </row>
        <row r="152">
          <cell r="A152" t="str">
            <v>Fully Convertible Debentures</v>
          </cell>
        </row>
        <row r="154">
          <cell r="A154" t="str">
            <v xml:space="preserve">(vi)  5,39,87,736  Shares were allotted on conversion of 15% </v>
          </cell>
        </row>
        <row r="155">
          <cell r="A155" t="str">
            <v xml:space="preserve"> Fully Convertible Debentures</v>
          </cell>
        </row>
        <row r="157">
          <cell r="A157" t="str">
            <v>(vii)  2,60,41,650  Shares were issued by way of Global Depository</v>
          </cell>
        </row>
        <row r="158">
          <cell r="A158" t="str">
            <v xml:space="preserve"> Receipts (GDR) through an international offering in  U.S.Dollars.</v>
          </cell>
        </row>
        <row r="159">
          <cell r="A159" t="str">
            <v xml:space="preserve"> [Out of which outstanding GDRs as at 31st March,2005 - 8,28,952 (8,28,952)]</v>
          </cell>
        </row>
        <row r="655">
          <cell r="A655" t="str">
            <v>RELIANCE ENERGY LIMITED</v>
          </cell>
        </row>
        <row r="656">
          <cell r="A656" t="str">
            <v xml:space="preserve">SCHEDULES ANNEXED TO AND FORMING PART OF THE ACCOUNTS                            </v>
          </cell>
        </row>
        <row r="659">
          <cell r="A659" t="str">
            <v>SCHEDULE 13 - EXPENDITURE OF EPC, CONTRACTS AND ELASTIMOLD DIVISIONS</v>
          </cell>
        </row>
        <row r="660">
          <cell r="A660" t="str">
            <v>(Other than Common Expenditure)</v>
          </cell>
        </row>
        <row r="661">
          <cell r="A661" t="str">
            <v>Cost of Materials and Sub-contract Charges</v>
          </cell>
          <cell r="D661">
            <v>10862739190.07</v>
          </cell>
        </row>
        <row r="663">
          <cell r="A663" t="str">
            <v>Cost of Elastimold</v>
          </cell>
          <cell r="D663">
            <v>12957933</v>
          </cell>
        </row>
        <row r="665">
          <cell r="A665" t="str">
            <v>Rent</v>
          </cell>
          <cell r="D665">
            <v>15926267.24</v>
          </cell>
        </row>
        <row r="666">
          <cell r="A666" t="str">
            <v>Repairs and Maintenance:</v>
          </cell>
        </row>
        <row r="667">
          <cell r="A667" t="str">
            <v>- Buildings</v>
          </cell>
          <cell r="D667">
            <v>5363222.6399999997</v>
          </cell>
        </row>
        <row r="668">
          <cell r="A668" t="str">
            <v xml:space="preserve">- Plant and Machinery </v>
          </cell>
          <cell r="D668">
            <v>11711088.52</v>
          </cell>
        </row>
        <row r="669">
          <cell r="A669" t="str">
            <v>-Other Assets</v>
          </cell>
          <cell r="D669">
            <v>3963988.48</v>
          </cell>
        </row>
        <row r="671">
          <cell r="A671" t="str">
            <v>Salaries, Wages and Bonus</v>
          </cell>
          <cell r="D671">
            <v>124049735.94</v>
          </cell>
        </row>
        <row r="673">
          <cell r="A673" t="str">
            <v>Contribution to Provident Fund and Other Funds</v>
          </cell>
          <cell r="D673">
            <v>14265147.9</v>
          </cell>
        </row>
        <row r="675">
          <cell r="A675" t="str">
            <v>Contribution To Gratuity Fund</v>
          </cell>
          <cell r="D675">
            <v>14076535.84</v>
          </cell>
        </row>
        <row r="677">
          <cell r="A677" t="str">
            <v>Workmen and Staff Welfare Expenses</v>
          </cell>
          <cell r="D677">
            <v>28789179.879999999</v>
          </cell>
        </row>
        <row r="679">
          <cell r="A679" t="str">
            <v>Insurance</v>
          </cell>
          <cell r="D679">
            <v>40813955.270000003</v>
          </cell>
        </row>
        <row r="681">
          <cell r="A681" t="str">
            <v>Rates and Taxes</v>
          </cell>
          <cell r="D681">
            <v>56160235.869999997</v>
          </cell>
        </row>
        <row r="683">
          <cell r="A683" t="str">
            <v xml:space="preserve">Miscellaneous Expenses </v>
          </cell>
          <cell r="D683">
            <v>329244578.82999998</v>
          </cell>
        </row>
        <row r="684">
          <cell r="A684" t="str">
            <v>[Includes Exchange Fluctuation Profit/(Loss) Rs.0.22 lacs (Rs.1.05 crore)]</v>
          </cell>
        </row>
        <row r="685">
          <cell r="A685" t="str">
            <v>Legal and Professional Charges</v>
          </cell>
          <cell r="D685">
            <v>554105</v>
          </cell>
        </row>
        <row r="687">
          <cell r="A687" t="str">
            <v>Loss on sale of assets</v>
          </cell>
          <cell r="D687">
            <v>681995.51</v>
          </cell>
        </row>
        <row r="689">
          <cell r="A689" t="str">
            <v>Bad Debts</v>
          </cell>
          <cell r="D689">
            <v>860216.46</v>
          </cell>
        </row>
        <row r="691">
          <cell r="A691" t="str">
            <v>Provision for Doubtful Debts</v>
          </cell>
          <cell r="D691">
            <v>123311620.01000001</v>
          </cell>
        </row>
        <row r="692">
          <cell r="D692">
            <v>11645468996.459999</v>
          </cell>
        </row>
        <row r="694">
          <cell r="A694" t="str">
            <v>RELIANCE ENERGY LIMITED</v>
          </cell>
        </row>
        <row r="695">
          <cell r="A695" t="str">
            <v xml:space="preserve">SCHEDULES ANNEXED TO AND FORMING PART OF THE ACCOUNTS                            </v>
          </cell>
        </row>
        <row r="698">
          <cell r="A698" t="str">
            <v>SCHEDULE 14 - INTEREST AND FINANCE CHARGES</v>
          </cell>
        </row>
        <row r="699">
          <cell r="A699" t="str">
            <v>Interest and Financing Charges on:</v>
          </cell>
        </row>
        <row r="700">
          <cell r="A700" t="str">
            <v xml:space="preserve">    Debentures</v>
          </cell>
          <cell r="D700">
            <v>436040000</v>
          </cell>
        </row>
        <row r="702">
          <cell r="A702" t="str">
            <v xml:space="preserve">    Term Loans</v>
          </cell>
          <cell r="D702">
            <v>383532240.56999999</v>
          </cell>
        </row>
        <row r="704">
          <cell r="A704" t="str">
            <v xml:space="preserve">    Working capital and other borrowings</v>
          </cell>
          <cell r="D704">
            <v>21172993.329999998</v>
          </cell>
        </row>
        <row r="706">
          <cell r="A706" t="str">
            <v xml:space="preserve">    Security Deposits from Consumers</v>
          </cell>
          <cell r="D706">
            <v>95066785.670000002</v>
          </cell>
        </row>
        <row r="708">
          <cell r="A708" t="str">
            <v xml:space="preserve">    Others</v>
          </cell>
          <cell r="D708">
            <v>1619452</v>
          </cell>
        </row>
        <row r="710">
          <cell r="A710" t="str">
            <v xml:space="preserve">Other finance Charges </v>
          </cell>
          <cell r="D710">
            <v>410733789.54000002</v>
          </cell>
        </row>
        <row r="711">
          <cell r="D711">
            <v>1348165261.1099999</v>
          </cell>
        </row>
        <row r="713">
          <cell r="A713" t="str">
            <v xml:space="preserve">SCHEDULE 15 - STATUTORY RESERVES AND OTHER APPROPRIATIONS </v>
          </cell>
        </row>
        <row r="715">
          <cell r="A715" t="str">
            <v>Contingencies Reserve</v>
          </cell>
          <cell r="D715">
            <v>172140258</v>
          </cell>
        </row>
        <row r="716">
          <cell r="D716">
            <v>172140258</v>
          </cell>
        </row>
        <row r="723">
          <cell r="A723" t="str">
            <v>SCHEDULE 16 - EARNINGS PER EQUITY SHARE</v>
          </cell>
        </row>
        <row r="725">
          <cell r="A725" t="str">
            <v>I  Profit for Basic and Diluted Earning per Share</v>
          </cell>
        </row>
        <row r="727">
          <cell r="A727" t="str">
            <v>Net Profit (for Basic) (a)</v>
          </cell>
          <cell r="D727">
            <v>5202850504.0199966</v>
          </cell>
        </row>
        <row r="728">
          <cell r="A728" t="str">
            <v>Adjustment</v>
          </cell>
        </row>
        <row r="729">
          <cell r="A729" t="str">
            <v>Add: Interest  on Foreign Currency Convertible Bonds (FCCB) (net of tax)</v>
          </cell>
          <cell r="D729">
            <v>2366425.6564624999</v>
          </cell>
        </row>
        <row r="730">
          <cell r="A730" t="str">
            <v>Add: Redemption Redemption on the Foreign Currency        Convertible Bonds (FCCB) (net of tax)</v>
          </cell>
          <cell r="D730">
            <v>154251399.92471251</v>
          </cell>
        </row>
        <row r="732">
          <cell r="A732" t="str">
            <v>Net Profit (for Diluted) (b)</v>
          </cell>
          <cell r="D732">
            <v>5359468329.6011715</v>
          </cell>
        </row>
        <row r="734">
          <cell r="A734" t="str">
            <v>II Weighted average number of Equity Shares</v>
          </cell>
        </row>
        <row r="736">
          <cell r="A736" t="str">
            <v>For Basic Earnings per share ( c)</v>
          </cell>
          <cell r="D736">
            <v>185385580</v>
          </cell>
        </row>
        <row r="737">
          <cell r="A737" t="str">
            <v xml:space="preserve">   Add:Adjustment for conversion /Issue of shares/Warrants</v>
          </cell>
          <cell r="D737">
            <v>19280717</v>
          </cell>
        </row>
        <row r="738">
          <cell r="A738" t="str">
            <v xml:space="preserve">   Add:Adjustment for allotment pending against Application money</v>
          </cell>
          <cell r="D738">
            <v>525</v>
          </cell>
        </row>
        <row r="739">
          <cell r="A739" t="str">
            <v>For Diluted Earnings per share (d)</v>
          </cell>
          <cell r="D739">
            <v>204666822</v>
          </cell>
        </row>
        <row r="741">
          <cell r="A741" t="str">
            <v>III Earnings per share (Weighted Average)</v>
          </cell>
        </row>
        <row r="742">
          <cell r="A742" t="str">
            <v>Basic (a/c)</v>
          </cell>
          <cell r="D742">
            <v>28.065022662604054</v>
          </cell>
        </row>
        <row r="744">
          <cell r="A744" t="str">
            <v>Diluted (b/d)</v>
          </cell>
          <cell r="D744">
            <v>26.186307469029696</v>
          </cell>
        </row>
      </sheetData>
      <sheetData sheetId="31"/>
      <sheetData sheetId="32"/>
      <sheetData sheetId="33"/>
      <sheetData sheetId="34"/>
      <sheetData sheetId="35"/>
      <sheetData sheetId="36"/>
      <sheetData sheetId="37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minder"/>
      <sheetName val="Inputs"/>
      <sheetName val="Repayment"/>
      <sheetName val="Debt Sch."/>
      <sheetName val="PC &amp; MOF"/>
      <sheetName val="Workings"/>
      <sheetName val="WC Sch."/>
      <sheetName val="Repay eith wo VGF"/>
      <sheetName val="Dep. Sch."/>
      <sheetName val="Tax Sch."/>
      <sheetName val="Statement"/>
      <sheetName val="SBI - PFSBU - P90"/>
      <sheetName val="Senstivity"/>
      <sheetName val="VGF impact"/>
      <sheetName val="SBI - PFSBU - P75"/>
      <sheetName val="SBI_Additional Info"/>
      <sheetName val="SBI_CMA_P&amp;L"/>
      <sheetName val="SBI_CMA_BS"/>
    </sheetNames>
    <sheetDataSet>
      <sheetData sheetId="0" refreshError="1"/>
      <sheetData sheetId="1">
        <row r="8">
          <cell r="H8">
            <v>1.3944372499703384</v>
          </cell>
        </row>
        <row r="68">
          <cell r="D68">
            <v>1623.9012786513763</v>
          </cell>
        </row>
      </sheetData>
      <sheetData sheetId="2" refreshError="1"/>
      <sheetData sheetId="3" refreshError="1"/>
      <sheetData sheetId="4">
        <row r="77">
          <cell r="C77">
            <v>1.0180556177186162E-5</v>
          </cell>
        </row>
      </sheetData>
      <sheetData sheetId="5">
        <row r="7">
          <cell r="E7">
            <v>0</v>
          </cell>
        </row>
      </sheetData>
      <sheetData sheetId="6" refreshError="1"/>
      <sheetData sheetId="7" refreshError="1"/>
      <sheetData sheetId="8">
        <row r="38">
          <cell r="E38">
            <v>0</v>
          </cell>
        </row>
      </sheetData>
      <sheetData sheetId="9" refreshError="1"/>
      <sheetData sheetId="10">
        <row r="21">
          <cell r="E21">
            <v>0</v>
          </cell>
        </row>
      </sheetData>
      <sheetData sheetId="11">
        <row r="46">
          <cell r="A46">
            <v>1.6974266906044284</v>
          </cell>
        </row>
        <row r="47">
          <cell r="A47">
            <v>1.3</v>
          </cell>
        </row>
        <row r="52">
          <cell r="A52">
            <v>13.089297346564287</v>
          </cell>
        </row>
      </sheetData>
      <sheetData sheetId="12">
        <row r="6">
          <cell r="E6">
            <v>0</v>
          </cell>
          <cell r="F6">
            <v>5.6433408577878111E-2</v>
          </cell>
        </row>
        <row r="7">
          <cell r="E7">
            <v>0</v>
          </cell>
          <cell r="F7">
            <v>0.1</v>
          </cell>
        </row>
        <row r="8">
          <cell r="E8">
            <v>0</v>
          </cell>
          <cell r="F8">
            <v>0.1</v>
          </cell>
        </row>
        <row r="9">
          <cell r="E9">
            <v>0</v>
          </cell>
          <cell r="F9">
            <v>0.01</v>
          </cell>
        </row>
        <row r="17">
          <cell r="E17">
            <v>0</v>
          </cell>
        </row>
        <row r="19">
          <cell r="E19">
            <v>0</v>
          </cell>
        </row>
        <row r="20">
          <cell r="E20">
            <v>0</v>
          </cell>
        </row>
        <row r="21">
          <cell r="E21">
            <v>0</v>
          </cell>
        </row>
        <row r="22">
          <cell r="E22">
            <v>0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"/>
      <sheetName val="Summary"/>
      <sheetName val="BHUSAWAL"/>
      <sheetName val="F1(Bhu)"/>
      <sheetName val="F2.1(Bhu)"/>
      <sheetName val="F2.2(Bhu)"/>
      <sheetName val="F2.3(Bhu)"/>
      <sheetName val="F2.6(Bhu)"/>
      <sheetName val="F3(Bhu)"/>
      <sheetName val="F3.1(Bhu)"/>
      <sheetName val="F3.2(Bhu)"/>
      <sheetName val="F3.3(Bhu)"/>
      <sheetName val="F4(Bhu)"/>
      <sheetName val="F5(Bhu)"/>
      <sheetName val="F5.1(Bhu)"/>
      <sheetName val="F5.2(Bhu)"/>
      <sheetName val="F5.3(Bhu)"/>
      <sheetName val="F5.4(Bhu)"/>
      <sheetName val="F6(Bhu)"/>
      <sheetName val="F11(Bhu)"/>
      <sheetName val="F12(Bhu)"/>
      <sheetName val="Chandrapur"/>
      <sheetName val="F1(Cha)"/>
      <sheetName val="F2.1(Cha)"/>
      <sheetName val="F2.2(Cha)"/>
      <sheetName val="F2.3(Cha)"/>
      <sheetName val="F2.6(Cha)"/>
      <sheetName val="F3(Cha)"/>
      <sheetName val="F3.1(Cha)"/>
      <sheetName val="F3.2(Cha)"/>
      <sheetName val="F3.3(Cha)"/>
      <sheetName val="F4(Cha)"/>
      <sheetName val="F5(Cha)"/>
      <sheetName val="F5.1(Cha)"/>
      <sheetName val="F5.2(Cha)"/>
      <sheetName val="F5.3(Cha)"/>
      <sheetName val="F5.4(Cha)"/>
      <sheetName val="F6(Cha)"/>
      <sheetName val="F11(Cha)"/>
      <sheetName val="F12(Cha)"/>
      <sheetName val="Koradi"/>
      <sheetName val="F1(Kor)"/>
      <sheetName val="F2.1(Kor)"/>
      <sheetName val="F2.2(Kor)"/>
      <sheetName val="F2.3(Kor)"/>
      <sheetName val="F2.6(Kor)"/>
      <sheetName val="F3(Kor)"/>
      <sheetName val="F3.1(Kor)"/>
      <sheetName val="F3.2(Kor)"/>
      <sheetName val="F3.3(Kor)"/>
      <sheetName val="F4(Kor)"/>
      <sheetName val="F5(Kor)"/>
      <sheetName val="F5.1(Kor)"/>
      <sheetName val="F5.2(Kor)"/>
      <sheetName val="F5.3(Kor)"/>
      <sheetName val="F5.4(Kor)"/>
      <sheetName val="F6(Kor)"/>
      <sheetName val="F11(Kor)"/>
      <sheetName val="F12(Kor)"/>
      <sheetName val="Paras"/>
      <sheetName val="F1(Paras)"/>
      <sheetName val="F2.1(Paras)"/>
      <sheetName val="F2.2(Paras)"/>
      <sheetName val="F2.3(Paras)"/>
      <sheetName val="F2.6(Paras)"/>
      <sheetName val="F3(Paras)"/>
      <sheetName val="F3.1(Paras)"/>
      <sheetName val="F3.2(Paras)"/>
      <sheetName val="F3.3(Paras)"/>
      <sheetName val="F4(Paras)"/>
      <sheetName val="F5(Paras)"/>
      <sheetName val="F5.1(Paras)"/>
      <sheetName val="F5.2(Paras)"/>
      <sheetName val="F5.3(Paras)"/>
      <sheetName val="F5.4(Paras)"/>
      <sheetName val="F6(Paras)"/>
      <sheetName val="F11(Paras)"/>
      <sheetName val="F12(Paras)"/>
      <sheetName val="Parli"/>
      <sheetName val="F1(Parli)"/>
      <sheetName val="F2.1(Parli)"/>
      <sheetName val="F2.2(Parli)"/>
      <sheetName val="F2.3(Parli)"/>
      <sheetName val="F2.6(Parli)"/>
      <sheetName val="F3(Parli)"/>
      <sheetName val="F3.1(Parli)"/>
      <sheetName val="F3.2(Parli)"/>
      <sheetName val="F3.3(Parli)"/>
      <sheetName val="F4(Parli)"/>
      <sheetName val="F5(Parli)"/>
      <sheetName val="F5.1(Parli)"/>
      <sheetName val="F5.2(Parli)"/>
      <sheetName val="F5.3(Parli)"/>
      <sheetName val="F5.4(Parli)"/>
      <sheetName val="F6(Parli)"/>
      <sheetName val="F11(Parli)"/>
      <sheetName val="F12(Parli)"/>
      <sheetName val="Khaperkheda"/>
      <sheetName val="F1(Kha)"/>
      <sheetName val="F2.1(Kha)"/>
      <sheetName val="F2.2(Kha)"/>
      <sheetName val="F2.3(Kha)"/>
      <sheetName val="F2.6(Kha)"/>
      <sheetName val="F3(Kha)"/>
      <sheetName val="F3.1(Kha)"/>
      <sheetName val="F3.2(Kha)"/>
      <sheetName val="F3.3(Kha)"/>
      <sheetName val="F4(Kha)"/>
      <sheetName val="F5(Kha)"/>
      <sheetName val="F5.1(Kha)"/>
      <sheetName val="F5.2(Kha)"/>
      <sheetName val="F5.3(Kha)"/>
      <sheetName val="F5.4(Kha)"/>
      <sheetName val="F6(Kha)"/>
      <sheetName val="F11(Kha)"/>
      <sheetName val="F12(Kha)"/>
      <sheetName val="Nasik"/>
      <sheetName val="F1(Nasi)"/>
      <sheetName val="F2.1(Nasi)"/>
      <sheetName val="F2.2(Nasi)"/>
      <sheetName val="F2.3(Nasi)"/>
      <sheetName val="F2.6(Nasi)"/>
      <sheetName val="F3(Nasi)"/>
      <sheetName val="F3.1(Nasi)"/>
      <sheetName val="F3.2(Nasi)"/>
      <sheetName val="F3.3(Nasi)"/>
      <sheetName val="F4(Nasi)"/>
      <sheetName val="F5(Nasi)"/>
      <sheetName val="F5.1(Nasi)"/>
      <sheetName val="F5.2(Nasi)"/>
      <sheetName val="F5.3(Nasi)"/>
      <sheetName val="F5.4(Nasi)"/>
      <sheetName val="F6(Nasi)"/>
      <sheetName val="F11(Nasi)"/>
      <sheetName val="F12(Nasi)"/>
      <sheetName val="Uran"/>
      <sheetName val="F1(Uran)"/>
      <sheetName val="F2.1(Uran)"/>
      <sheetName val="F2.2(Uran)"/>
      <sheetName val="F2.3(Uran)"/>
      <sheetName val="F2.6(Uran)"/>
      <sheetName val="F3(Uran)"/>
      <sheetName val="F3.1(Uran)"/>
      <sheetName val="F3.2(Uran)"/>
      <sheetName val="F3.3(Uran)"/>
      <sheetName val="F4(Uran)"/>
      <sheetName val="F5(Uran)"/>
      <sheetName val="F5.1(Uran)"/>
      <sheetName val="F5.2(Uran)"/>
      <sheetName val="F5.3(Uran)"/>
      <sheetName val="F5.4(Uran)"/>
      <sheetName val="F6(Uran)"/>
      <sheetName val="F11(Uran)"/>
      <sheetName val="F12(Uran)"/>
      <sheetName val="Hydro"/>
      <sheetName val="F1(Hydro)"/>
      <sheetName val="F2.1(Hydro)"/>
      <sheetName val="F2.3(Hydro)"/>
      <sheetName val="F2.4(Hydro)"/>
      <sheetName val="F2.6(Hydro)"/>
      <sheetName val="F3(Hydro)"/>
      <sheetName val="F3.1(Hydro)"/>
      <sheetName val="F3.2(Hydro)"/>
      <sheetName val="F3.3(Hydro)"/>
      <sheetName val="F4(Hydro)"/>
      <sheetName val="F4(Koyna)"/>
      <sheetName val="F4(PuneHydro)"/>
      <sheetName val="F4(NasikHydro)"/>
      <sheetName val="F5(Hydro)"/>
      <sheetName val="F5.1(Hydro)"/>
      <sheetName val="F5.2(Hydro)"/>
      <sheetName val="F5.3(PuneHydro)"/>
      <sheetName val="F5.4(PuneHydro)"/>
      <sheetName val="F5.3(NasikHydro)"/>
      <sheetName val="F5.4(NasikHydro)"/>
      <sheetName val="F5.3(Koyna)"/>
      <sheetName val="F5.4(Koyna)"/>
      <sheetName val="F6(Hydro)"/>
      <sheetName val="F11(Hydro)"/>
      <sheetName val="F12(Hydro)"/>
      <sheetName val="2000-01"/>
    </sheetNames>
    <sheetDataSet>
      <sheetData sheetId="0">
        <row r="3">
          <cell r="B3">
            <v>7.8600000000000003E-2</v>
          </cell>
        </row>
        <row r="6">
          <cell r="B6">
            <v>0.06</v>
          </cell>
        </row>
        <row r="7">
          <cell r="B7">
            <v>0.06</v>
          </cell>
        </row>
        <row r="8">
          <cell r="B8">
            <v>0.06</v>
          </cell>
        </row>
        <row r="9">
          <cell r="B9">
            <v>0.06</v>
          </cell>
        </row>
        <row r="10">
          <cell r="B10">
            <v>0.05</v>
          </cell>
        </row>
        <row r="11">
          <cell r="B11">
            <v>0.12</v>
          </cell>
        </row>
        <row r="12">
          <cell r="B12">
            <v>0.12</v>
          </cell>
        </row>
        <row r="13">
          <cell r="B13">
            <v>1</v>
          </cell>
        </row>
        <row r="16">
          <cell r="B16">
            <v>0.13</v>
          </cell>
        </row>
        <row r="17">
          <cell r="B17">
            <v>0.13</v>
          </cell>
        </row>
        <row r="18">
          <cell r="B18">
            <v>0.13</v>
          </cell>
        </row>
        <row r="20">
          <cell r="B20">
            <v>0.1993</v>
          </cell>
        </row>
        <row r="22">
          <cell r="B22">
            <v>70.004999999999995</v>
          </cell>
        </row>
        <row r="23">
          <cell r="B23">
            <v>358.87740000000002</v>
          </cell>
        </row>
        <row r="25">
          <cell r="B25">
            <v>2E-3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Ratios after Sensitivity"/>
      <sheetName val="Break even sales dec 10%"/>
      <sheetName val="Break even cost inc 5%"/>
      <sheetName val="Break even capex 5%"/>
      <sheetName val="Break even"/>
      <sheetName val="Highlights"/>
      <sheetName val="Monthwise FY 2015"/>
      <sheetName val="Stock"/>
      <sheetName val="Base Assumption"/>
      <sheetName val="Final Accounts"/>
      <sheetName val="Sheet1"/>
      <sheetName val="Loans-original"/>
      <sheetName val="Profitability Total"/>
      <sheetName val="Financials"/>
      <sheetName val="BS"/>
      <sheetName val="TNW"/>
      <sheetName val="SENSITIVITY ANALYSIS"/>
      <sheetName val="FACR"/>
      <sheetName val="Valid"/>
      <sheetName val="Loans updated"/>
      <sheetName val="Comparison"/>
      <sheetName val="Financial Summary"/>
      <sheetName val="unitwise--&gt;"/>
      <sheetName val="Calculation-R"/>
      <sheetName val="Profitability-R"/>
      <sheetName val="Calculation-B"/>
      <sheetName val="Profitability-B"/>
      <sheetName val="Calculation-Neem"/>
      <sheetName val="Profitability-Neem"/>
      <sheetName val="Calculation-Rishi"/>
      <sheetName val="Profitability- Rishi"/>
      <sheetName val="Calculation-P"/>
      <sheetName val="Profitability- P"/>
      <sheetName val="Calculation-Nashik Comb"/>
      <sheetName val="Profitability- Nashik comb"/>
      <sheetName val="Calculation-N"/>
      <sheetName val="Profitability- N"/>
      <sheetName val="Calculation-N (2)"/>
      <sheetName val="Profitability- N (2)"/>
      <sheetName val="Calculation -Naidupeta"/>
      <sheetName val="Profitability Naidupeta"/>
      <sheetName val="Profitability Mumbai"/>
      <sheetName val="Profitability  HO"/>
      <sheetName val="Investments"/>
      <sheetName val="7.0 Capex"/>
      <sheetName val="Fixed Assets"/>
      <sheetName val="I.T.Dep"/>
      <sheetName val="Reserves"/>
      <sheetName val="Working Capital"/>
      <sheetName val="Wcap Norms "/>
      <sheetName val="Computation"/>
      <sheetName val="Loans Old"/>
      <sheetName val="Loan cashflow 1"/>
      <sheetName val="Int 2"/>
      <sheetName val="Int cal"/>
      <sheetName val="Loan cashflow"/>
      <sheetName val="Financial Ratios"/>
      <sheetName val="Ratio Analysis"/>
      <sheetName val="Schedule 6"/>
      <sheetName val="Proposed Sch"/>
      <sheetName val="SBI"/>
      <sheetName val="HDFC"/>
      <sheetName val="EXIM"/>
      <sheetName val="HSBC"/>
      <sheetName val="AXIS"/>
      <sheetName val="STANC"/>
      <sheetName val="BOB"/>
      <sheetName val="DBS"/>
      <sheetName val="Aditya Birla"/>
      <sheetName val="L&amp;T"/>
      <sheetName val="LIC"/>
      <sheetName val="GIC"/>
      <sheetName val="Final Accounts &amp; Cash Flow- rev"/>
      <sheetName val="Sacrifice"/>
      <sheetName val="CDR Summary"/>
      <sheetName val="Cost of Scheme"/>
      <sheetName val="Equit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minder"/>
      <sheetName val="Inputs"/>
      <sheetName val="PC &amp; MOF"/>
      <sheetName val="Workings"/>
      <sheetName val="WC Sch."/>
      <sheetName val="Debt Sch."/>
      <sheetName val="Dep. Sch."/>
      <sheetName val="Tax Sch."/>
      <sheetName val="Statement"/>
      <sheetName val="SBI_Additional Info"/>
      <sheetName val="VGF impact"/>
      <sheetName val="SBI_CMA_P&amp;L"/>
      <sheetName val="SBI_CMA_BS"/>
    </sheetNames>
    <sheetDataSet>
      <sheetData sheetId="0"/>
      <sheetData sheetId="1">
        <row r="133">
          <cell r="D133">
            <v>0.34608000000000005</v>
          </cell>
        </row>
      </sheetData>
      <sheetData sheetId="2">
        <row r="67">
          <cell r="C67">
            <v>5.820991026883604E-5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LY -99-00"/>
      <sheetName val="Hydro Data"/>
      <sheetName val="HLY0001"/>
      <sheetName val="SUMMERY"/>
      <sheetName val="mnthly-chrt"/>
      <sheetName val="purchase"/>
      <sheetName val="dpc cost"/>
      <sheetName val="Plant Availability"/>
      <sheetName val="MOD-PROJ"/>
      <sheetName val="Apr-99"/>
      <sheetName val="May-99"/>
      <sheetName val="Jun-99"/>
      <sheetName val="July-99"/>
      <sheetName val="Aug-99"/>
      <sheetName val="Sept-99"/>
      <sheetName val="Oct-99"/>
      <sheetName val="Nov-99"/>
      <sheetName val="Dec-99"/>
      <sheetName val="Jan-00"/>
      <sheetName val="Feb-00"/>
      <sheetName val="Mar-00"/>
      <sheetName val="Sheet1"/>
      <sheetName val="HLY_-99-00"/>
      <sheetName val="Hydro_Data"/>
      <sheetName val="dpc_cost"/>
      <sheetName val="Plant_Availability"/>
      <sheetName val="Bombaybazar(Remark)"/>
      <sheetName val="Discom Details"/>
      <sheetName val="A 3.7"/>
      <sheetName val="C.S.GENERATION"/>
      <sheetName val="Sch-3"/>
      <sheetName val="Assumptions"/>
      <sheetName val="04rel"/>
      <sheetName val="HLY_-99-002"/>
      <sheetName val="Hydro_Data2"/>
      <sheetName val="dpc_cost2"/>
      <sheetName val="Plant_Availability2"/>
      <sheetName val="HLY_-99-001"/>
      <sheetName val="Hydro_Data1"/>
      <sheetName val="dpc_cost1"/>
      <sheetName val="Plant_Availability1"/>
    </sheetNames>
    <sheetDataSet>
      <sheetData sheetId="0" refreshError="1"/>
      <sheetData sheetId="1" refreshError="1"/>
      <sheetData sheetId="2" refreshError="1"/>
      <sheetData sheetId="3" refreshError="1">
        <row r="1">
          <cell r="P1">
            <v>0.72</v>
          </cell>
        </row>
      </sheetData>
      <sheetData sheetId="4" refreshError="1"/>
      <sheetData sheetId="5" refreshError="1"/>
      <sheetData sheetId="6" refreshError="1">
        <row r="1">
          <cell r="D1">
            <v>0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  <sheetData sheetId="34">
        <row r="1">
          <cell r="D1">
            <v>0</v>
          </cell>
        </row>
      </sheetData>
      <sheetData sheetId="35">
        <row r="1">
          <cell r="D1">
            <v>0</v>
          </cell>
        </row>
      </sheetData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ice"/>
      <sheetName val="Core Assumptions"/>
      <sheetName val="Scenarios"/>
      <sheetName val="Charts"/>
      <sheetName val="MAnalytic"/>
      <sheetName val="Rating Analytics -Draft"/>
      <sheetName val="Tariff_ATL"/>
      <sheetName val="Financial_ATL"/>
      <sheetName val="MoF_ATL"/>
      <sheetName val="ATL"/>
      <sheetName val="Mundra-Mohindergarh"/>
      <sheetName val="Tariff_M2M"/>
      <sheetName val="Financials_M2M"/>
      <sheetName val="MoF_M2M"/>
      <sheetName val="Analysis_M2M"/>
      <sheetName val="Mundra-Dahegam"/>
      <sheetName val="Tariff_M2D"/>
      <sheetName val="Financials_M2D"/>
      <sheetName val="MoF_M2D"/>
      <sheetName val="Tiroda-Warora"/>
      <sheetName val="Tariff_T2W"/>
      <sheetName val="Financials_T2W"/>
      <sheetName val="MoF_T2W"/>
      <sheetName val="Tiroda-Aurangabad"/>
      <sheetName val="Tariff_T2A"/>
      <sheetName val="Financials_T2A"/>
      <sheetName val="MoF_T2A"/>
      <sheetName val="Tariff_CWR"/>
      <sheetName val="C_WR"/>
      <sheetName val="Tariff_RRW"/>
      <sheetName val="RR_W"/>
      <sheetName val="Tariff_SBR"/>
      <sheetName val="S_BR"/>
      <sheetName val="ATL-Standalone"/>
      <sheetName val="ATIL Financial"/>
      <sheetName val="MEGPTCL Financial"/>
      <sheetName val="Recon Statement"/>
      <sheetName val="Misc"/>
    </sheetNames>
    <sheetDataSet>
      <sheetData sheetId="0" refreshError="1"/>
      <sheetData sheetId="1">
        <row r="48">
          <cell r="F48">
            <v>0.08</v>
          </cell>
        </row>
        <row r="246">
          <cell r="D246">
            <v>4</v>
          </cell>
        </row>
        <row r="247">
          <cell r="C247">
            <v>275.48500000000001</v>
          </cell>
        </row>
      </sheetData>
      <sheetData sheetId="2" refreshError="1"/>
      <sheetData sheetId="3" refreshError="1"/>
      <sheetData sheetId="4" refreshError="1"/>
      <sheetData sheetId="5"/>
      <sheetData sheetId="6"/>
      <sheetData sheetId="7" refreshError="1"/>
      <sheetData sheetId="8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/>
      <sheetData sheetId="22" refreshError="1"/>
      <sheetData sheetId="23" refreshError="1"/>
      <sheetData sheetId="24" refreshError="1"/>
      <sheetData sheetId="25"/>
      <sheetData sheetId="26" refreshError="1"/>
      <sheetData sheetId="27" refreshError="1"/>
      <sheetData sheetId="28"/>
      <sheetData sheetId="29" refreshError="1"/>
      <sheetData sheetId="30"/>
      <sheetData sheetId="31" refreshError="1"/>
      <sheetData sheetId="32"/>
      <sheetData sheetId="33"/>
      <sheetData sheetId="34"/>
      <sheetData sheetId="35"/>
      <sheetData sheetId="36" refreshError="1"/>
      <sheetData sheetId="37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_FDSCACHE__"/>
      <sheetName val="Factset"/>
      <sheetName val="Output- Power"/>
      <sheetName val="TM_CoCo Inputs"/>
      <sheetName val="TM_CoCo Input Sheet"/>
      <sheetName val="TM_DCF Input Sheet"/>
      <sheetName val="TM_CoCos Output Sheet"/>
      <sheetName val="TM_Valuation Summary"/>
      <sheetName val="TM_DCF"/>
    </sheetNames>
    <sheetDataSet>
      <sheetData sheetId="0"/>
      <sheetData sheetId="1">
        <row r="1">
          <cell r="A1">
            <v>1</v>
          </cell>
        </row>
        <row r="23">
          <cell r="IU23">
            <v>10</v>
          </cell>
        </row>
        <row r="24">
          <cell r="IU24">
            <v>0</v>
          </cell>
        </row>
        <row r="25">
          <cell r="IU25">
            <v>50</v>
          </cell>
        </row>
        <row r="26">
          <cell r="IU26">
            <v>0</v>
          </cell>
        </row>
        <row r="29">
          <cell r="IU29">
            <v>100</v>
          </cell>
        </row>
        <row r="30">
          <cell r="IU30">
            <v>0</v>
          </cell>
        </row>
      </sheetData>
      <sheetData sheetId="2">
        <row r="1">
          <cell r="B1">
            <v>2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-TARGE"/>
      <sheetName val="SBU-DOM9"/>
      <sheetName val="Data Input"/>
      <sheetName val="FORM-16"/>
      <sheetName val="entitlements"/>
      <sheetName val="MAR08BAN"/>
      <sheetName val="Dep 06-07"/>
      <sheetName val="Sheet9"/>
      <sheetName val="JE 07"/>
      <sheetName val="Reclass BS 07"/>
      <sheetName val="Reclass PL 07"/>
      <sheetName val="Company"/>
      <sheetName val="Loss 300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vel_qty"/>
      <sheetName val="Nov_04"/>
      <sheetName val="Dec_04"/>
      <sheetName val="Assumptions"/>
      <sheetName val="dpc cost"/>
      <sheetName val="SUMMERY"/>
    </sheetNames>
    <sheetDataSet>
      <sheetData sheetId="0" refreshError="1">
        <row r="8">
          <cell r="B8">
            <v>195</v>
          </cell>
          <cell r="C8">
            <v>1</v>
          </cell>
        </row>
        <row r="9">
          <cell r="B9">
            <v>195.02500000000001</v>
          </cell>
          <cell r="C9">
            <v>1.05</v>
          </cell>
        </row>
        <row r="10">
          <cell r="B10">
            <v>195.05</v>
          </cell>
          <cell r="C10">
            <v>1.1000000000000001</v>
          </cell>
        </row>
        <row r="11">
          <cell r="B11">
            <v>195.07499999999999</v>
          </cell>
          <cell r="C11">
            <v>1.1499999999999999</v>
          </cell>
        </row>
        <row r="12">
          <cell r="B12">
            <v>195.1</v>
          </cell>
          <cell r="C12">
            <v>1.2</v>
          </cell>
        </row>
        <row r="13">
          <cell r="B13">
            <v>195.125</v>
          </cell>
          <cell r="C13">
            <v>1.25</v>
          </cell>
        </row>
        <row r="14">
          <cell r="B14">
            <v>195.15</v>
          </cell>
          <cell r="C14">
            <v>1.3</v>
          </cell>
        </row>
        <row r="15">
          <cell r="B15">
            <v>195.17500000000001</v>
          </cell>
          <cell r="C15">
            <v>1.35</v>
          </cell>
        </row>
        <row r="16">
          <cell r="B16">
            <v>195.2</v>
          </cell>
          <cell r="C16">
            <v>1.4</v>
          </cell>
        </row>
        <row r="17">
          <cell r="B17">
            <v>195.22499999999999</v>
          </cell>
          <cell r="C17">
            <v>1.45</v>
          </cell>
        </row>
        <row r="18">
          <cell r="B18">
            <v>195.25</v>
          </cell>
          <cell r="C18">
            <v>1.5</v>
          </cell>
        </row>
        <row r="19">
          <cell r="B19">
            <v>195.27500000000001</v>
          </cell>
          <cell r="C19">
            <v>1.55</v>
          </cell>
        </row>
        <row r="20">
          <cell r="B20">
            <v>195.3</v>
          </cell>
          <cell r="C20">
            <v>1.6</v>
          </cell>
        </row>
        <row r="21">
          <cell r="B21">
            <v>195.32499999999999</v>
          </cell>
          <cell r="C21">
            <v>1.65</v>
          </cell>
        </row>
        <row r="22">
          <cell r="B22">
            <v>195.35</v>
          </cell>
          <cell r="C22">
            <v>1.7</v>
          </cell>
        </row>
        <row r="23">
          <cell r="B23">
            <v>195.375</v>
          </cell>
          <cell r="C23">
            <v>1.75</v>
          </cell>
        </row>
        <row r="24">
          <cell r="B24">
            <v>195.4</v>
          </cell>
          <cell r="C24">
            <v>1.8</v>
          </cell>
        </row>
        <row r="25">
          <cell r="B25">
            <v>195.42500000000001</v>
          </cell>
          <cell r="C25">
            <v>1.85</v>
          </cell>
        </row>
        <row r="26">
          <cell r="B26">
            <v>195.45</v>
          </cell>
          <cell r="C26">
            <v>1.9</v>
          </cell>
        </row>
        <row r="27">
          <cell r="B27">
            <v>195.47499999999999</v>
          </cell>
          <cell r="C27">
            <v>1.95</v>
          </cell>
        </row>
        <row r="28">
          <cell r="B28">
            <v>195.5</v>
          </cell>
          <cell r="C28">
            <v>2</v>
          </cell>
        </row>
        <row r="29">
          <cell r="B29">
            <v>195.52500000000001</v>
          </cell>
          <cell r="C29">
            <v>2.0499999999999998</v>
          </cell>
        </row>
        <row r="30">
          <cell r="B30">
            <v>195.55</v>
          </cell>
          <cell r="C30">
            <v>2.1</v>
          </cell>
        </row>
        <row r="31">
          <cell r="B31">
            <v>195.57499999999999</v>
          </cell>
          <cell r="C31">
            <v>2.15</v>
          </cell>
        </row>
        <row r="32">
          <cell r="B32">
            <v>195.6</v>
          </cell>
          <cell r="C32">
            <v>2.2000000000000002</v>
          </cell>
        </row>
        <row r="33">
          <cell r="B33">
            <v>195.625</v>
          </cell>
          <cell r="C33">
            <v>2.25</v>
          </cell>
        </row>
        <row r="34">
          <cell r="B34">
            <v>195.65</v>
          </cell>
          <cell r="C34">
            <v>2.2999999999999998</v>
          </cell>
        </row>
        <row r="35">
          <cell r="B35">
            <v>195.67500000000001</v>
          </cell>
          <cell r="C35">
            <v>2.35</v>
          </cell>
        </row>
        <row r="36">
          <cell r="B36">
            <v>195.7</v>
          </cell>
          <cell r="C36">
            <v>2.4</v>
          </cell>
        </row>
        <row r="37">
          <cell r="B37">
            <v>195.72499999999999</v>
          </cell>
          <cell r="C37">
            <v>2.4500000000000002</v>
          </cell>
        </row>
        <row r="38">
          <cell r="B38">
            <v>195.75</v>
          </cell>
          <cell r="C38">
            <v>2.5</v>
          </cell>
        </row>
        <row r="39">
          <cell r="B39">
            <v>195.77500000000001</v>
          </cell>
          <cell r="C39">
            <v>2.5499999999999998</v>
          </cell>
        </row>
        <row r="40">
          <cell r="B40">
            <v>195.8</v>
          </cell>
          <cell r="C40">
            <v>2.6</v>
          </cell>
        </row>
        <row r="41">
          <cell r="B41">
            <v>195.82499999999999</v>
          </cell>
          <cell r="C41">
            <v>2.65</v>
          </cell>
        </row>
        <row r="42">
          <cell r="B42">
            <v>195.85</v>
          </cell>
          <cell r="C42">
            <v>2.7</v>
          </cell>
        </row>
        <row r="43">
          <cell r="B43">
            <v>195.875</v>
          </cell>
          <cell r="C43">
            <v>2.75</v>
          </cell>
        </row>
        <row r="44">
          <cell r="B44">
            <v>195.9</v>
          </cell>
          <cell r="C44">
            <v>2.8</v>
          </cell>
        </row>
        <row r="45">
          <cell r="B45">
            <v>195.92500000000001</v>
          </cell>
          <cell r="C45">
            <v>2.85</v>
          </cell>
        </row>
        <row r="46">
          <cell r="B46">
            <v>195.95</v>
          </cell>
          <cell r="C46">
            <v>2.9</v>
          </cell>
        </row>
        <row r="47">
          <cell r="B47">
            <v>195.97499999999999</v>
          </cell>
          <cell r="C47">
            <v>2.95</v>
          </cell>
        </row>
        <row r="48">
          <cell r="B48">
            <v>196</v>
          </cell>
          <cell r="C48">
            <v>3</v>
          </cell>
        </row>
        <row r="49">
          <cell r="B49">
            <v>196.02500000000001</v>
          </cell>
          <cell r="C49">
            <v>3.0750000000000002</v>
          </cell>
        </row>
        <row r="50">
          <cell r="B50">
            <v>196.05</v>
          </cell>
          <cell r="C50">
            <v>3.15</v>
          </cell>
        </row>
        <row r="51">
          <cell r="B51">
            <v>196.07499999999999</v>
          </cell>
          <cell r="C51">
            <v>3.2250000000000001</v>
          </cell>
        </row>
        <row r="52">
          <cell r="B52">
            <v>196.1</v>
          </cell>
          <cell r="C52">
            <v>3.3</v>
          </cell>
        </row>
        <row r="53">
          <cell r="B53">
            <v>196.125</v>
          </cell>
          <cell r="C53">
            <v>3.375</v>
          </cell>
        </row>
        <row r="54">
          <cell r="B54">
            <v>196.15</v>
          </cell>
          <cell r="C54">
            <v>3.45</v>
          </cell>
        </row>
        <row r="55">
          <cell r="B55">
            <v>196.17500000000001</v>
          </cell>
          <cell r="C55">
            <v>3.5249999999999999</v>
          </cell>
        </row>
        <row r="56">
          <cell r="B56">
            <v>196.2</v>
          </cell>
          <cell r="C56">
            <v>3.6</v>
          </cell>
        </row>
        <row r="57">
          <cell r="B57">
            <v>196.22499999999999</v>
          </cell>
          <cell r="C57">
            <v>3.6749999999999998</v>
          </cell>
        </row>
        <row r="58">
          <cell r="B58">
            <v>196.25</v>
          </cell>
          <cell r="C58">
            <v>3.75</v>
          </cell>
        </row>
        <row r="59">
          <cell r="B59">
            <v>196.27500000000001</v>
          </cell>
          <cell r="C59">
            <v>3.8250000000000002</v>
          </cell>
        </row>
        <row r="60">
          <cell r="B60">
            <v>196.3</v>
          </cell>
          <cell r="C60">
            <v>3.9</v>
          </cell>
        </row>
        <row r="61">
          <cell r="B61">
            <v>196.32499999999999</v>
          </cell>
          <cell r="C61">
            <v>3.9750000000000001</v>
          </cell>
        </row>
        <row r="62">
          <cell r="B62">
            <v>196.35</v>
          </cell>
          <cell r="C62">
            <v>4.05</v>
          </cell>
        </row>
        <row r="63">
          <cell r="B63">
            <v>196.375</v>
          </cell>
          <cell r="C63">
            <v>4.125</v>
          </cell>
        </row>
        <row r="64">
          <cell r="B64">
            <v>196.4</v>
          </cell>
          <cell r="C64">
            <v>4.2</v>
          </cell>
        </row>
        <row r="65">
          <cell r="B65">
            <v>196.42500000000001</v>
          </cell>
          <cell r="C65">
            <v>4.2750000000000004</v>
          </cell>
        </row>
        <row r="66">
          <cell r="B66">
            <v>196.45</v>
          </cell>
          <cell r="C66">
            <v>4.3499999999999996</v>
          </cell>
        </row>
        <row r="67">
          <cell r="B67">
            <v>196.47499999999999</v>
          </cell>
          <cell r="C67">
            <v>4.4249999999999998</v>
          </cell>
        </row>
        <row r="68">
          <cell r="B68">
            <v>196.5</v>
          </cell>
          <cell r="C68">
            <v>4.5</v>
          </cell>
        </row>
        <row r="69">
          <cell r="B69">
            <v>196.52500000000001</v>
          </cell>
          <cell r="C69">
            <v>4.5750000000000002</v>
          </cell>
        </row>
        <row r="70">
          <cell r="B70">
            <v>196.55</v>
          </cell>
          <cell r="C70">
            <v>4.6500000000000004</v>
          </cell>
        </row>
        <row r="71">
          <cell r="B71">
            <v>196.57499999999999</v>
          </cell>
          <cell r="C71">
            <v>4.7249999999999996</v>
          </cell>
        </row>
        <row r="72">
          <cell r="B72">
            <v>196.6</v>
          </cell>
          <cell r="C72">
            <v>4.8</v>
          </cell>
        </row>
        <row r="73">
          <cell r="B73">
            <v>196.625</v>
          </cell>
          <cell r="C73">
            <v>4.875</v>
          </cell>
        </row>
        <row r="74">
          <cell r="B74">
            <v>196.65</v>
          </cell>
          <cell r="C74">
            <v>4.95</v>
          </cell>
        </row>
        <row r="75">
          <cell r="B75">
            <v>196.67500000000001</v>
          </cell>
          <cell r="C75">
            <v>5.0250000000000004</v>
          </cell>
        </row>
        <row r="76">
          <cell r="B76">
            <v>196.7</v>
          </cell>
          <cell r="C76">
            <v>5.0999999999999996</v>
          </cell>
        </row>
        <row r="77">
          <cell r="B77">
            <v>196.72499999999999</v>
          </cell>
          <cell r="C77">
            <v>5.1749999999999998</v>
          </cell>
        </row>
        <row r="78">
          <cell r="B78">
            <v>196.75</v>
          </cell>
          <cell r="C78">
            <v>5.25</v>
          </cell>
        </row>
        <row r="79">
          <cell r="B79">
            <v>196.77500000000001</v>
          </cell>
          <cell r="C79">
            <v>5.3250000000000002</v>
          </cell>
        </row>
        <row r="80">
          <cell r="B80">
            <v>196.8</v>
          </cell>
          <cell r="C80">
            <v>5.4</v>
          </cell>
        </row>
        <row r="81">
          <cell r="B81">
            <v>196.82499999999999</v>
          </cell>
          <cell r="C81">
            <v>5.4749999999999996</v>
          </cell>
        </row>
        <row r="82">
          <cell r="B82">
            <v>196.85</v>
          </cell>
          <cell r="C82">
            <v>5.55</v>
          </cell>
        </row>
        <row r="83">
          <cell r="B83">
            <v>196.875</v>
          </cell>
          <cell r="C83">
            <v>5.625</v>
          </cell>
        </row>
        <row r="84">
          <cell r="B84">
            <v>196.9</v>
          </cell>
          <cell r="C84">
            <v>5.7</v>
          </cell>
        </row>
        <row r="85">
          <cell r="B85">
            <v>196.92500000000001</v>
          </cell>
          <cell r="C85">
            <v>5.7750000000000004</v>
          </cell>
        </row>
        <row r="86">
          <cell r="B86">
            <v>196.95</v>
          </cell>
          <cell r="C86">
            <v>5.85</v>
          </cell>
        </row>
        <row r="87">
          <cell r="B87">
            <v>196.97499999999999</v>
          </cell>
          <cell r="C87">
            <v>5.9249999999999998</v>
          </cell>
        </row>
        <row r="88">
          <cell r="B88">
            <v>197</v>
          </cell>
          <cell r="C88">
            <v>6</v>
          </cell>
        </row>
        <row r="89">
          <cell r="B89">
            <v>197.02500000000001</v>
          </cell>
          <cell r="C89">
            <v>6.125</v>
          </cell>
        </row>
        <row r="90">
          <cell r="B90">
            <v>197.05</v>
          </cell>
          <cell r="C90">
            <v>6.25</v>
          </cell>
        </row>
        <row r="91">
          <cell r="B91">
            <v>197.07499999999999</v>
          </cell>
          <cell r="C91">
            <v>6.375</v>
          </cell>
        </row>
        <row r="92">
          <cell r="B92">
            <v>197.1</v>
          </cell>
          <cell r="C92">
            <v>6.5</v>
          </cell>
        </row>
        <row r="93">
          <cell r="B93">
            <v>197.125</v>
          </cell>
          <cell r="C93">
            <v>6.625</v>
          </cell>
        </row>
        <row r="94">
          <cell r="B94">
            <v>197.15</v>
          </cell>
          <cell r="C94">
            <v>6.75</v>
          </cell>
        </row>
        <row r="95">
          <cell r="B95">
            <v>197.17500000000001</v>
          </cell>
          <cell r="C95">
            <v>6.875</v>
          </cell>
        </row>
        <row r="96">
          <cell r="B96">
            <v>197.2</v>
          </cell>
          <cell r="C96">
            <v>7</v>
          </cell>
        </row>
        <row r="97">
          <cell r="B97">
            <v>197.22499999999999</v>
          </cell>
          <cell r="C97">
            <v>7.125</v>
          </cell>
        </row>
        <row r="98">
          <cell r="B98">
            <v>197.25</v>
          </cell>
          <cell r="C98">
            <v>7.25</v>
          </cell>
        </row>
        <row r="99">
          <cell r="B99">
            <v>197.27500000000001</v>
          </cell>
          <cell r="C99">
            <v>7.375</v>
          </cell>
        </row>
        <row r="100">
          <cell r="B100">
            <v>197.3</v>
          </cell>
          <cell r="C100">
            <v>7.5</v>
          </cell>
        </row>
        <row r="101">
          <cell r="B101">
            <v>197.32499999999999</v>
          </cell>
          <cell r="C101">
            <v>7.625</v>
          </cell>
        </row>
        <row r="102">
          <cell r="B102">
            <v>197.35</v>
          </cell>
          <cell r="C102">
            <v>7.75</v>
          </cell>
        </row>
        <row r="103">
          <cell r="B103">
            <v>197.375</v>
          </cell>
          <cell r="C103">
            <v>7.875</v>
          </cell>
        </row>
        <row r="104">
          <cell r="B104">
            <v>197.4</v>
          </cell>
          <cell r="C104">
            <v>8</v>
          </cell>
        </row>
        <row r="105">
          <cell r="B105">
            <v>197.42500000000001</v>
          </cell>
          <cell r="C105">
            <v>8.125</v>
          </cell>
        </row>
        <row r="106">
          <cell r="B106">
            <v>197.45</v>
          </cell>
          <cell r="C106">
            <v>8.25</v>
          </cell>
        </row>
        <row r="107">
          <cell r="B107">
            <v>197.47499999999999</v>
          </cell>
          <cell r="C107">
            <v>8.375</v>
          </cell>
        </row>
        <row r="108">
          <cell r="B108">
            <v>197.5</v>
          </cell>
          <cell r="C108">
            <v>8.5</v>
          </cell>
        </row>
        <row r="109">
          <cell r="B109">
            <v>197.52500000000001</v>
          </cell>
          <cell r="C109">
            <v>8.625</v>
          </cell>
        </row>
        <row r="110">
          <cell r="B110">
            <v>197.55000000000049</v>
          </cell>
          <cell r="C110">
            <v>8.75</v>
          </cell>
        </row>
        <row r="111">
          <cell r="B111">
            <v>197.5750000000005</v>
          </cell>
          <cell r="C111">
            <v>8.875</v>
          </cell>
        </row>
        <row r="112">
          <cell r="B112">
            <v>197.6</v>
          </cell>
          <cell r="C112">
            <v>9</v>
          </cell>
        </row>
        <row r="113">
          <cell r="B113">
            <v>197.625</v>
          </cell>
          <cell r="C113">
            <v>9.125</v>
          </cell>
        </row>
        <row r="114">
          <cell r="B114">
            <v>197.65</v>
          </cell>
          <cell r="C114">
            <v>9.25</v>
          </cell>
        </row>
        <row r="115">
          <cell r="B115">
            <v>197.67500000000001</v>
          </cell>
          <cell r="C115">
            <v>9.375</v>
          </cell>
        </row>
        <row r="116">
          <cell r="B116">
            <v>197.7</v>
          </cell>
          <cell r="C116">
            <v>9.5</v>
          </cell>
        </row>
        <row r="117">
          <cell r="B117">
            <v>197.72499999999999</v>
          </cell>
          <cell r="C117">
            <v>9.625</v>
          </cell>
        </row>
        <row r="118">
          <cell r="B118">
            <v>197.75</v>
          </cell>
          <cell r="C118">
            <v>9.75</v>
          </cell>
        </row>
        <row r="119">
          <cell r="B119">
            <v>197.77500000000001</v>
          </cell>
          <cell r="C119">
            <v>9.875</v>
          </cell>
        </row>
        <row r="120">
          <cell r="B120">
            <v>197.8</v>
          </cell>
          <cell r="C120">
            <v>10</v>
          </cell>
        </row>
        <row r="121">
          <cell r="B121">
            <v>197.82499999999999</v>
          </cell>
          <cell r="C121">
            <v>10.125</v>
          </cell>
        </row>
        <row r="122">
          <cell r="B122">
            <v>197.85</v>
          </cell>
          <cell r="C122">
            <v>10.25</v>
          </cell>
        </row>
        <row r="123">
          <cell r="B123">
            <v>197.875</v>
          </cell>
          <cell r="C123">
            <v>10.375</v>
          </cell>
        </row>
        <row r="124">
          <cell r="B124">
            <v>197.9</v>
          </cell>
          <cell r="C124">
            <v>10.5</v>
          </cell>
        </row>
        <row r="125">
          <cell r="B125">
            <v>197.92500000000001</v>
          </cell>
          <cell r="C125">
            <v>10.625</v>
          </cell>
        </row>
        <row r="126">
          <cell r="B126">
            <v>197.95</v>
          </cell>
          <cell r="C126">
            <v>10.75</v>
          </cell>
        </row>
        <row r="127">
          <cell r="B127">
            <v>197.97499999999999</v>
          </cell>
          <cell r="C127">
            <v>10.875</v>
          </cell>
        </row>
        <row r="128">
          <cell r="B128">
            <v>198</v>
          </cell>
          <cell r="C128">
            <v>11</v>
          </cell>
        </row>
        <row r="129">
          <cell r="B129">
            <v>198.02500000000001</v>
          </cell>
          <cell r="C129">
            <v>11.15</v>
          </cell>
        </row>
        <row r="130">
          <cell r="B130">
            <v>198.05</v>
          </cell>
          <cell r="C130">
            <v>11.3</v>
          </cell>
        </row>
        <row r="131">
          <cell r="B131">
            <v>198.07499999999999</v>
          </cell>
          <cell r="C131">
            <v>11.45</v>
          </cell>
        </row>
        <row r="132">
          <cell r="B132">
            <v>198.1</v>
          </cell>
          <cell r="C132">
            <v>11.6</v>
          </cell>
        </row>
        <row r="133">
          <cell r="B133">
            <v>198.125</v>
          </cell>
          <cell r="C133">
            <v>11.75</v>
          </cell>
        </row>
        <row r="134">
          <cell r="B134">
            <v>198.15</v>
          </cell>
          <cell r="C134">
            <v>11.9</v>
          </cell>
        </row>
        <row r="135">
          <cell r="B135">
            <v>198.17500000000001</v>
          </cell>
          <cell r="C135">
            <v>12.05</v>
          </cell>
        </row>
        <row r="136">
          <cell r="B136">
            <v>198.2</v>
          </cell>
          <cell r="C136">
            <v>12.2</v>
          </cell>
        </row>
        <row r="137">
          <cell r="B137">
            <v>198.22499999999999</v>
          </cell>
          <cell r="C137">
            <v>12.35</v>
          </cell>
        </row>
        <row r="138">
          <cell r="B138">
            <v>198.25</v>
          </cell>
          <cell r="C138">
            <v>12.5</v>
          </cell>
        </row>
        <row r="139">
          <cell r="B139">
            <v>198.27500000000001</v>
          </cell>
          <cell r="C139">
            <v>12.65</v>
          </cell>
        </row>
        <row r="140">
          <cell r="B140">
            <v>198.3</v>
          </cell>
          <cell r="C140">
            <v>12.8</v>
          </cell>
        </row>
        <row r="141">
          <cell r="B141">
            <v>198.32499999999999</v>
          </cell>
          <cell r="C141">
            <v>12.95</v>
          </cell>
        </row>
        <row r="142">
          <cell r="B142">
            <v>198.35</v>
          </cell>
          <cell r="C142">
            <v>13.1</v>
          </cell>
        </row>
        <row r="143">
          <cell r="B143">
            <v>198.375</v>
          </cell>
          <cell r="C143">
            <v>13.25</v>
          </cell>
        </row>
        <row r="144">
          <cell r="B144">
            <v>198.4</v>
          </cell>
          <cell r="C144">
            <v>13.4</v>
          </cell>
        </row>
        <row r="145">
          <cell r="B145">
            <v>198.42500000000001</v>
          </cell>
          <cell r="C145">
            <v>13.55</v>
          </cell>
        </row>
        <row r="146">
          <cell r="B146">
            <v>198.45</v>
          </cell>
          <cell r="C146">
            <v>13.7</v>
          </cell>
        </row>
        <row r="147">
          <cell r="B147">
            <v>198.47499999999999</v>
          </cell>
          <cell r="C147">
            <v>13.85</v>
          </cell>
        </row>
        <row r="148">
          <cell r="B148">
            <v>198.5</v>
          </cell>
          <cell r="C148">
            <v>14</v>
          </cell>
        </row>
        <row r="149">
          <cell r="B149">
            <v>198.52500000000001</v>
          </cell>
          <cell r="C149">
            <v>14.2</v>
          </cell>
        </row>
        <row r="150">
          <cell r="B150">
            <v>198.55</v>
          </cell>
          <cell r="C150">
            <v>14.4</v>
          </cell>
        </row>
        <row r="151">
          <cell r="B151">
            <v>198.57499999999999</v>
          </cell>
          <cell r="C151">
            <v>14.6</v>
          </cell>
        </row>
        <row r="152">
          <cell r="B152">
            <v>198.6</v>
          </cell>
          <cell r="C152">
            <v>14.8</v>
          </cell>
        </row>
        <row r="153">
          <cell r="B153">
            <v>198.625</v>
          </cell>
          <cell r="C153">
            <v>15</v>
          </cell>
        </row>
        <row r="154">
          <cell r="B154">
            <v>198.65</v>
          </cell>
          <cell r="C154">
            <v>15.2</v>
          </cell>
        </row>
        <row r="155">
          <cell r="B155">
            <v>198.67500000000001</v>
          </cell>
          <cell r="C155">
            <v>15.4</v>
          </cell>
        </row>
        <row r="156">
          <cell r="B156">
            <v>198.7</v>
          </cell>
          <cell r="C156">
            <v>15.6</v>
          </cell>
        </row>
        <row r="157">
          <cell r="B157">
            <v>198.72499999999999</v>
          </cell>
          <cell r="C157">
            <v>15.8</v>
          </cell>
        </row>
        <row r="158">
          <cell r="B158">
            <v>198.75</v>
          </cell>
          <cell r="C158">
            <v>16</v>
          </cell>
        </row>
        <row r="159">
          <cell r="B159">
            <v>198.77500000000001</v>
          </cell>
          <cell r="C159">
            <v>16.2</v>
          </cell>
        </row>
        <row r="160">
          <cell r="B160">
            <v>198.8</v>
          </cell>
          <cell r="C160">
            <v>16.399999999999999</v>
          </cell>
        </row>
        <row r="161">
          <cell r="B161">
            <v>198.82499999999999</v>
          </cell>
          <cell r="C161">
            <v>16.600000000000001</v>
          </cell>
        </row>
        <row r="162">
          <cell r="B162">
            <v>198.85</v>
          </cell>
          <cell r="C162">
            <v>16.8</v>
          </cell>
        </row>
        <row r="163">
          <cell r="B163">
            <v>198.875</v>
          </cell>
          <cell r="C163">
            <v>17</v>
          </cell>
        </row>
        <row r="164">
          <cell r="B164">
            <v>198.9</v>
          </cell>
          <cell r="C164">
            <v>17.2</v>
          </cell>
        </row>
        <row r="165">
          <cell r="B165">
            <v>198.92500000000001</v>
          </cell>
          <cell r="C165">
            <v>17.399999999999999</v>
          </cell>
        </row>
        <row r="166">
          <cell r="B166">
            <v>198.95</v>
          </cell>
          <cell r="C166">
            <v>17.600000000000001</v>
          </cell>
        </row>
        <row r="167">
          <cell r="B167">
            <v>198.97499999999999</v>
          </cell>
          <cell r="C167">
            <v>17.8</v>
          </cell>
        </row>
        <row r="168">
          <cell r="B168">
            <v>199</v>
          </cell>
          <cell r="C168">
            <v>18</v>
          </cell>
        </row>
        <row r="169">
          <cell r="B169">
            <v>199.02500000000001</v>
          </cell>
          <cell r="C169">
            <v>18.2</v>
          </cell>
        </row>
        <row r="170">
          <cell r="B170">
            <v>199.05</v>
          </cell>
          <cell r="C170">
            <v>18.399999999999999</v>
          </cell>
        </row>
        <row r="171">
          <cell r="B171">
            <v>199.07499999999999</v>
          </cell>
          <cell r="C171">
            <v>18.600000000000001</v>
          </cell>
        </row>
        <row r="172">
          <cell r="B172">
            <v>199.1</v>
          </cell>
          <cell r="C172">
            <v>18.8</v>
          </cell>
        </row>
        <row r="173">
          <cell r="B173">
            <v>199.125</v>
          </cell>
          <cell r="C173">
            <v>19</v>
          </cell>
        </row>
        <row r="174">
          <cell r="B174">
            <v>199.15</v>
          </cell>
          <cell r="C174">
            <v>19.2</v>
          </cell>
        </row>
        <row r="175">
          <cell r="B175">
            <v>199.17500000000001</v>
          </cell>
          <cell r="C175">
            <v>19.399999999999999</v>
          </cell>
        </row>
        <row r="176">
          <cell r="B176">
            <v>199.2</v>
          </cell>
          <cell r="C176">
            <v>19.600000000000001</v>
          </cell>
        </row>
        <row r="177">
          <cell r="B177">
            <v>199.22499999999999</v>
          </cell>
          <cell r="C177">
            <v>19.8</v>
          </cell>
        </row>
        <row r="178">
          <cell r="B178">
            <v>199.25</v>
          </cell>
          <cell r="C178">
            <v>20</v>
          </cell>
        </row>
        <row r="179">
          <cell r="B179">
            <v>199.27500000000001</v>
          </cell>
          <cell r="C179">
            <v>20.2</v>
          </cell>
        </row>
        <row r="180">
          <cell r="B180">
            <v>199.3</v>
          </cell>
          <cell r="C180">
            <v>20.399999999999999</v>
          </cell>
        </row>
        <row r="181">
          <cell r="B181">
            <v>199.32499999999999</v>
          </cell>
          <cell r="C181">
            <v>20.6</v>
          </cell>
        </row>
        <row r="182">
          <cell r="B182">
            <v>199.35</v>
          </cell>
          <cell r="C182">
            <v>20.8</v>
          </cell>
        </row>
        <row r="183">
          <cell r="B183">
            <v>199.375</v>
          </cell>
          <cell r="C183">
            <v>21</v>
          </cell>
        </row>
        <row r="184">
          <cell r="B184">
            <v>199.4</v>
          </cell>
          <cell r="C184">
            <v>21.2</v>
          </cell>
        </row>
        <row r="185">
          <cell r="B185">
            <v>199.42500000000001</v>
          </cell>
          <cell r="C185">
            <v>21.4</v>
          </cell>
        </row>
        <row r="186">
          <cell r="B186">
            <v>199.45</v>
          </cell>
          <cell r="C186">
            <v>21.6</v>
          </cell>
        </row>
        <row r="187">
          <cell r="B187">
            <v>199.47499999999999</v>
          </cell>
          <cell r="C187">
            <v>21.8</v>
          </cell>
        </row>
        <row r="188">
          <cell r="B188">
            <v>199.5</v>
          </cell>
          <cell r="C188">
            <v>22</v>
          </cell>
        </row>
        <row r="189">
          <cell r="B189">
            <v>199.52500000000001</v>
          </cell>
          <cell r="C189">
            <v>22.274999999999999</v>
          </cell>
        </row>
        <row r="190">
          <cell r="B190">
            <v>199.55</v>
          </cell>
          <cell r="C190">
            <v>22.55</v>
          </cell>
        </row>
        <row r="191">
          <cell r="B191">
            <v>199.57499999999999</v>
          </cell>
          <cell r="C191">
            <v>22.824999999999999</v>
          </cell>
        </row>
        <row r="192">
          <cell r="B192">
            <v>199.6</v>
          </cell>
          <cell r="C192">
            <v>23.1</v>
          </cell>
        </row>
        <row r="193">
          <cell r="B193">
            <v>199.625</v>
          </cell>
          <cell r="C193">
            <v>23.375</v>
          </cell>
        </row>
        <row r="194">
          <cell r="B194">
            <v>199.65</v>
          </cell>
          <cell r="C194">
            <v>23.65</v>
          </cell>
        </row>
        <row r="195">
          <cell r="B195">
            <v>199.67500000000001</v>
          </cell>
          <cell r="C195">
            <v>23.925000000000001</v>
          </cell>
        </row>
        <row r="196">
          <cell r="B196">
            <v>199.7</v>
          </cell>
          <cell r="C196">
            <v>24.2</v>
          </cell>
        </row>
        <row r="197">
          <cell r="B197">
            <v>199.72499999999999</v>
          </cell>
          <cell r="C197">
            <v>24.475000000000001</v>
          </cell>
        </row>
        <row r="198">
          <cell r="B198">
            <v>199.75</v>
          </cell>
          <cell r="C198">
            <v>24.75</v>
          </cell>
        </row>
        <row r="199">
          <cell r="B199">
            <v>199.77500000000001</v>
          </cell>
          <cell r="C199">
            <v>25.024999999999999</v>
          </cell>
        </row>
        <row r="200">
          <cell r="B200">
            <v>199.8</v>
          </cell>
          <cell r="C200">
            <v>25.3</v>
          </cell>
        </row>
        <row r="201">
          <cell r="B201">
            <v>199.82499999999999</v>
          </cell>
          <cell r="C201">
            <v>25.574999999999999</v>
          </cell>
        </row>
        <row r="202">
          <cell r="B202">
            <v>199.85</v>
          </cell>
          <cell r="C202">
            <v>25.85</v>
          </cell>
        </row>
        <row r="203">
          <cell r="B203">
            <v>199.875</v>
          </cell>
          <cell r="C203">
            <v>26.125</v>
          </cell>
        </row>
        <row r="204">
          <cell r="B204">
            <v>199.9</v>
          </cell>
          <cell r="C204">
            <v>26.4</v>
          </cell>
        </row>
        <row r="205">
          <cell r="B205">
            <v>199.92500000000001</v>
          </cell>
          <cell r="C205">
            <v>26.675000000000001</v>
          </cell>
        </row>
        <row r="206">
          <cell r="B206">
            <v>199.95</v>
          </cell>
          <cell r="C206">
            <v>26.95</v>
          </cell>
        </row>
        <row r="207">
          <cell r="B207">
            <v>199.97499999999999</v>
          </cell>
          <cell r="C207">
            <v>27.225000000000001</v>
          </cell>
        </row>
        <row r="208">
          <cell r="B208">
            <v>200</v>
          </cell>
          <cell r="C208">
            <v>27.5</v>
          </cell>
        </row>
        <row r="209">
          <cell r="B209">
            <v>200.02500000000001</v>
          </cell>
          <cell r="C209">
            <v>27.8</v>
          </cell>
        </row>
        <row r="210">
          <cell r="B210">
            <v>200.05</v>
          </cell>
          <cell r="C210">
            <v>28.1</v>
          </cell>
        </row>
        <row r="211">
          <cell r="B211">
            <v>200.07499999999999</v>
          </cell>
          <cell r="C211">
            <v>28.4</v>
          </cell>
        </row>
        <row r="212">
          <cell r="B212">
            <v>200.1</v>
          </cell>
          <cell r="C212">
            <v>28.7</v>
          </cell>
        </row>
        <row r="213">
          <cell r="B213">
            <v>200.12500000000108</v>
          </cell>
          <cell r="C213">
            <v>29</v>
          </cell>
        </row>
        <row r="214">
          <cell r="B214">
            <v>200.15000000000109</v>
          </cell>
          <cell r="C214">
            <v>29.3</v>
          </cell>
        </row>
        <row r="215">
          <cell r="B215">
            <v>200.17500000000109</v>
          </cell>
          <cell r="C215">
            <v>29.6</v>
          </cell>
        </row>
        <row r="216">
          <cell r="B216">
            <v>200.2000000000011</v>
          </cell>
          <cell r="C216">
            <v>29.9</v>
          </cell>
        </row>
        <row r="217">
          <cell r="B217">
            <v>200.2250000000011</v>
          </cell>
          <cell r="C217">
            <v>30.2</v>
          </cell>
        </row>
        <row r="218">
          <cell r="B218">
            <v>200.25000000000111</v>
          </cell>
          <cell r="C218">
            <v>30.5</v>
          </cell>
        </row>
        <row r="219">
          <cell r="B219">
            <v>200.27500000000111</v>
          </cell>
          <cell r="C219">
            <v>30.8</v>
          </cell>
        </row>
        <row r="220">
          <cell r="B220">
            <v>200.30000000000112</v>
          </cell>
          <cell r="C220">
            <v>31.1</v>
          </cell>
        </row>
        <row r="221">
          <cell r="B221">
            <v>200.32500000000113</v>
          </cell>
          <cell r="C221">
            <v>31.4</v>
          </cell>
        </row>
        <row r="222">
          <cell r="B222">
            <v>200.35000000000113</v>
          </cell>
          <cell r="C222">
            <v>31.7</v>
          </cell>
        </row>
        <row r="223">
          <cell r="B223">
            <v>200.37500000000114</v>
          </cell>
          <cell r="C223">
            <v>32</v>
          </cell>
        </row>
        <row r="224">
          <cell r="B224">
            <v>200.40000000000114</v>
          </cell>
          <cell r="C224">
            <v>32.299999999999997</v>
          </cell>
        </row>
        <row r="225">
          <cell r="B225">
            <v>200.42500000000115</v>
          </cell>
          <cell r="C225">
            <v>32.6</v>
          </cell>
        </row>
        <row r="226">
          <cell r="B226">
            <v>200.45000000000115</v>
          </cell>
          <cell r="C226">
            <v>32.9</v>
          </cell>
        </row>
        <row r="227">
          <cell r="B227">
            <v>200.47500000000116</v>
          </cell>
          <cell r="C227">
            <v>33.200000000000003</v>
          </cell>
        </row>
        <row r="228">
          <cell r="B228">
            <v>200.5</v>
          </cell>
          <cell r="C228">
            <v>33.49999999999995</v>
          </cell>
        </row>
        <row r="229">
          <cell r="B229">
            <v>200.52500000000001</v>
          </cell>
          <cell r="C229">
            <v>33.87499999999995</v>
          </cell>
        </row>
        <row r="230">
          <cell r="B230">
            <v>200.55</v>
          </cell>
          <cell r="C230">
            <v>34.24999999999995</v>
          </cell>
        </row>
        <row r="231">
          <cell r="B231">
            <v>200.57499999999999</v>
          </cell>
          <cell r="C231">
            <v>34.62499999999995</v>
          </cell>
        </row>
        <row r="232">
          <cell r="B232">
            <v>200.6</v>
          </cell>
          <cell r="C232">
            <v>34.99999999999995</v>
          </cell>
        </row>
        <row r="233">
          <cell r="B233">
            <v>200.625</v>
          </cell>
          <cell r="C233">
            <v>35.37499999999995</v>
          </cell>
        </row>
        <row r="234">
          <cell r="B234">
            <v>200.65</v>
          </cell>
          <cell r="C234">
            <v>35.74999999999995</v>
          </cell>
        </row>
        <row r="235">
          <cell r="B235">
            <v>200.67500000000001</v>
          </cell>
          <cell r="C235">
            <v>36.12499999999995</v>
          </cell>
        </row>
        <row r="236">
          <cell r="B236">
            <v>200.7</v>
          </cell>
          <cell r="C236">
            <v>36.49999999999995</v>
          </cell>
        </row>
        <row r="237">
          <cell r="B237">
            <v>200.72499999999999</v>
          </cell>
          <cell r="C237">
            <v>36.87499999999995</v>
          </cell>
        </row>
        <row r="238">
          <cell r="B238">
            <v>200.75</v>
          </cell>
          <cell r="C238">
            <v>37.24999999999995</v>
          </cell>
        </row>
        <row r="239">
          <cell r="B239">
            <v>200.77500000000001</v>
          </cell>
          <cell r="C239">
            <v>37.62499999999995</v>
          </cell>
        </row>
        <row r="240">
          <cell r="B240">
            <v>200.8</v>
          </cell>
          <cell r="C240">
            <v>37.99999999999995</v>
          </cell>
        </row>
        <row r="241">
          <cell r="B241">
            <v>200.82499999999999</v>
          </cell>
          <cell r="C241">
            <v>38.37499999999995</v>
          </cell>
        </row>
        <row r="242">
          <cell r="B242">
            <v>200.85</v>
          </cell>
          <cell r="C242">
            <v>38.74999999999995</v>
          </cell>
        </row>
        <row r="243">
          <cell r="B243">
            <v>200.875</v>
          </cell>
          <cell r="C243">
            <v>39.12499999999995</v>
          </cell>
        </row>
        <row r="244">
          <cell r="B244">
            <v>200.9</v>
          </cell>
          <cell r="C244">
            <v>39.49999999999995</v>
          </cell>
        </row>
        <row r="245">
          <cell r="B245">
            <v>200.92500000000001</v>
          </cell>
          <cell r="C245">
            <v>39.87499999999995</v>
          </cell>
        </row>
        <row r="246">
          <cell r="B246">
            <v>200.95</v>
          </cell>
          <cell r="C246">
            <v>40.24999999999995</v>
          </cell>
        </row>
        <row r="247">
          <cell r="B247">
            <v>200.97499999999999</v>
          </cell>
          <cell r="C247">
            <v>40.62499999999995</v>
          </cell>
        </row>
        <row r="248">
          <cell r="B248">
            <v>201</v>
          </cell>
          <cell r="C248">
            <v>41</v>
          </cell>
        </row>
        <row r="249">
          <cell r="B249">
            <v>201.02500000000001</v>
          </cell>
          <cell r="C249">
            <v>41.375</v>
          </cell>
        </row>
        <row r="250">
          <cell r="B250">
            <v>201.05</v>
          </cell>
          <cell r="C250">
            <v>41.75</v>
          </cell>
        </row>
        <row r="251">
          <cell r="B251">
            <v>201.07499999999999</v>
          </cell>
          <cell r="C251">
            <v>42.125</v>
          </cell>
        </row>
        <row r="252">
          <cell r="B252">
            <v>201.1</v>
          </cell>
          <cell r="C252">
            <v>42.5</v>
          </cell>
        </row>
        <row r="253">
          <cell r="B253">
            <v>201.125</v>
          </cell>
          <cell r="C253">
            <v>42.875</v>
          </cell>
        </row>
        <row r="254">
          <cell r="B254">
            <v>201.15</v>
          </cell>
          <cell r="C254">
            <v>43.25</v>
          </cell>
        </row>
        <row r="255">
          <cell r="B255">
            <v>201.17500000000001</v>
          </cell>
          <cell r="C255">
            <v>43.625</v>
          </cell>
        </row>
        <row r="256">
          <cell r="B256">
            <v>201.2</v>
          </cell>
          <cell r="C256">
            <v>44</v>
          </cell>
        </row>
        <row r="257">
          <cell r="B257">
            <v>201.22499999999999</v>
          </cell>
          <cell r="C257">
            <v>44.375</v>
          </cell>
        </row>
        <row r="258">
          <cell r="B258">
            <v>201.25</v>
          </cell>
          <cell r="C258">
            <v>44.75</v>
          </cell>
        </row>
        <row r="259">
          <cell r="B259">
            <v>201.27500000000001</v>
          </cell>
          <cell r="C259">
            <v>45.125</v>
          </cell>
        </row>
        <row r="260">
          <cell r="B260">
            <v>201.3</v>
          </cell>
          <cell r="C260">
            <v>45.5</v>
          </cell>
        </row>
        <row r="261">
          <cell r="B261">
            <v>201.32499999999999</v>
          </cell>
          <cell r="C261">
            <v>45.875</v>
          </cell>
        </row>
        <row r="262">
          <cell r="B262">
            <v>201.35</v>
          </cell>
          <cell r="C262">
            <v>46.25</v>
          </cell>
        </row>
        <row r="263">
          <cell r="B263">
            <v>201.375</v>
          </cell>
          <cell r="C263">
            <v>46.625</v>
          </cell>
        </row>
        <row r="264">
          <cell r="B264">
            <v>201.4</v>
          </cell>
          <cell r="C264">
            <v>47</v>
          </cell>
        </row>
        <row r="265">
          <cell r="B265">
            <v>201.42500000000001</v>
          </cell>
          <cell r="C265">
            <v>47.375</v>
          </cell>
        </row>
        <row r="266">
          <cell r="B266">
            <v>201.45</v>
          </cell>
          <cell r="C266">
            <v>47.75</v>
          </cell>
        </row>
        <row r="267">
          <cell r="B267">
            <v>201.47499999999999</v>
          </cell>
          <cell r="C267">
            <v>48.125</v>
          </cell>
        </row>
        <row r="268">
          <cell r="B268">
            <v>201.5</v>
          </cell>
          <cell r="C268">
            <v>48.5</v>
          </cell>
        </row>
        <row r="269">
          <cell r="B269">
            <v>201.52500000000001</v>
          </cell>
          <cell r="C269">
            <v>48.924999999999997</v>
          </cell>
        </row>
        <row r="270">
          <cell r="B270">
            <v>201.55</v>
          </cell>
          <cell r="C270">
            <v>49.35</v>
          </cell>
        </row>
        <row r="271">
          <cell r="B271">
            <v>201.57499999999999</v>
          </cell>
          <cell r="C271">
            <v>49.774999999999999</v>
          </cell>
        </row>
        <row r="272">
          <cell r="B272">
            <v>201.6</v>
          </cell>
          <cell r="C272">
            <v>50.2</v>
          </cell>
        </row>
        <row r="273">
          <cell r="B273">
            <v>201.625</v>
          </cell>
          <cell r="C273">
            <v>50.625</v>
          </cell>
        </row>
        <row r="274">
          <cell r="B274">
            <v>201.65</v>
          </cell>
          <cell r="C274">
            <v>51.05</v>
          </cell>
        </row>
        <row r="275">
          <cell r="B275">
            <v>201.67500000000001</v>
          </cell>
          <cell r="C275">
            <v>51.475000000000001</v>
          </cell>
        </row>
        <row r="276">
          <cell r="B276">
            <v>201.7</v>
          </cell>
          <cell r="C276">
            <v>51.9</v>
          </cell>
        </row>
        <row r="277">
          <cell r="B277">
            <v>201.72499999999999</v>
          </cell>
          <cell r="C277">
            <v>52.325000000000003</v>
          </cell>
        </row>
        <row r="278">
          <cell r="B278">
            <v>201.75</v>
          </cell>
          <cell r="C278">
            <v>52.75</v>
          </cell>
        </row>
        <row r="279">
          <cell r="B279">
            <v>201.77500000000001</v>
          </cell>
          <cell r="C279">
            <v>53.174999999999997</v>
          </cell>
        </row>
        <row r="280">
          <cell r="B280">
            <v>201.8</v>
          </cell>
          <cell r="C280">
            <v>53.6</v>
          </cell>
        </row>
        <row r="281">
          <cell r="B281">
            <v>201.82499999999999</v>
          </cell>
          <cell r="C281">
            <v>54.024999999999999</v>
          </cell>
        </row>
        <row r="282">
          <cell r="B282">
            <v>201.85</v>
          </cell>
          <cell r="C282">
            <v>54.45</v>
          </cell>
        </row>
        <row r="283">
          <cell r="B283">
            <v>201.875</v>
          </cell>
          <cell r="C283">
            <v>54.875</v>
          </cell>
        </row>
        <row r="284">
          <cell r="B284">
            <v>201.9</v>
          </cell>
          <cell r="C284">
            <v>55.3</v>
          </cell>
        </row>
        <row r="285">
          <cell r="B285">
            <v>201.92500000000001</v>
          </cell>
          <cell r="C285">
            <v>55.725000000000001</v>
          </cell>
        </row>
        <row r="286">
          <cell r="B286">
            <v>201.95</v>
          </cell>
          <cell r="C286">
            <v>56.15</v>
          </cell>
        </row>
        <row r="287">
          <cell r="B287">
            <v>201.97499999999999</v>
          </cell>
          <cell r="C287">
            <v>56.575000000000003</v>
          </cell>
        </row>
        <row r="288">
          <cell r="B288">
            <v>202</v>
          </cell>
          <cell r="C288">
            <v>57</v>
          </cell>
        </row>
        <row r="289">
          <cell r="B289">
            <v>202.02500000000001</v>
          </cell>
          <cell r="C289">
            <v>57.475000000000001</v>
          </cell>
        </row>
        <row r="290">
          <cell r="B290">
            <v>202.05</v>
          </cell>
          <cell r="C290">
            <v>57.95</v>
          </cell>
        </row>
        <row r="291">
          <cell r="B291">
            <v>202.07499999999999</v>
          </cell>
          <cell r="C291">
            <v>58.424999999999997</v>
          </cell>
        </row>
        <row r="292">
          <cell r="B292">
            <v>202.1</v>
          </cell>
          <cell r="C292">
            <v>58.9</v>
          </cell>
        </row>
        <row r="293">
          <cell r="B293">
            <v>202.125</v>
          </cell>
          <cell r="C293">
            <v>59.375</v>
          </cell>
        </row>
        <row r="294">
          <cell r="B294">
            <v>202.15</v>
          </cell>
          <cell r="C294">
            <v>59.85</v>
          </cell>
        </row>
        <row r="295">
          <cell r="B295">
            <v>202.17500000000001</v>
          </cell>
          <cell r="C295">
            <v>60.325000000000003</v>
          </cell>
        </row>
        <row r="296">
          <cell r="B296">
            <v>202.2</v>
          </cell>
          <cell r="C296">
            <v>60.8</v>
          </cell>
        </row>
        <row r="297">
          <cell r="B297">
            <v>202.22499999999999</v>
          </cell>
          <cell r="C297">
            <v>61.274999999999999</v>
          </cell>
        </row>
        <row r="298">
          <cell r="B298">
            <v>202.25</v>
          </cell>
          <cell r="C298">
            <v>61.75</v>
          </cell>
        </row>
        <row r="299">
          <cell r="B299">
            <v>202.27500000000001</v>
          </cell>
          <cell r="C299">
            <v>62.225000000000001</v>
          </cell>
        </row>
        <row r="300">
          <cell r="B300">
            <v>202.3</v>
          </cell>
          <cell r="C300">
            <v>62.7</v>
          </cell>
        </row>
        <row r="301">
          <cell r="B301">
            <v>202.32499999999999</v>
          </cell>
          <cell r="C301">
            <v>63.174999999999997</v>
          </cell>
        </row>
        <row r="302">
          <cell r="B302">
            <v>202.35</v>
          </cell>
          <cell r="C302">
            <v>63.65</v>
          </cell>
        </row>
        <row r="303">
          <cell r="B303">
            <v>202.375</v>
          </cell>
          <cell r="C303">
            <v>64.125</v>
          </cell>
        </row>
        <row r="304">
          <cell r="B304">
            <v>202.4</v>
          </cell>
          <cell r="C304">
            <v>64.599999999999994</v>
          </cell>
        </row>
        <row r="305">
          <cell r="B305">
            <v>202.42500000000001</v>
          </cell>
          <cell r="C305">
            <v>65.075000000000003</v>
          </cell>
        </row>
        <row r="306">
          <cell r="B306">
            <v>202.45</v>
          </cell>
          <cell r="C306">
            <v>65.55</v>
          </cell>
        </row>
        <row r="307">
          <cell r="B307">
            <v>202.47499999999999</v>
          </cell>
          <cell r="C307">
            <v>66.025000000000006</v>
          </cell>
        </row>
        <row r="308">
          <cell r="B308">
            <v>202.5</v>
          </cell>
          <cell r="C308">
            <v>66.5</v>
          </cell>
        </row>
        <row r="309">
          <cell r="B309">
            <v>202.52500000000001</v>
          </cell>
          <cell r="C309">
            <v>67.099999999999994</v>
          </cell>
        </row>
        <row r="310">
          <cell r="B310">
            <v>202.55</v>
          </cell>
          <cell r="C310">
            <v>67.7</v>
          </cell>
        </row>
        <row r="311">
          <cell r="B311">
            <v>202.57499999999999</v>
          </cell>
          <cell r="C311">
            <v>68.3</v>
          </cell>
        </row>
        <row r="312">
          <cell r="B312">
            <v>202.6</v>
          </cell>
          <cell r="C312">
            <v>68.900000000000006</v>
          </cell>
        </row>
        <row r="313">
          <cell r="B313">
            <v>202.625</v>
          </cell>
          <cell r="C313">
            <v>69.5</v>
          </cell>
        </row>
        <row r="314">
          <cell r="B314">
            <v>202.65</v>
          </cell>
          <cell r="C314">
            <v>70.099999999999994</v>
          </cell>
        </row>
        <row r="315">
          <cell r="B315">
            <v>202.67500000000001</v>
          </cell>
          <cell r="C315">
            <v>70.7</v>
          </cell>
        </row>
        <row r="316">
          <cell r="B316">
            <v>202.7</v>
          </cell>
          <cell r="C316">
            <v>71.3</v>
          </cell>
        </row>
        <row r="317">
          <cell r="B317">
            <v>202.72499999999999</v>
          </cell>
          <cell r="C317">
            <v>71.900000000000006</v>
          </cell>
        </row>
        <row r="318">
          <cell r="B318">
            <v>202.75</v>
          </cell>
          <cell r="C318">
            <v>72.5</v>
          </cell>
        </row>
        <row r="319">
          <cell r="B319">
            <v>202.77500000000001</v>
          </cell>
          <cell r="C319">
            <v>73.099999999999994</v>
          </cell>
        </row>
        <row r="320">
          <cell r="B320">
            <v>202.8</v>
          </cell>
          <cell r="C320">
            <v>73.7</v>
          </cell>
        </row>
        <row r="321">
          <cell r="B321">
            <v>202.82499999999999</v>
          </cell>
          <cell r="C321">
            <v>74.3</v>
          </cell>
        </row>
        <row r="322">
          <cell r="B322">
            <v>202.85</v>
          </cell>
          <cell r="C322">
            <v>74.900000000000006</v>
          </cell>
        </row>
        <row r="323">
          <cell r="B323">
            <v>202.875</v>
          </cell>
          <cell r="C323">
            <v>75.5</v>
          </cell>
        </row>
        <row r="324">
          <cell r="B324">
            <v>202.9</v>
          </cell>
          <cell r="C324">
            <v>76.099999999999994</v>
          </cell>
        </row>
        <row r="325">
          <cell r="B325">
            <v>202.92500000000001</v>
          </cell>
          <cell r="C325">
            <v>76.7</v>
          </cell>
        </row>
        <row r="326">
          <cell r="B326">
            <v>202.95</v>
          </cell>
          <cell r="C326">
            <v>77.3</v>
          </cell>
        </row>
        <row r="327">
          <cell r="B327">
            <v>202.97499999999999</v>
          </cell>
          <cell r="C327">
            <v>77.900000000000006</v>
          </cell>
        </row>
        <row r="328">
          <cell r="B328">
            <v>203</v>
          </cell>
          <cell r="C328">
            <v>78.5</v>
          </cell>
        </row>
        <row r="329">
          <cell r="B329">
            <v>203.02500000000001</v>
          </cell>
          <cell r="C329">
            <v>79.075000000000003</v>
          </cell>
        </row>
        <row r="330">
          <cell r="B330">
            <v>203.05</v>
          </cell>
          <cell r="C330">
            <v>79.650000000000006</v>
          </cell>
        </row>
        <row r="331">
          <cell r="B331">
            <v>203.07499999999999</v>
          </cell>
          <cell r="C331">
            <v>80.224999999999994</v>
          </cell>
        </row>
        <row r="332">
          <cell r="B332">
            <v>203.1</v>
          </cell>
          <cell r="C332">
            <v>80.8</v>
          </cell>
        </row>
        <row r="333">
          <cell r="B333">
            <v>203.125</v>
          </cell>
          <cell r="C333">
            <v>81.375</v>
          </cell>
        </row>
        <row r="334">
          <cell r="B334">
            <v>203.15</v>
          </cell>
          <cell r="C334">
            <v>81.95</v>
          </cell>
        </row>
        <row r="335">
          <cell r="B335">
            <v>203.17500000000001</v>
          </cell>
          <cell r="C335">
            <v>82.525000000000006</v>
          </cell>
        </row>
        <row r="336">
          <cell r="B336">
            <v>203.2</v>
          </cell>
          <cell r="C336">
            <v>83.1</v>
          </cell>
        </row>
        <row r="337">
          <cell r="B337">
            <v>203.22499999999999</v>
          </cell>
          <cell r="C337">
            <v>83.674999999999997</v>
          </cell>
        </row>
        <row r="338">
          <cell r="B338">
            <v>203.25</v>
          </cell>
          <cell r="C338">
            <v>84.25</v>
          </cell>
        </row>
        <row r="339">
          <cell r="B339">
            <v>203.27500000000001</v>
          </cell>
          <cell r="C339">
            <v>84.825000000000003</v>
          </cell>
        </row>
        <row r="340">
          <cell r="B340">
            <v>203.3</v>
          </cell>
          <cell r="C340">
            <v>85.4</v>
          </cell>
        </row>
        <row r="341">
          <cell r="B341">
            <v>203.32499999999999</v>
          </cell>
          <cell r="C341">
            <v>85.974999999999994</v>
          </cell>
        </row>
        <row r="342">
          <cell r="B342">
            <v>203.35</v>
          </cell>
          <cell r="C342">
            <v>86.55</v>
          </cell>
        </row>
        <row r="343">
          <cell r="B343">
            <v>203.375</v>
          </cell>
          <cell r="C343">
            <v>87.125</v>
          </cell>
        </row>
        <row r="344">
          <cell r="B344">
            <v>203.4</v>
          </cell>
          <cell r="C344">
            <v>87.7</v>
          </cell>
        </row>
        <row r="345">
          <cell r="B345">
            <v>203.42500000000001</v>
          </cell>
          <cell r="C345">
            <v>88.275000000000006</v>
          </cell>
        </row>
        <row r="346">
          <cell r="B346">
            <v>203.45</v>
          </cell>
          <cell r="C346">
            <v>88.85</v>
          </cell>
        </row>
        <row r="347">
          <cell r="B347">
            <v>203.47499999999999</v>
          </cell>
          <cell r="C347">
            <v>89.424999999999997</v>
          </cell>
        </row>
        <row r="348">
          <cell r="B348">
            <v>203.5</v>
          </cell>
          <cell r="C348">
            <v>90</v>
          </cell>
        </row>
        <row r="349">
          <cell r="B349">
            <v>203.52500000000001</v>
          </cell>
          <cell r="C349">
            <v>90.8</v>
          </cell>
        </row>
        <row r="350">
          <cell r="B350">
            <v>203.55</v>
          </cell>
          <cell r="C350">
            <v>91.6</v>
          </cell>
        </row>
        <row r="351">
          <cell r="B351">
            <v>203.57499999999999</v>
          </cell>
          <cell r="C351">
            <v>92.4</v>
          </cell>
        </row>
        <row r="352">
          <cell r="B352">
            <v>203.6</v>
          </cell>
          <cell r="C352">
            <v>93.2</v>
          </cell>
        </row>
        <row r="353">
          <cell r="B353">
            <v>203.625</v>
          </cell>
          <cell r="C353">
            <v>94</v>
          </cell>
        </row>
        <row r="354">
          <cell r="B354">
            <v>203.65</v>
          </cell>
          <cell r="C354">
            <v>94.8</v>
          </cell>
        </row>
        <row r="355">
          <cell r="B355">
            <v>203.67500000000001</v>
          </cell>
          <cell r="C355">
            <v>95.6</v>
          </cell>
        </row>
        <row r="356">
          <cell r="B356">
            <v>203.7</v>
          </cell>
          <cell r="C356">
            <v>96.4</v>
          </cell>
        </row>
        <row r="357">
          <cell r="B357">
            <v>203.72499999999999</v>
          </cell>
          <cell r="C357">
            <v>97.2</v>
          </cell>
        </row>
        <row r="358">
          <cell r="B358">
            <v>203.75</v>
          </cell>
          <cell r="C358">
            <v>98</v>
          </cell>
        </row>
        <row r="359">
          <cell r="B359">
            <v>203.77500000000001</v>
          </cell>
          <cell r="C359">
            <v>98.8</v>
          </cell>
        </row>
        <row r="360">
          <cell r="B360">
            <v>203.8</v>
          </cell>
          <cell r="C360">
            <v>99.6</v>
          </cell>
        </row>
        <row r="361">
          <cell r="B361">
            <v>203.82499999999999</v>
          </cell>
          <cell r="C361">
            <v>100.4</v>
          </cell>
        </row>
        <row r="362">
          <cell r="B362">
            <v>203.85</v>
          </cell>
          <cell r="C362">
            <v>101.2</v>
          </cell>
        </row>
        <row r="363">
          <cell r="B363">
            <v>203.875</v>
          </cell>
          <cell r="C363">
            <v>102</v>
          </cell>
        </row>
        <row r="364">
          <cell r="B364">
            <v>203.9</v>
          </cell>
          <cell r="C364">
            <v>102.8</v>
          </cell>
        </row>
        <row r="365">
          <cell r="B365">
            <v>203.92500000000001</v>
          </cell>
          <cell r="C365">
            <v>103.6</v>
          </cell>
        </row>
        <row r="366">
          <cell r="B366">
            <v>203.95</v>
          </cell>
          <cell r="C366">
            <v>104.4</v>
          </cell>
        </row>
        <row r="367">
          <cell r="B367">
            <v>203.97499999999999</v>
          </cell>
          <cell r="C367">
            <v>105.2</v>
          </cell>
        </row>
        <row r="368">
          <cell r="B368">
            <v>204</v>
          </cell>
          <cell r="C368">
            <v>106</v>
          </cell>
        </row>
        <row r="369">
          <cell r="B369">
            <v>204.02500000000001</v>
          </cell>
          <cell r="C369">
            <v>106.825</v>
          </cell>
        </row>
        <row r="370">
          <cell r="B370">
            <v>204.05</v>
          </cell>
          <cell r="C370">
            <v>107.65</v>
          </cell>
        </row>
        <row r="371">
          <cell r="B371">
            <v>204.07499999999999</v>
          </cell>
          <cell r="C371">
            <v>108.47499999999999</v>
          </cell>
        </row>
        <row r="372">
          <cell r="B372">
            <v>204.1</v>
          </cell>
          <cell r="C372">
            <v>109.3</v>
          </cell>
        </row>
        <row r="373">
          <cell r="B373">
            <v>204.125</v>
          </cell>
          <cell r="C373">
            <v>110.125</v>
          </cell>
        </row>
        <row r="374">
          <cell r="B374">
            <v>204.15</v>
          </cell>
          <cell r="C374">
            <v>110.95</v>
          </cell>
        </row>
        <row r="375">
          <cell r="B375">
            <v>204.17500000000001</v>
          </cell>
          <cell r="C375">
            <v>111.77500000000001</v>
          </cell>
        </row>
        <row r="376">
          <cell r="B376">
            <v>204.2</v>
          </cell>
          <cell r="C376">
            <v>112.6</v>
          </cell>
        </row>
        <row r="377">
          <cell r="B377">
            <v>204.22499999999999</v>
          </cell>
          <cell r="C377">
            <v>113.425</v>
          </cell>
        </row>
        <row r="378">
          <cell r="B378">
            <v>204.25</v>
          </cell>
          <cell r="C378">
            <v>114.25</v>
          </cell>
        </row>
        <row r="379">
          <cell r="B379">
            <v>204.27500000000001</v>
          </cell>
          <cell r="C379">
            <v>115.075</v>
          </cell>
        </row>
        <row r="380">
          <cell r="B380">
            <v>204.3</v>
          </cell>
          <cell r="C380">
            <v>115.9</v>
          </cell>
        </row>
        <row r="381">
          <cell r="B381">
            <v>204.32499999999999</v>
          </cell>
          <cell r="C381">
            <v>116.72499999999999</v>
          </cell>
        </row>
        <row r="382">
          <cell r="B382">
            <v>204.35</v>
          </cell>
          <cell r="C382">
            <v>117.55</v>
          </cell>
        </row>
        <row r="383">
          <cell r="B383">
            <v>204.375</v>
          </cell>
          <cell r="C383">
            <v>118.375</v>
          </cell>
        </row>
        <row r="384">
          <cell r="B384">
            <v>204.4</v>
          </cell>
          <cell r="C384">
            <v>119.2</v>
          </cell>
        </row>
        <row r="385">
          <cell r="B385">
            <v>204.42500000000001</v>
          </cell>
          <cell r="C385">
            <v>120.02500000000001</v>
          </cell>
        </row>
        <row r="386">
          <cell r="B386">
            <v>204.45</v>
          </cell>
          <cell r="C386">
            <v>120.85</v>
          </cell>
        </row>
        <row r="387">
          <cell r="B387">
            <v>204.47499999999999</v>
          </cell>
          <cell r="C387">
            <v>121.675</v>
          </cell>
        </row>
        <row r="388">
          <cell r="B388">
            <v>204.5</v>
          </cell>
          <cell r="C388">
            <v>122.5</v>
          </cell>
        </row>
        <row r="389">
          <cell r="B389">
            <v>204.52500000000001</v>
          </cell>
          <cell r="C389">
            <v>123.375</v>
          </cell>
        </row>
        <row r="390">
          <cell r="B390">
            <v>204.55</v>
          </cell>
          <cell r="C390">
            <v>124.25</v>
          </cell>
        </row>
        <row r="391">
          <cell r="B391">
            <v>204.57499999999999</v>
          </cell>
          <cell r="C391">
            <v>125.125</v>
          </cell>
        </row>
        <row r="392">
          <cell r="B392">
            <v>204.6</v>
          </cell>
          <cell r="C392">
            <v>126</v>
          </cell>
        </row>
        <row r="393">
          <cell r="B393">
            <v>204.625</v>
          </cell>
          <cell r="C393">
            <v>126.875</v>
          </cell>
        </row>
        <row r="394">
          <cell r="B394">
            <v>204.65</v>
          </cell>
          <cell r="C394">
            <v>127.75</v>
          </cell>
        </row>
        <row r="395">
          <cell r="B395">
            <v>204.67500000000001</v>
          </cell>
          <cell r="C395">
            <v>128.625</v>
          </cell>
        </row>
        <row r="396">
          <cell r="B396">
            <v>204.7</v>
          </cell>
          <cell r="C396">
            <v>129.5</v>
          </cell>
        </row>
        <row r="397">
          <cell r="B397">
            <v>204.72499999999999</v>
          </cell>
          <cell r="C397">
            <v>130.375</v>
          </cell>
        </row>
        <row r="398">
          <cell r="B398">
            <v>204.75</v>
          </cell>
          <cell r="C398">
            <v>131.25</v>
          </cell>
        </row>
        <row r="399">
          <cell r="B399">
            <v>204.77500000000001</v>
          </cell>
          <cell r="C399">
            <v>132.125</v>
          </cell>
        </row>
        <row r="400">
          <cell r="B400">
            <v>204.8</v>
          </cell>
          <cell r="C400">
            <v>133</v>
          </cell>
        </row>
        <row r="401">
          <cell r="B401">
            <v>204.82499999999999</v>
          </cell>
          <cell r="C401">
            <v>133.875</v>
          </cell>
        </row>
        <row r="402">
          <cell r="B402">
            <v>204.85</v>
          </cell>
          <cell r="C402">
            <v>134.75</v>
          </cell>
        </row>
        <row r="403">
          <cell r="B403">
            <v>204.875</v>
          </cell>
          <cell r="C403">
            <v>135.625</v>
          </cell>
        </row>
        <row r="404">
          <cell r="B404">
            <v>204.9</v>
          </cell>
          <cell r="C404">
            <v>136.5</v>
          </cell>
        </row>
        <row r="405">
          <cell r="B405">
            <v>204.92500000000001</v>
          </cell>
          <cell r="C405">
            <v>137.375</v>
          </cell>
        </row>
        <row r="406">
          <cell r="B406">
            <v>204.95</v>
          </cell>
          <cell r="C406">
            <v>138.25</v>
          </cell>
        </row>
        <row r="407">
          <cell r="B407">
            <v>204.97499999999999</v>
          </cell>
          <cell r="C407">
            <v>139.125</v>
          </cell>
        </row>
        <row r="408">
          <cell r="B408">
            <v>205</v>
          </cell>
          <cell r="C408">
            <v>140</v>
          </cell>
        </row>
        <row r="409">
          <cell r="B409">
            <v>205.02500000000001</v>
          </cell>
          <cell r="C409">
            <v>141</v>
          </cell>
        </row>
        <row r="410">
          <cell r="B410">
            <v>205.05</v>
          </cell>
          <cell r="C410">
            <v>142</v>
          </cell>
        </row>
        <row r="411">
          <cell r="B411">
            <v>205.07499999999999</v>
          </cell>
          <cell r="C411">
            <v>143</v>
          </cell>
        </row>
        <row r="412">
          <cell r="B412">
            <v>205.1</v>
          </cell>
          <cell r="C412">
            <v>144</v>
          </cell>
        </row>
        <row r="413">
          <cell r="B413">
            <v>205.125</v>
          </cell>
          <cell r="C413">
            <v>145</v>
          </cell>
        </row>
        <row r="414">
          <cell r="B414">
            <v>205.15</v>
          </cell>
          <cell r="C414">
            <v>146</v>
          </cell>
        </row>
        <row r="415">
          <cell r="B415">
            <v>205.17500000000001</v>
          </cell>
          <cell r="C415">
            <v>147</v>
          </cell>
        </row>
        <row r="416">
          <cell r="B416">
            <v>205.2</v>
          </cell>
          <cell r="C416">
            <v>148</v>
          </cell>
        </row>
        <row r="417">
          <cell r="B417">
            <v>205.22499999999999</v>
          </cell>
          <cell r="C417">
            <v>149</v>
          </cell>
        </row>
        <row r="418">
          <cell r="B418">
            <v>205.25</v>
          </cell>
          <cell r="C418">
            <v>150</v>
          </cell>
        </row>
        <row r="419">
          <cell r="B419">
            <v>205.27500000000001</v>
          </cell>
          <cell r="C419">
            <v>151</v>
          </cell>
        </row>
        <row r="420">
          <cell r="B420">
            <v>205.3</v>
          </cell>
          <cell r="C420">
            <v>152</v>
          </cell>
        </row>
        <row r="421">
          <cell r="B421">
            <v>205.32499999999999</v>
          </cell>
          <cell r="C421">
            <v>153</v>
          </cell>
        </row>
        <row r="422">
          <cell r="B422">
            <v>205.35</v>
          </cell>
          <cell r="C422">
            <v>154</v>
          </cell>
        </row>
        <row r="423">
          <cell r="B423">
            <v>205.375</v>
          </cell>
          <cell r="C423">
            <v>155</v>
          </cell>
        </row>
        <row r="424">
          <cell r="B424">
            <v>205.4</v>
          </cell>
          <cell r="C424">
            <v>156</v>
          </cell>
        </row>
        <row r="425">
          <cell r="B425">
            <v>205.42500000000001</v>
          </cell>
          <cell r="C425">
            <v>157</v>
          </cell>
        </row>
        <row r="426">
          <cell r="B426">
            <v>205.45</v>
          </cell>
          <cell r="C426">
            <v>158</v>
          </cell>
        </row>
        <row r="427">
          <cell r="B427">
            <v>205.47499999999999</v>
          </cell>
          <cell r="C427">
            <v>159</v>
          </cell>
        </row>
        <row r="428">
          <cell r="B428">
            <v>205.5</v>
          </cell>
          <cell r="C428">
            <v>160</v>
          </cell>
        </row>
        <row r="429">
          <cell r="B429">
            <v>205.52500000000001</v>
          </cell>
          <cell r="C429">
            <v>161</v>
          </cell>
        </row>
        <row r="430">
          <cell r="B430">
            <v>205.55</v>
          </cell>
          <cell r="C430">
            <v>162</v>
          </cell>
        </row>
        <row r="431">
          <cell r="B431">
            <v>205.57499999999999</v>
          </cell>
          <cell r="C431">
            <v>163</v>
          </cell>
        </row>
        <row r="432">
          <cell r="B432">
            <v>205.6</v>
          </cell>
          <cell r="C432">
            <v>164</v>
          </cell>
        </row>
        <row r="433">
          <cell r="B433">
            <v>205.625</v>
          </cell>
          <cell r="C433">
            <v>165</v>
          </cell>
        </row>
        <row r="434">
          <cell r="B434">
            <v>205.65</v>
          </cell>
          <cell r="C434">
            <v>166</v>
          </cell>
        </row>
        <row r="435">
          <cell r="B435">
            <v>205.67500000000001</v>
          </cell>
          <cell r="C435">
            <v>167</v>
          </cell>
        </row>
        <row r="436">
          <cell r="B436">
            <v>205.7</v>
          </cell>
          <cell r="C436">
            <v>168</v>
          </cell>
        </row>
        <row r="437">
          <cell r="B437">
            <v>205.72499999999999</v>
          </cell>
          <cell r="C437">
            <v>169</v>
          </cell>
        </row>
        <row r="438">
          <cell r="B438">
            <v>205.75</v>
          </cell>
          <cell r="C438">
            <v>170</v>
          </cell>
        </row>
        <row r="439">
          <cell r="B439">
            <v>205.77500000000001</v>
          </cell>
          <cell r="C439">
            <v>171</v>
          </cell>
        </row>
        <row r="440">
          <cell r="B440">
            <v>205.8</v>
          </cell>
          <cell r="C440">
            <v>172</v>
          </cell>
        </row>
        <row r="441">
          <cell r="B441">
            <v>205.82499999999999</v>
          </cell>
          <cell r="C441">
            <v>173</v>
          </cell>
        </row>
        <row r="442">
          <cell r="B442">
            <v>205.85</v>
          </cell>
          <cell r="C442">
            <v>174</v>
          </cell>
        </row>
        <row r="443">
          <cell r="B443">
            <v>205.875</v>
          </cell>
          <cell r="C443">
            <v>175</v>
          </cell>
        </row>
        <row r="444">
          <cell r="B444">
            <v>205.9</v>
          </cell>
          <cell r="C444">
            <v>176</v>
          </cell>
        </row>
        <row r="445">
          <cell r="B445">
            <v>205.92500000000001</v>
          </cell>
          <cell r="C445">
            <v>177</v>
          </cell>
        </row>
        <row r="446">
          <cell r="B446">
            <v>205.95</v>
          </cell>
          <cell r="C446">
            <v>178</v>
          </cell>
        </row>
        <row r="447">
          <cell r="B447">
            <v>205.97499999999999</v>
          </cell>
          <cell r="C447">
            <v>179</v>
          </cell>
        </row>
        <row r="448">
          <cell r="B448">
            <v>206</v>
          </cell>
          <cell r="C448">
            <v>180</v>
          </cell>
        </row>
        <row r="449">
          <cell r="B449">
            <v>206.02500000000001</v>
          </cell>
          <cell r="C449">
            <v>181.15</v>
          </cell>
        </row>
        <row r="450">
          <cell r="B450">
            <v>206.05</v>
          </cell>
          <cell r="C450">
            <v>182.3</v>
          </cell>
        </row>
        <row r="451">
          <cell r="B451">
            <v>206.07499999999999</v>
          </cell>
          <cell r="C451">
            <v>183.45</v>
          </cell>
        </row>
        <row r="452">
          <cell r="B452">
            <v>206.1</v>
          </cell>
          <cell r="C452">
            <v>184.6</v>
          </cell>
        </row>
        <row r="453">
          <cell r="B453">
            <v>206.125</v>
          </cell>
          <cell r="C453">
            <v>185.75</v>
          </cell>
        </row>
        <row r="454">
          <cell r="B454">
            <v>206.15</v>
          </cell>
          <cell r="C454">
            <v>186.9</v>
          </cell>
        </row>
        <row r="455">
          <cell r="B455">
            <v>206.17500000000001</v>
          </cell>
          <cell r="C455">
            <v>188.05</v>
          </cell>
        </row>
        <row r="456">
          <cell r="B456">
            <v>206.2</v>
          </cell>
          <cell r="C456">
            <v>189.2</v>
          </cell>
        </row>
        <row r="457">
          <cell r="B457">
            <v>206.22499999999999</v>
          </cell>
          <cell r="C457">
            <v>190.35</v>
          </cell>
        </row>
        <row r="458">
          <cell r="B458">
            <v>206.25</v>
          </cell>
          <cell r="C458">
            <v>191.5</v>
          </cell>
        </row>
        <row r="459">
          <cell r="B459">
            <v>206.27500000000001</v>
          </cell>
          <cell r="C459">
            <v>192.65</v>
          </cell>
        </row>
        <row r="460">
          <cell r="B460">
            <v>206.3</v>
          </cell>
          <cell r="C460">
            <v>193.8</v>
          </cell>
        </row>
        <row r="461">
          <cell r="B461">
            <v>206.32499999999999</v>
          </cell>
          <cell r="C461">
            <v>194.95</v>
          </cell>
        </row>
        <row r="462">
          <cell r="B462">
            <v>206.35</v>
          </cell>
          <cell r="C462">
            <v>196.1</v>
          </cell>
        </row>
        <row r="463">
          <cell r="B463">
            <v>206.375</v>
          </cell>
          <cell r="C463">
            <v>197.25</v>
          </cell>
        </row>
        <row r="464">
          <cell r="B464">
            <v>206.4</v>
          </cell>
          <cell r="C464">
            <v>198.4</v>
          </cell>
        </row>
        <row r="465">
          <cell r="B465">
            <v>206.42500000000001</v>
          </cell>
          <cell r="C465">
            <v>199.55</v>
          </cell>
        </row>
        <row r="466">
          <cell r="B466">
            <v>206.45</v>
          </cell>
          <cell r="C466">
            <v>200.7</v>
          </cell>
        </row>
        <row r="467">
          <cell r="B467">
            <v>206.47499999999999</v>
          </cell>
          <cell r="C467">
            <v>201.85</v>
          </cell>
        </row>
        <row r="468">
          <cell r="B468">
            <v>206.5</v>
          </cell>
          <cell r="C468">
            <v>203</v>
          </cell>
        </row>
        <row r="469">
          <cell r="B469">
            <v>206.52500000000001</v>
          </cell>
          <cell r="C469">
            <v>204.17500000000001</v>
          </cell>
        </row>
        <row r="470">
          <cell r="B470">
            <v>206.55</v>
          </cell>
          <cell r="C470">
            <v>205.35</v>
          </cell>
        </row>
        <row r="471">
          <cell r="B471">
            <v>206.57499999999999</v>
          </cell>
          <cell r="C471">
            <v>206.52500000000001</v>
          </cell>
        </row>
        <row r="472">
          <cell r="B472">
            <v>206.6</v>
          </cell>
          <cell r="C472">
            <v>207.7</v>
          </cell>
        </row>
        <row r="473">
          <cell r="B473">
            <v>206.625</v>
          </cell>
          <cell r="C473">
            <v>208.875</v>
          </cell>
        </row>
        <row r="474">
          <cell r="B474">
            <v>206.65</v>
          </cell>
          <cell r="C474">
            <v>210.05</v>
          </cell>
        </row>
        <row r="475">
          <cell r="B475">
            <v>206.67500000000001</v>
          </cell>
          <cell r="C475">
            <v>211.22499999999999</v>
          </cell>
        </row>
        <row r="476">
          <cell r="B476">
            <v>206.7</v>
          </cell>
          <cell r="C476">
            <v>212.4</v>
          </cell>
        </row>
        <row r="477">
          <cell r="B477">
            <v>206.72499999999999</v>
          </cell>
          <cell r="C477">
            <v>213.57499999999999</v>
          </cell>
        </row>
        <row r="478">
          <cell r="B478">
            <v>206.75</v>
          </cell>
          <cell r="C478">
            <v>214.75</v>
          </cell>
        </row>
        <row r="479">
          <cell r="B479">
            <v>206.77500000000001</v>
          </cell>
          <cell r="C479">
            <v>215.92500000000001</v>
          </cell>
        </row>
        <row r="480">
          <cell r="B480">
            <v>206.8</v>
          </cell>
          <cell r="C480">
            <v>217.1</v>
          </cell>
        </row>
        <row r="481">
          <cell r="B481">
            <v>206.82499999999999</v>
          </cell>
          <cell r="C481">
            <v>218.27500000000001</v>
          </cell>
        </row>
        <row r="482">
          <cell r="B482">
            <v>206.85</v>
          </cell>
          <cell r="C482">
            <v>219.45</v>
          </cell>
        </row>
        <row r="483">
          <cell r="B483">
            <v>206.875</v>
          </cell>
          <cell r="C483">
            <v>220.625</v>
          </cell>
        </row>
        <row r="484">
          <cell r="B484">
            <v>206.9</v>
          </cell>
          <cell r="C484">
            <v>221.8</v>
          </cell>
        </row>
        <row r="485">
          <cell r="B485">
            <v>206.92500000000001</v>
          </cell>
          <cell r="C485">
            <v>222.97499999999999</v>
          </cell>
        </row>
        <row r="486">
          <cell r="B486">
            <v>206.95</v>
          </cell>
          <cell r="C486">
            <v>224.15</v>
          </cell>
        </row>
        <row r="487">
          <cell r="B487">
            <v>206.97499999999999</v>
          </cell>
          <cell r="C487">
            <v>225.32499999999999</v>
          </cell>
        </row>
        <row r="488">
          <cell r="B488">
            <v>207</v>
          </cell>
          <cell r="C488">
            <v>226.5</v>
          </cell>
        </row>
        <row r="489">
          <cell r="B489">
            <v>207.02500000000001</v>
          </cell>
          <cell r="C489">
            <v>227.8</v>
          </cell>
        </row>
        <row r="490">
          <cell r="B490">
            <v>207.05</v>
          </cell>
          <cell r="C490">
            <v>229.1</v>
          </cell>
        </row>
        <row r="491">
          <cell r="B491">
            <v>207.07499999999999</v>
          </cell>
          <cell r="C491">
            <v>230.4</v>
          </cell>
        </row>
        <row r="492">
          <cell r="B492">
            <v>207.1</v>
          </cell>
          <cell r="C492">
            <v>231.7</v>
          </cell>
        </row>
        <row r="493">
          <cell r="B493">
            <v>207.125</v>
          </cell>
          <cell r="C493">
            <v>233</v>
          </cell>
        </row>
        <row r="494">
          <cell r="B494">
            <v>207.15</v>
          </cell>
          <cell r="C494">
            <v>234.3</v>
          </cell>
        </row>
        <row r="495">
          <cell r="B495">
            <v>207.17500000000001</v>
          </cell>
          <cell r="C495">
            <v>235.6</v>
          </cell>
        </row>
        <row r="496">
          <cell r="B496">
            <v>207.2</v>
          </cell>
          <cell r="C496">
            <v>236.9</v>
          </cell>
        </row>
        <row r="497">
          <cell r="B497">
            <v>207.22499999999999</v>
          </cell>
          <cell r="C497">
            <v>238.2</v>
          </cell>
        </row>
        <row r="498">
          <cell r="B498">
            <v>207.25</v>
          </cell>
          <cell r="C498">
            <v>239.5</v>
          </cell>
        </row>
        <row r="499">
          <cell r="B499">
            <v>207.27500000000001</v>
          </cell>
          <cell r="C499">
            <v>240.8</v>
          </cell>
        </row>
        <row r="500">
          <cell r="B500">
            <v>207.3</v>
          </cell>
          <cell r="C500">
            <v>242.1</v>
          </cell>
        </row>
        <row r="501">
          <cell r="B501">
            <v>207.32499999999999</v>
          </cell>
          <cell r="C501">
            <v>243.4</v>
          </cell>
        </row>
        <row r="502">
          <cell r="B502">
            <v>207.35</v>
          </cell>
          <cell r="C502">
            <v>244.7</v>
          </cell>
        </row>
        <row r="503">
          <cell r="B503">
            <v>207.375</v>
          </cell>
          <cell r="C503">
            <v>246</v>
          </cell>
        </row>
        <row r="504">
          <cell r="B504">
            <v>207.4</v>
          </cell>
          <cell r="C504">
            <v>247.3</v>
          </cell>
        </row>
        <row r="505">
          <cell r="B505">
            <v>207.42500000000001</v>
          </cell>
          <cell r="C505">
            <v>248.6</v>
          </cell>
        </row>
        <row r="506">
          <cell r="B506">
            <v>207.45</v>
          </cell>
          <cell r="C506">
            <v>249.9</v>
          </cell>
        </row>
        <row r="507">
          <cell r="B507">
            <v>207.47499999999999</v>
          </cell>
          <cell r="C507">
            <v>251.2</v>
          </cell>
        </row>
        <row r="508">
          <cell r="B508">
            <v>207.5</v>
          </cell>
          <cell r="C508">
            <v>252.5</v>
          </cell>
        </row>
        <row r="509">
          <cell r="B509">
            <v>207.52500000000001</v>
          </cell>
          <cell r="C509">
            <v>253.92500000000001</v>
          </cell>
        </row>
        <row r="510">
          <cell r="B510">
            <v>207.55</v>
          </cell>
          <cell r="C510">
            <v>255.35</v>
          </cell>
        </row>
        <row r="511">
          <cell r="B511">
            <v>207.57499999999999</v>
          </cell>
          <cell r="C511">
            <v>256.77499999999998</v>
          </cell>
        </row>
        <row r="512">
          <cell r="B512">
            <v>207.6</v>
          </cell>
          <cell r="C512">
            <v>258.2</v>
          </cell>
        </row>
        <row r="513">
          <cell r="B513">
            <v>207.625</v>
          </cell>
          <cell r="C513">
            <v>259.625</v>
          </cell>
        </row>
        <row r="514">
          <cell r="B514">
            <v>207.65</v>
          </cell>
          <cell r="C514">
            <v>261.05</v>
          </cell>
        </row>
        <row r="515">
          <cell r="B515">
            <v>207.67500000000001</v>
          </cell>
          <cell r="C515">
            <v>262.47500000000002</v>
          </cell>
        </row>
        <row r="516">
          <cell r="B516">
            <v>207.7</v>
          </cell>
          <cell r="C516">
            <v>263.89999999999998</v>
          </cell>
        </row>
        <row r="517">
          <cell r="B517">
            <v>207.72499999999999</v>
          </cell>
          <cell r="C517">
            <v>265.32499999999999</v>
          </cell>
        </row>
        <row r="518">
          <cell r="B518">
            <v>207.75</v>
          </cell>
          <cell r="C518">
            <v>266.75</v>
          </cell>
        </row>
        <row r="519">
          <cell r="B519">
            <v>207.77500000000001</v>
          </cell>
          <cell r="C519">
            <v>268.17500000000001</v>
          </cell>
        </row>
        <row r="520">
          <cell r="B520">
            <v>207.8</v>
          </cell>
          <cell r="C520">
            <v>269.60000000000002</v>
          </cell>
        </row>
        <row r="521">
          <cell r="B521">
            <v>207.82499999999999</v>
          </cell>
          <cell r="C521">
            <v>271.02499999999998</v>
          </cell>
        </row>
        <row r="522">
          <cell r="B522">
            <v>207.85</v>
          </cell>
          <cell r="C522">
            <v>272.45</v>
          </cell>
        </row>
        <row r="523">
          <cell r="B523">
            <v>207.875</v>
          </cell>
          <cell r="C523">
            <v>273.875</v>
          </cell>
        </row>
        <row r="524">
          <cell r="B524">
            <v>207.9</v>
          </cell>
          <cell r="C524">
            <v>275.3</v>
          </cell>
        </row>
        <row r="525">
          <cell r="B525">
            <v>207.92500000000001</v>
          </cell>
          <cell r="C525">
            <v>276.72500000000002</v>
          </cell>
        </row>
        <row r="526">
          <cell r="B526">
            <v>207.95</v>
          </cell>
          <cell r="C526">
            <v>278.14999999999998</v>
          </cell>
        </row>
        <row r="527">
          <cell r="B527">
            <v>207.97499999999999</v>
          </cell>
          <cell r="C527">
            <v>279.57499999999999</v>
          </cell>
        </row>
        <row r="528">
          <cell r="B528">
            <v>208</v>
          </cell>
          <cell r="C528">
            <v>281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"/>
      <sheetName val="Summary"/>
      <sheetName val="BHUSAWAL"/>
      <sheetName val="F1(Bhu)"/>
      <sheetName val="F2.1(Bhu)"/>
      <sheetName val="F2.2(Bhu)"/>
      <sheetName val="F2.3(Bhu)"/>
      <sheetName val="F2.6(Bhu)"/>
      <sheetName val="F3(Bhu)"/>
      <sheetName val="F3.1(Bhu)"/>
      <sheetName val="F3.2(Bhu)"/>
      <sheetName val="F3.3(Bhu)"/>
      <sheetName val="F4(Bhu)"/>
      <sheetName val="F5(Bhu)"/>
      <sheetName val="F5.1(Bhu)"/>
      <sheetName val="F5.2(Bhu)"/>
      <sheetName val="F5.3(Bhu)"/>
      <sheetName val="F5.4(Bhu)"/>
      <sheetName val="F6(Bhu)"/>
      <sheetName val="F11(Bhu)"/>
      <sheetName val="F12(Bhu)"/>
      <sheetName val="Chandrapur"/>
      <sheetName val="F1(Cha)"/>
      <sheetName val="F2.1(Cha)"/>
      <sheetName val="F2.2(Cha)"/>
      <sheetName val="F2.3(Cha)"/>
      <sheetName val="F2.6(Cha)"/>
      <sheetName val="F3(Cha)"/>
      <sheetName val="F3.1(Cha)"/>
      <sheetName val="F3.2(Cha)"/>
      <sheetName val="F3.3(Cha)"/>
      <sheetName val="F4(Cha)"/>
      <sheetName val="F5(Cha)"/>
      <sheetName val="F5.1(Cha)"/>
      <sheetName val="F5.2(Cha)"/>
      <sheetName val="F5.3(Cha)"/>
      <sheetName val="F5.4(Cha)"/>
      <sheetName val="F6(Cha)"/>
      <sheetName val="F11(Cha)"/>
      <sheetName val="F12(Cha)"/>
      <sheetName val="Koradi"/>
      <sheetName val="F1(Kor)"/>
      <sheetName val="F2.1(Kor)"/>
      <sheetName val="F2.2(Kor)"/>
      <sheetName val="F2.3(Kor)"/>
      <sheetName val="F2.6(Kor)"/>
      <sheetName val="F3(Kor)"/>
      <sheetName val="F3.1(Kor)"/>
      <sheetName val="F3.2(Kor)"/>
      <sheetName val="F3.3(Kor)"/>
      <sheetName val="F4(Kor)"/>
      <sheetName val="F5(Kor)"/>
      <sheetName val="F5.1(Kor)"/>
      <sheetName val="F5.2(Kor)"/>
      <sheetName val="F5.3(Kor)"/>
      <sheetName val="F5.4(Kor)"/>
      <sheetName val="F6(Kor)"/>
      <sheetName val="F11(Kor)"/>
      <sheetName val="F12(Kor)"/>
      <sheetName val="Paras"/>
      <sheetName val="F1(Paras)"/>
      <sheetName val="F2.1(Paras)"/>
      <sheetName val="F2.2(Paras)"/>
      <sheetName val="F2.3(Paras)"/>
      <sheetName val="F2.6(Paras)"/>
      <sheetName val="F3(Paras)"/>
      <sheetName val="F3.1(Paras)"/>
      <sheetName val="F3.2(Paras)"/>
      <sheetName val="F3.3(Paras)"/>
      <sheetName val="F4(Paras)"/>
      <sheetName val="F5(Paras)"/>
      <sheetName val="F5.1(Paras)"/>
      <sheetName val="F5.2(Paras)"/>
      <sheetName val="F5.3(Paras)"/>
      <sheetName val="F5.4(Paras)"/>
      <sheetName val="F6(Paras)"/>
      <sheetName val="F11(Paras)"/>
      <sheetName val="F12(Paras)"/>
      <sheetName val="Parli"/>
      <sheetName val="F1(Parli)"/>
      <sheetName val="F2.1(Parli)"/>
      <sheetName val="F2.2(Parli)"/>
      <sheetName val="F2.3(Parli)"/>
      <sheetName val="F2.6(Parli)"/>
      <sheetName val="F3(Parli)"/>
      <sheetName val="F3.1(Parli)"/>
      <sheetName val="F3.2(Parli)"/>
      <sheetName val="F3.3(Parli)"/>
      <sheetName val="F4(Parli)"/>
      <sheetName val="F5(Parli)"/>
      <sheetName val="F5.1(Parli)"/>
      <sheetName val="F5.2(Parli)"/>
      <sheetName val="F5.3(Parli)"/>
      <sheetName val="F5.4(Parli)"/>
      <sheetName val="F6(Parli)"/>
      <sheetName val="F11(Parli)"/>
      <sheetName val="F12(Parli)"/>
      <sheetName val="Khaperkheda"/>
      <sheetName val="F1(Kha)"/>
      <sheetName val="F2.1(Kha)"/>
      <sheetName val="F2.2(Kha)"/>
      <sheetName val="F2.3(Kha)"/>
      <sheetName val="F2.6(Kha)"/>
      <sheetName val="F3(Kha)"/>
      <sheetName val="F3.1(Kha)"/>
      <sheetName val="F3.2(Kha)"/>
      <sheetName val="F3.3(Kha)"/>
      <sheetName val="F4(Kha)"/>
      <sheetName val="F5(Kha)"/>
      <sheetName val="F5.1(Kha)"/>
      <sheetName val="F5.2(Kha)"/>
      <sheetName val="F5.3(Kha)"/>
      <sheetName val="F5.4(Kha)"/>
      <sheetName val="F6(Kha)"/>
      <sheetName val="F11(Kha)"/>
      <sheetName val="F12(Kha)"/>
      <sheetName val="Nasik"/>
      <sheetName val="F1(Nasi)"/>
      <sheetName val="F2.1(Nasi)"/>
      <sheetName val="F2.2(Nasi)"/>
      <sheetName val="F2.3(Nasi)"/>
      <sheetName val="F2.6(Nasi)"/>
      <sheetName val="F3(Nasi)"/>
      <sheetName val="F3.1(Nasi)"/>
      <sheetName val="F3.2(Nasi)"/>
      <sheetName val="F3.3(Nasi)"/>
      <sheetName val="F4(Nasi)"/>
      <sheetName val="F5(Nasi)"/>
      <sheetName val="F5.1(Nasi)"/>
      <sheetName val="F5.2(Nasi)"/>
      <sheetName val="F5.3(Nasi)"/>
      <sheetName val="F5.4(Nasi)"/>
      <sheetName val="F6(Nasi)"/>
      <sheetName val="F11(Nasi)"/>
      <sheetName val="F12(Nasi)"/>
      <sheetName val="Uran"/>
      <sheetName val="F1(Uran)"/>
      <sheetName val="F2.1(Uran)"/>
      <sheetName val="F2.2(Uran)"/>
      <sheetName val="F2.3(Uran)"/>
      <sheetName val="F2.6(Uran)"/>
      <sheetName val="F3(Uran)"/>
      <sheetName val="F3.1(Uran)"/>
      <sheetName val="F3.2(Uran)"/>
      <sheetName val="F3.3(Uran)"/>
      <sheetName val="F4(Uran)"/>
      <sheetName val="F5(Uran)"/>
      <sheetName val="F5.1(Uran)"/>
      <sheetName val="F5.2(Uran)"/>
      <sheetName val="F5.3(Uran)"/>
      <sheetName val="F5.4(Uran)"/>
      <sheetName val="F6(Uran)"/>
      <sheetName val="F11(Uran)"/>
      <sheetName val="F12(Uran)"/>
      <sheetName val="Hydro"/>
      <sheetName val="F1(Hydro)"/>
      <sheetName val="F2.1(Hydro)"/>
      <sheetName val="F2.3(Hydro)"/>
      <sheetName val="F2.4(Hydro)"/>
      <sheetName val="F2.6(Hydro)"/>
      <sheetName val="F3(Hydro)"/>
      <sheetName val="F3.1(Hydro)"/>
      <sheetName val="F3.2(Hydro)"/>
      <sheetName val="F3.3(Hydro)"/>
      <sheetName val="F4(Hydro)"/>
      <sheetName val="F4(Koyna)"/>
      <sheetName val="F4(PuneHydro)"/>
      <sheetName val="F4(NasikHydro)"/>
      <sheetName val="F5(Hydro)"/>
      <sheetName val="F5.1(Hydro)"/>
      <sheetName val="F5.2(Hydro)"/>
      <sheetName val="F5.3(PuneHydro)"/>
      <sheetName val="F5.4(PuneHydro)"/>
      <sheetName val="F5.3(NasikHydro)"/>
      <sheetName val="F5.4(NasikHydro)"/>
      <sheetName val="F5.3(Koyna)"/>
      <sheetName val="F5.4(Koyna)"/>
      <sheetName val="F6(Hydro)"/>
      <sheetName val="F11(Hydro)"/>
      <sheetName val="F12(Hydro)"/>
      <sheetName val="Level_qty"/>
    </sheetNames>
    <sheetDataSet>
      <sheetData sheetId="0">
        <row r="4">
          <cell r="B4">
            <v>7.8600000000000003E-2</v>
          </cell>
        </row>
        <row r="5">
          <cell r="B5">
            <v>7.8600000000000003E-2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ALOL- 3000"/>
      <sheetName val="INTEREST AND FINANCE CHARGES"/>
      <sheetName val="Legal &amp; Professional  11"/>
      <sheetName val="QA EXP 71600"/>
      <sheetName val="QS EXPENSES"/>
      <sheetName val="DIWALI EXP"/>
      <sheetName val="Books &amp; Periodicals"/>
      <sheetName val="MISC EXP"/>
      <sheetName val="FRT DOMESTIC SALE"/>
      <sheetName val="PACKING MATERIAL"/>
      <sheetName val="LOSS-SALES-OF-ASSETS"/>
      <sheetName val="Administrative service charge"/>
      <sheetName val="Insurance "/>
      <sheetName val="ED Paid Others"/>
      <sheetName val="Rate &amp; Taxes   Sch 11 "/>
      <sheetName val="PROFESSIONAL TAX"/>
      <sheetName val="TESTING FEES"/>
      <sheetName val="COMMUNICATION EXP."/>
      <sheetName val="REPAIR &amp; MAINTENANCE "/>
      <sheetName val="Travelling"/>
      <sheetName val="Medical Expenses"/>
      <sheetName val="Staff &amp; worker welfare"/>
      <sheetName val="Staff Vehilcle Exp"/>
      <sheetName val="GRATUITY"/>
      <sheetName val="EX-GRATIA"/>
      <sheetName val="BONUS"/>
      <sheetName val="Incentive to mgr staff"/>
      <sheetName val="LTA "/>
      <sheetName val="LEAVE ENCASH"/>
      <sheetName val="REP&amp;MNT BUILD"/>
      <sheetName val="REP&amp;MNT ELEC"/>
      <sheetName val="REP&amp;MNT  OTHERS"/>
      <sheetName val="REP&amp;MNT COMPUTER"/>
      <sheetName val="REP&amp;MNT FURNITURE"/>
      <sheetName val="REP&amp;MNT OFFICE EQIPT "/>
      <sheetName val="Electricity  Sch  Finalyr03-04"/>
      <sheetName val="DIESEL CONSUMED"/>
      <sheetName val="82410"/>
      <sheetName val="82420"/>
      <sheetName val="82430"/>
      <sheetName val="82440"/>
      <sheetName val="82460"/>
      <sheetName val="82480"/>
      <sheetName val="8255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MI"/>
      <sheetName val="DRS"/>
      <sheetName val="6 mths price data"/>
      <sheetName val="EPS"/>
      <sheetName val="ACT"/>
      <sheetName val="SEGMENT"/>
      <sheetName val="Sheet3"/>
      <sheetName val="SW"/>
      <sheetName val="BASE"/>
      <sheetName val="RRT"/>
      <sheetName val="INDEX"/>
      <sheetName val="QR"/>
      <sheetName val="Sheet1"/>
      <sheetName val="Income-Expn. summary"/>
      <sheetName val="PAT Correspondeing"/>
      <sheetName val="PAT-Trailing"/>
      <sheetName val="hilights"/>
      <sheetName val="Sheet2"/>
      <sheetName val="DIVNWISE"/>
      <sheetName val="segwise"/>
      <sheetName val="EPC Profit"/>
      <sheetName val="PROFIT RECO"/>
      <sheetName val="agtotal"/>
      <sheetName val="A&amp;G"/>
      <sheetName val="BS"/>
      <sheetName val="RATIO"/>
      <sheetName val="WORK-RATIO"/>
      <sheetName val="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NSITIVITY"/>
      <sheetName val="PRESFMS"/>
      <sheetName val="Ohds"/>
      <sheetName val="Assumptions"/>
      <sheetName val="mancount"/>
      <sheetName val="BLST_MAR.07"/>
      <sheetName val="HI-TARGE"/>
      <sheetName val="TB BS 12"/>
      <sheetName val="TB-BS-11"/>
      <sheetName val="Profit &amp; Loss"/>
      <sheetName val="Notes Balance Sheet"/>
      <sheetName val="Notes profit &amp; Loss Account"/>
      <sheetName val="TB PL"/>
      <sheetName val="Final DEP CO ACT"/>
      <sheetName val="TB-BS-12"/>
      <sheetName val="TB BS 13"/>
      <sheetName val="Company"/>
      <sheetName val="Share capital"/>
      <sheetName val="Reserve and surplus"/>
      <sheetName val="Other current liabilities"/>
      <sheetName val="FA"/>
      <sheetName val="Intangible assets"/>
      <sheetName val="Deferred tax assets"/>
      <sheetName val="Loans and advances Non cur"/>
      <sheetName val="Cur. Trade rece. &amp; othr asst"/>
      <sheetName val="Balance Sheet"/>
      <sheetName val="Deatiled F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s"/>
      <sheetName val="Part A"/>
      <sheetName val="Beneficial Owners"/>
      <sheetName val="Directors"/>
      <sheetName val="Subsidiary Companies"/>
      <sheetName val="Balance Sheet"/>
      <sheetName val="Profit and Loss"/>
      <sheetName val="Other Information"/>
      <sheetName val="Part B"/>
      <sheetName val="Part C"/>
      <sheetName val="Schedule 1 - Computation"/>
      <sheetName val="Schedule 2 - Capital Gains"/>
      <sheetName val="Schedule 2 - STCG"/>
      <sheetName val="Schedule  - LTCG"/>
      <sheetName val="Schedule 3 - Depreciation"/>
      <sheetName val="Schedule 4 - House Property"/>
      <sheetName val="Schedule 5 - Other Sources"/>
      <sheetName val="Schedule 6"/>
      <sheetName val="Schedule 7"/>
      <sheetName val="Schedule 8"/>
      <sheetName val="Schedule 9 - Deductions Sec. 10"/>
      <sheetName val="Schedule 10 - Deductions Ch VIA"/>
      <sheetName val="Schedule 11 - Rate Purpose"/>
      <sheetName val="Schedule 12 -Tax @ special rate"/>
      <sheetName val="Schedule 13 - Exempt Income"/>
      <sheetName val="Schedule 14 - Rebate"/>
      <sheetName val="Schedule 15 - tax Sec 115JB"/>
      <sheetName val="Schedule 16- Distributed Profit"/>
      <sheetName val="Schedule 17 - Value of FBT"/>
      <sheetName val="Schedule 18 - Bank Accounts"/>
      <sheetName val="Schedule 19 - Advance Tax"/>
      <sheetName val="Schedule 20 - Self Assmnt Tax"/>
      <sheetName val="Schedule 21 - Dividend Tax"/>
      <sheetName val="Schedule 22 - Advance FBT"/>
      <sheetName val="Schedule 23 - FBT Self Assmnt"/>
      <sheetName val="Schedule 24 - TDS"/>
      <sheetName val="Schedule 25 - TCS"/>
      <sheetName val="Principal Item -Trading"/>
      <sheetName val="Principal Item - Raw material"/>
      <sheetName val="Principal Item - Products"/>
      <sheetName val="Calculation (2)"/>
      <sheetName val="10-city points"/>
      <sheetName val="CRITERIA4"/>
    </sheetNames>
    <sheetDataSet>
      <sheetData sheetId="0" refreshError="1">
        <row r="61">
          <cell r="A61" t="str">
            <v>21 - Sec 115WD(1)</v>
          </cell>
        </row>
        <row r="62">
          <cell r="A62" t="str">
            <v>22 - Sec 115WD(2)</v>
          </cell>
        </row>
        <row r="63">
          <cell r="A63" t="str">
            <v>23 - Sec 115WH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 refreshError="1"/>
      <sheetData sheetId="41" refreshError="1"/>
      <sheetData sheetId="42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50-PRESS"/>
      <sheetName val="315-PRESS"/>
      <sheetName val="Pallets"/>
      <sheetName val="BLDG-PH"/>
      <sheetName val="GRIND-MACH"/>
      <sheetName val="MIG-WEL-DMACH"/>
      <sheetName val="SPOT-WELD-MACH"/>
      <sheetName val="DRILL-MACH"/>
      <sheetName val="SUMMARY"/>
      <sheetName val="CAPITAL (2)"/>
      <sheetName val="CAPITAL"/>
      <sheetName val="mancount"/>
      <sheetName val="PRESFM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Revisions"/>
      <sheetName val="Factor Grid"/>
      <sheetName val="Assumptions"/>
      <sheetName val="Security concerns"/>
      <sheetName val="Impact of Cost"/>
      <sheetName val="Summary Sheet"/>
      <sheetName val="RKA FSA &amp; Coal Price"/>
      <sheetName val="tariff_rattanpower"/>
      <sheetName val="RKA Coal Cost Calculation"/>
      <sheetName val="Financial"/>
      <sheetName val="Coal Cost revised"/>
      <sheetName val="OC - Annexures (2)"/>
      <sheetName val="FY18 &amp;19 Statements"/>
      <sheetName val="Company's revenue assumption"/>
      <sheetName val="O&amp;M cost Assumption"/>
      <sheetName val="Rough financial data"/>
      <sheetName val="RKA Debt Sch"/>
      <sheetName val="RKA Dep Sch"/>
      <sheetName val="RKA CAPM"/>
      <sheetName val="RKA Projection"/>
      <sheetName val="Asset Summary"/>
      <sheetName val="RKA Summary"/>
      <sheetName val="Coal Analysis"/>
      <sheetName val="OCCRPS and Prov."/>
      <sheetName val="New Working Capital "/>
      <sheetName val="New Debt"/>
      <sheetName val="Equity"/>
      <sheetName val="New Financial (2)"/>
      <sheetName val="New Financial_Company Ebitda"/>
      <sheetName val="Revised Tax"/>
      <sheetName val="Comparison of WC effect"/>
      <sheetName val="Working Capital"/>
      <sheetName val="For OC proposal"/>
      <sheetName val="Payout to Lenders"/>
      <sheetName val="Equit_OCD"/>
      <sheetName val="Repayment Part A"/>
      <sheetName val="for tables_OC summary"/>
      <sheetName val="OCD and Prov."/>
      <sheetName val="Phasing"/>
      <sheetName val="Tax Check"/>
      <sheetName val="Sheet5"/>
      <sheetName val="Financial_original"/>
      <sheetName val="H1FY2018"/>
      <sheetName val="TEV_Cashflow"/>
      <sheetName val="TEV_Assumption"/>
      <sheetName val="TEV_Working"/>
      <sheetName val="Ratios &amp; IRR"/>
      <sheetName val="Debt Sheet"/>
      <sheetName val="Operating Ratios"/>
      <sheetName val="Financials_per unit"/>
      <sheetName val="OC - Annexures"/>
      <sheetName val="Sustainability Test"/>
      <sheetName val="Original Debt_not linked to S4A"/>
      <sheetName val="Original Debt"/>
      <sheetName val="Test"/>
      <sheetName val="CF"/>
      <sheetName val="COG (2)"/>
      <sheetName val="COG"/>
      <sheetName val="Rail_freight"/>
      <sheetName val="Sheet2"/>
      <sheetName val="Project Cost"/>
      <sheetName val="Coal Cost"/>
      <sheetName val="CMA"/>
      <sheetName val="MERC order"/>
      <sheetName val="Depreciation_unit (1)"/>
      <sheetName val="Depreciation_unit (2)"/>
      <sheetName val="Depreciation_unit (3)"/>
      <sheetName val="Depreciation_unit (4)"/>
      <sheetName val="Depreciation_unit (5)"/>
      <sheetName val="IRR &amp; WACC Computation"/>
      <sheetName val="Share Price"/>
      <sheetName val="Share Price New"/>
      <sheetName val="Sheet3"/>
      <sheetName val="Sheet4"/>
      <sheetName val="Provisioning Comparison"/>
      <sheetName val="Share Price_SEBI"/>
      <sheetName val="RIPL Share Price"/>
      <sheetName val="Share Price - 52 week Ref date"/>
      <sheetName val="Sheet6"/>
      <sheetName val="Cash Flow"/>
      <sheetName val="Sheet1"/>
      <sheetName val="Comparison with S4A"/>
      <sheetName val="Sheet7"/>
      <sheetName val="Unit-wise Analysis"/>
      <sheetName val="For PPT"/>
      <sheetName val="Outstanding"/>
    </sheetNames>
    <sheetDataSet>
      <sheetData sheetId="0"/>
      <sheetData sheetId="1"/>
      <sheetData sheetId="2"/>
      <sheetData sheetId="3">
        <row r="46">
          <cell r="D46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3-04|71"/>
      <sheetName val="03-04|72"/>
      <sheetName val="03-04|74"/>
      <sheetName val="03-04|75"/>
      <sheetName val="03-04|76"/>
      <sheetName val="03-04|77"/>
      <sheetName val="03-04|79"/>
      <sheetName val="03-04|83"/>
      <sheetName val="03-04|Master"/>
      <sheetName val="04RE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ers"/>
      <sheetName val="CPD"/>
      <sheetName val="CPD Output"/>
      <sheetName val="balsara"/>
      <sheetName val="bayer"/>
      <sheetName val="hll"/>
      <sheetName val="hll (2)"/>
      <sheetName val="colgate"/>
      <sheetName val="Dabur"/>
      <sheetName val="godrej soap"/>
      <sheetName val="henkel"/>
      <sheetName val="ISP"/>
      <sheetName val="Marico"/>
      <sheetName val="nirma"/>
      <sheetName val="P&amp;G"/>
      <sheetName val="Reckkit"/>
      <sheetName val="SBC"/>
      <sheetName val="Mcap"/>
      <sheetName val="Output Table"/>
      <sheetName val="Output Table (3)"/>
      <sheetName val="Input"/>
      <sheetName val="MV &amp; EI"/>
      <sheetName val="MVA &amp; EI"/>
      <sheetName val="EI  Chart"/>
      <sheetName val="EVA Improvement Profile"/>
      <sheetName val="Results"/>
      <sheetName val="Output Table (2)"/>
      <sheetName val="ANNX -II"/>
      <sheetName val="HALO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"/>
      <sheetName val="PC"/>
      <sheetName val="Debt Scheduling"/>
      <sheetName val="Dep"/>
      <sheetName val="RM &amp; Cons"/>
      <sheetName val="RM Purchase"/>
      <sheetName val="Sales &amp; Prod"/>
      <sheetName val="WIP &amp; FG costing"/>
      <sheetName val="Manpower"/>
      <sheetName val="CF"/>
      <sheetName val="Tax"/>
      <sheetName val="Ferro Alloys"/>
      <sheetName val="DRI - Phase-1"/>
      <sheetName val="25 MW"/>
      <sheetName val="Mines"/>
      <sheetName val="10MW"/>
      <sheetName val="Exist-Debt"/>
      <sheetName val="Phase I &amp; II"/>
      <sheetName val="For IM"/>
      <sheetName val="WC"/>
      <sheetName val="DSCR"/>
      <sheetName val="PL Consolidated"/>
      <sheetName val="BS"/>
      <sheetName val="PL"/>
      <sheetName val="Sensitivity"/>
      <sheetName val="Input"/>
      <sheetName val="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Tickmarks"/>
      <sheetName val="Debt Scheduling"/>
      <sheetName val="Sensitivity"/>
      <sheetName val="interest "/>
      <sheetName val="Assum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nge Info"/>
      <sheetName val="Sheet1"/>
      <sheetName val="MPR Summ"/>
      <sheetName val="MPR Cons"/>
      <sheetName val="CPGA"/>
      <sheetName val="Channel Wise Subs"/>
      <sheetName val="False"/>
      <sheetName val="Financial Position (C)"/>
      <sheetName val="Capex Details"/>
      <sheetName val="Profit &amp; Loss Account (C)"/>
      <sheetName val="Fixed License-Entry Fee"/>
      <sheetName val="Investment"/>
      <sheetName val="Deposit"/>
      <sheetName val="Advances"/>
      <sheetName val="Other CA"/>
      <sheetName val="Cash &amp; Bank Balance"/>
      <sheetName val="Inventories"/>
      <sheetName val="Debtors"/>
      <sheetName val="Roaming  Debtors"/>
      <sheetName val="Borrowings"/>
      <sheetName val="Creditors"/>
      <sheetName val="Sub Dep"/>
      <sheetName val="Revenue Statement (C)"/>
      <sheetName val="Engineering Expenses (C)"/>
      <sheetName val="Customer Servicing Expenses (C)"/>
      <sheetName val="Marketing Expenses (C)"/>
      <sheetName val="General &amp; Admin Expenses (C)"/>
      <sheetName val="Interest &amp; Fin Expenses (C)"/>
      <sheetName val="MPR SUMM (M)"/>
      <sheetName val="MPR Maha"/>
      <sheetName val="False M"/>
      <sheetName val="Capex (M)"/>
      <sheetName val="Financial Position"/>
      <sheetName val="Profit &amp; Loss Account"/>
      <sheetName val="Revenue Statement"/>
      <sheetName val="Engineering Expenses"/>
      <sheetName val="Customer Servicing Expenses"/>
      <sheetName val="Marketing Expenses"/>
      <sheetName val="General &amp; Admin Expenses"/>
      <sheetName val="Interest &amp; Financing Expenses"/>
      <sheetName val="MPR Summ (G)"/>
      <sheetName val="MPR GUJ"/>
      <sheetName val="False G"/>
      <sheetName val="Financial Position (2)"/>
      <sheetName val="Capex Guj"/>
      <sheetName val="Profit &amp; Loss Account (G)"/>
      <sheetName val="Revenue Statement (G)"/>
      <sheetName val="Engineering Expenses (G)"/>
      <sheetName val="Customer Servicing Expenses (G)"/>
      <sheetName val="Marketing Expenses (G)"/>
      <sheetName val="General &amp; Admin Expenses (G)"/>
      <sheetName val="Interest &amp; Fin Expenses (G)"/>
      <sheetName val="ARPU Statement"/>
      <sheetName val="Sheet2"/>
      <sheetName val="Sheet3"/>
      <sheetName val="Inc_st"/>
      <sheetName val="Input"/>
      <sheetName val="b"/>
      <sheetName val="fco"/>
      <sheetName val="FACTORS"/>
      <sheetName val="INI"/>
      <sheetName val="Assumptions"/>
      <sheetName val="Output"/>
      <sheetName val="Sheet4"/>
      <sheetName val="AC1"/>
      <sheetName val="O1"/>
      <sheetName val="Information"/>
    </sheetNames>
    <sheetDataSet>
      <sheetData sheetId="0" refreshError="1"/>
      <sheetData sheetId="1" refreshError="1">
        <row r="4">
          <cell r="B4">
            <v>36831</v>
          </cell>
        </row>
        <row r="10">
          <cell r="A10" t="str">
            <v>Million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/>
      <sheetData sheetId="54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me"/>
      <sheetName val="Index"/>
      <sheetName val="GENERAL"/>
      <sheetName val="GENERAL2"/>
      <sheetName val="SUBSIDIARY DETAILS"/>
      <sheetName val="NATUREOFBUSINESS"/>
      <sheetName val="BALANCE_SHEET"/>
      <sheetName val="PROFIT_LOSS"/>
      <sheetName val="OTHER_INFORMATION"/>
      <sheetName val="QUANTITATIVE_DETAILS"/>
      <sheetName val="PART_B"/>
      <sheetName val="PART_C"/>
      <sheetName val="HOUSE_PROPERTY"/>
      <sheetName val="BP"/>
      <sheetName val="DPM_DOA"/>
      <sheetName val="DEP_DCG"/>
      <sheetName val="ESR"/>
      <sheetName val="CG_OS"/>
      <sheetName val="CYLA BFLA"/>
      <sheetName val="CFL"/>
      <sheetName val="UD"/>
      <sheetName val="10A"/>
      <sheetName val="80G"/>
      <sheetName val="80_"/>
      <sheetName val="SI"/>
      <sheetName val="EI_MAT"/>
      <sheetName val="FRINGE_BENEFIT_INFO"/>
      <sheetName val="IT_DDTP"/>
      <sheetName val="FSI"/>
      <sheetName val="TR_FA"/>
      <sheetName val="DDT_TDS_TCS"/>
      <sheetName val="Instructions"/>
      <sheetName val="Pre_XML"/>
      <sheetName val="Calculator"/>
      <sheetName val="Setoff"/>
      <sheetName val="March 12 - VEL 2012_ITR6_PR8"/>
    </sheetNames>
    <sheetDataSet>
      <sheetData sheetId="0"/>
      <sheetData sheetId="1"/>
      <sheetData sheetId="2">
        <row r="15">
          <cell r="AQ15" t="str">
            <v>Yes</v>
          </cell>
        </row>
        <row r="32">
          <cell r="U32" t="str">
            <v>RES - Resident</v>
          </cell>
        </row>
        <row r="52">
          <cell r="B52" t="str">
            <v>01-ANDAMAN AND NICOBAR ISLANDS</v>
          </cell>
          <cell r="U52" t="str">
            <v>6-Public Company</v>
          </cell>
          <cell r="AJ52" t="str">
            <v>11- u/s 139(1)</v>
          </cell>
          <cell r="DA52" t="str">
            <v>Yes</v>
          </cell>
          <cell r="DH52" t="str">
            <v>Yes</v>
          </cell>
          <cell r="DP52" t="str">
            <v>Yes</v>
          </cell>
          <cell r="DS52" t="str">
            <v>Yes</v>
          </cell>
          <cell r="EB52" t="str">
            <v>O-Original</v>
          </cell>
          <cell r="EM52" t="str">
            <v>RES-Resident</v>
          </cell>
        </row>
        <row r="53">
          <cell r="B53" t="str">
            <v>02-ANDHRA PRADESH</v>
          </cell>
          <cell r="U53" t="str">
            <v>7-Private Company</v>
          </cell>
          <cell r="AJ53" t="str">
            <v>12- u/s 139(4)</v>
          </cell>
          <cell r="DA53" t="str">
            <v>No</v>
          </cell>
          <cell r="DH53" t="str">
            <v>No</v>
          </cell>
          <cell r="DP53" t="str">
            <v>No</v>
          </cell>
          <cell r="DS53" t="str">
            <v>No</v>
          </cell>
          <cell r="EB53" t="str">
            <v>R-Revised</v>
          </cell>
          <cell r="EM53" t="str">
            <v>NRI-Non Resident</v>
          </cell>
        </row>
        <row r="54">
          <cell r="B54" t="str">
            <v>03-ARUNACHAL PRADESH</v>
          </cell>
          <cell r="AJ54" t="str">
            <v>13- u/s 142(1)</v>
          </cell>
        </row>
        <row r="55">
          <cell r="B55" t="str">
            <v>04-ASSAM</v>
          </cell>
          <cell r="AJ55" t="str">
            <v>14- u/s 148</v>
          </cell>
        </row>
        <row r="56">
          <cell r="B56" t="str">
            <v>05-BIHAR</v>
          </cell>
          <cell r="AJ56" t="str">
            <v>15- u/s 153A</v>
          </cell>
        </row>
        <row r="57">
          <cell r="B57" t="str">
            <v>06-CHANDIGARH</v>
          </cell>
          <cell r="AJ57" t="str">
            <v>16 - u/s 153C r/w 153A</v>
          </cell>
        </row>
        <row r="58">
          <cell r="B58" t="str">
            <v>07-DADRA AND NAGAR HAVELI</v>
          </cell>
          <cell r="AJ58" t="str">
            <v>17 - u/s 139(5)</v>
          </cell>
        </row>
        <row r="59">
          <cell r="B59" t="str">
            <v>08-DAMAN AND DIU</v>
          </cell>
          <cell r="AJ59" t="str">
            <v>18 - u/s 139(9)</v>
          </cell>
        </row>
        <row r="60">
          <cell r="B60" t="str">
            <v>09-DELHI</v>
          </cell>
        </row>
        <row r="61">
          <cell r="B61" t="str">
            <v>10-GOA</v>
          </cell>
        </row>
        <row r="62">
          <cell r="B62" t="str">
            <v>11-GUJARAT</v>
          </cell>
        </row>
        <row r="63">
          <cell r="B63" t="str">
            <v>12-HARYANA</v>
          </cell>
        </row>
        <row r="64">
          <cell r="B64" t="str">
            <v>13-HIMACHAL PRADESH</v>
          </cell>
        </row>
        <row r="65">
          <cell r="B65" t="str">
            <v>14-JAMMU AND KASHMIR</v>
          </cell>
        </row>
        <row r="66">
          <cell r="B66" t="str">
            <v>15-KARNATAKA</v>
          </cell>
        </row>
        <row r="67">
          <cell r="B67" t="str">
            <v>16-KERALA</v>
          </cell>
        </row>
        <row r="68">
          <cell r="B68" t="str">
            <v>17-LAKHSWADEEP</v>
          </cell>
        </row>
        <row r="69">
          <cell r="B69" t="str">
            <v>18-MADHYA PRADESH</v>
          </cell>
        </row>
        <row r="70">
          <cell r="B70" t="str">
            <v>19-MAHARASHTRA</v>
          </cell>
        </row>
        <row r="71">
          <cell r="B71" t="str">
            <v>20-MANIPUR</v>
          </cell>
        </row>
        <row r="72">
          <cell r="B72" t="str">
            <v>21-MEGHALAYA</v>
          </cell>
        </row>
        <row r="73">
          <cell r="B73" t="str">
            <v>22-MIZORAM</v>
          </cell>
        </row>
        <row r="74">
          <cell r="B74" t="str">
            <v>23-NAGALAND</v>
          </cell>
        </row>
        <row r="75">
          <cell r="B75" t="str">
            <v>24-ORISSA</v>
          </cell>
        </row>
        <row r="76">
          <cell r="B76" t="str">
            <v>25-PONDICHERRY</v>
          </cell>
        </row>
        <row r="77">
          <cell r="B77" t="str">
            <v>26-PUNJAB</v>
          </cell>
        </row>
        <row r="78">
          <cell r="B78" t="str">
            <v>27-RAJASTHAN</v>
          </cell>
        </row>
        <row r="79">
          <cell r="B79" t="str">
            <v>28-SIKKIM</v>
          </cell>
        </row>
        <row r="80">
          <cell r="B80" t="str">
            <v>29-TAMILNADU</v>
          </cell>
        </row>
        <row r="81">
          <cell r="B81" t="str">
            <v>30-TRIPURA</v>
          </cell>
        </row>
        <row r="82">
          <cell r="B82" t="str">
            <v>31-UTTAR PRADESH</v>
          </cell>
        </row>
        <row r="83">
          <cell r="B83" t="str">
            <v>32-WEST BENGAL</v>
          </cell>
        </row>
        <row r="84">
          <cell r="B84" t="str">
            <v>33-CHHATISHGARH</v>
          </cell>
        </row>
        <row r="85">
          <cell r="B85" t="str">
            <v>34-UTTARANCHAL</v>
          </cell>
        </row>
        <row r="86">
          <cell r="B86" t="str">
            <v>35-JHARKHAND</v>
          </cell>
        </row>
        <row r="87">
          <cell r="B87" t="str">
            <v>99-FOREIGN</v>
          </cell>
        </row>
      </sheetData>
      <sheetData sheetId="3">
        <row r="50">
          <cell r="C50" t="str">
            <v>1 - Holding company</v>
          </cell>
          <cell r="D50" t="str">
            <v>AMALGAMATING</v>
          </cell>
          <cell r="E50" t="str">
            <v>01-ANDAMAN AND NICOBAR ISLANDS</v>
          </cell>
          <cell r="G50" t="str">
            <v>Y</v>
          </cell>
        </row>
        <row r="51">
          <cell r="C51" t="str">
            <v>2 - Subsidiary company</v>
          </cell>
          <cell r="D51" t="str">
            <v>AMALGAMATED</v>
          </cell>
          <cell r="E51" t="str">
            <v>02-ANDHRA PRADESH</v>
          </cell>
          <cell r="G51" t="str">
            <v>N</v>
          </cell>
        </row>
        <row r="52">
          <cell r="C52" t="str">
            <v>3 - Both</v>
          </cell>
          <cell r="D52" t="str">
            <v>DEMERGED</v>
          </cell>
          <cell r="E52" t="str">
            <v>03-ARUNACHAL PRADESH</v>
          </cell>
        </row>
        <row r="53">
          <cell r="C53" t="str">
            <v>4 - Neither</v>
          </cell>
          <cell r="D53" t="str">
            <v>RESULTING</v>
          </cell>
          <cell r="E53" t="str">
            <v>04-ASSAM</v>
          </cell>
        </row>
        <row r="54">
          <cell r="E54" t="str">
            <v>05-BIHAR</v>
          </cell>
        </row>
        <row r="55">
          <cell r="E55" t="str">
            <v>06-CHANDIGARH</v>
          </cell>
        </row>
        <row r="56">
          <cell r="E56" t="str">
            <v>07-DADRA AND NAGAR HAVELI</v>
          </cell>
        </row>
        <row r="57">
          <cell r="E57" t="str">
            <v>08-DAMAN AND DIU</v>
          </cell>
        </row>
        <row r="58">
          <cell r="E58" t="str">
            <v>09-DELHI</v>
          </cell>
        </row>
        <row r="59">
          <cell r="E59" t="str">
            <v>10-GOA</v>
          </cell>
        </row>
        <row r="60">
          <cell r="E60" t="str">
            <v>11-GUJARAT</v>
          </cell>
        </row>
        <row r="61">
          <cell r="E61" t="str">
            <v>12-HARYANA</v>
          </cell>
        </row>
        <row r="62">
          <cell r="E62" t="str">
            <v>13-HIMACHAL PRADESH</v>
          </cell>
        </row>
        <row r="63">
          <cell r="E63" t="str">
            <v>14-JAMMU AND KASHMIR</v>
          </cell>
        </row>
        <row r="64">
          <cell r="E64" t="str">
            <v>15-KARNATAKA</v>
          </cell>
        </row>
        <row r="65">
          <cell r="E65" t="str">
            <v>16-KERALA</v>
          </cell>
        </row>
        <row r="66">
          <cell r="E66" t="str">
            <v>17-LAKHSWADEEP</v>
          </cell>
        </row>
        <row r="67">
          <cell r="E67" t="str">
            <v>18-MADHYA PRADESH</v>
          </cell>
        </row>
        <row r="68">
          <cell r="E68" t="str">
            <v>19-MAHARASHTRA</v>
          </cell>
        </row>
        <row r="69">
          <cell r="E69" t="str">
            <v>20-MANIPUR</v>
          </cell>
        </row>
        <row r="70">
          <cell r="E70" t="str">
            <v>21-MEGHALAYA</v>
          </cell>
        </row>
        <row r="71">
          <cell r="E71" t="str">
            <v>22-MIZORAM</v>
          </cell>
        </row>
        <row r="72">
          <cell r="E72" t="str">
            <v>23-NAGALAND</v>
          </cell>
        </row>
        <row r="73">
          <cell r="E73" t="str">
            <v>24-ORISSA</v>
          </cell>
        </row>
        <row r="74">
          <cell r="E74" t="str">
            <v>25-PONDICHERRY</v>
          </cell>
        </row>
        <row r="75">
          <cell r="E75" t="str">
            <v>26-PUNJAB</v>
          </cell>
        </row>
        <row r="76">
          <cell r="E76" t="str">
            <v>27-RAJASTHAN</v>
          </cell>
        </row>
        <row r="77">
          <cell r="E77" t="str">
            <v>28-SIKKIM</v>
          </cell>
        </row>
        <row r="78">
          <cell r="E78" t="str">
            <v>29-TAMILNADU</v>
          </cell>
        </row>
        <row r="79">
          <cell r="E79" t="str">
            <v>30-TRIPURA</v>
          </cell>
        </row>
        <row r="80">
          <cell r="E80" t="str">
            <v>31-UTTAR PRADESH</v>
          </cell>
        </row>
        <row r="81">
          <cell r="E81" t="str">
            <v>32-WEST BENGAL</v>
          </cell>
        </row>
        <row r="82">
          <cell r="E82" t="str">
            <v>33-CHHATISHGARH</v>
          </cell>
        </row>
        <row r="83">
          <cell r="E83" t="str">
            <v>34-UTTARANCHAL</v>
          </cell>
        </row>
        <row r="84">
          <cell r="E84" t="str">
            <v>35-JHARKHAND</v>
          </cell>
        </row>
        <row r="85">
          <cell r="E85" t="str">
            <v>99-FOREIGN</v>
          </cell>
        </row>
      </sheetData>
      <sheetData sheetId="4">
        <row r="10">
          <cell r="C10" t="str">
            <v>01-ANDAMAN AND NICOBAR ISLANDS</v>
          </cell>
        </row>
        <row r="11">
          <cell r="C11" t="str">
            <v>02-ANDHRA PRADESH</v>
          </cell>
        </row>
        <row r="12">
          <cell r="C12" t="str">
            <v>03-ARUNACHAL PRADESH</v>
          </cell>
        </row>
        <row r="13">
          <cell r="C13" t="str">
            <v>04-ASSAM</v>
          </cell>
        </row>
        <row r="14">
          <cell r="C14" t="str">
            <v>05-BIHAR</v>
          </cell>
        </row>
        <row r="15">
          <cell r="C15" t="str">
            <v>06-CHANDIGARH</v>
          </cell>
        </row>
        <row r="16">
          <cell r="C16" t="str">
            <v>07-DADRA AND NAGAR HAVELI</v>
          </cell>
        </row>
        <row r="17">
          <cell r="C17" t="str">
            <v>08-DAMAN AND DIU</v>
          </cell>
        </row>
        <row r="18">
          <cell r="C18" t="str">
            <v>09-DELHI</v>
          </cell>
        </row>
        <row r="19">
          <cell r="C19" t="str">
            <v>10-GOA</v>
          </cell>
        </row>
        <row r="20">
          <cell r="C20" t="str">
            <v>11-GUJARAT</v>
          </cell>
        </row>
        <row r="21">
          <cell r="C21" t="str">
            <v>12-HARYANA</v>
          </cell>
        </row>
        <row r="22">
          <cell r="C22" t="str">
            <v>13-HIMACHAL PRADESH</v>
          </cell>
        </row>
        <row r="23">
          <cell r="C23" t="str">
            <v>14-JAMMU AND KASHMIR</v>
          </cell>
        </row>
        <row r="24">
          <cell r="C24" t="str">
            <v>15-KARNATAKA</v>
          </cell>
        </row>
        <row r="25">
          <cell r="C25" t="str">
            <v>16-KERALA</v>
          </cell>
        </row>
        <row r="26">
          <cell r="C26" t="str">
            <v>17-LAKHSWADEEP</v>
          </cell>
        </row>
        <row r="27">
          <cell r="C27" t="str">
            <v>18-MADHYA PRADESH</v>
          </cell>
        </row>
        <row r="28">
          <cell r="C28" t="str">
            <v>19-MAHARASHTRA</v>
          </cell>
        </row>
        <row r="29">
          <cell r="C29" t="str">
            <v>20-MANIPUR</v>
          </cell>
        </row>
        <row r="30">
          <cell r="C30" t="str">
            <v>21-MEGHALAYA</v>
          </cell>
        </row>
        <row r="31">
          <cell r="C31" t="str">
            <v>22-MIZORAM</v>
          </cell>
        </row>
        <row r="32">
          <cell r="C32" t="str">
            <v>23-NAGALAND</v>
          </cell>
        </row>
        <row r="33">
          <cell r="C33" t="str">
            <v>24-ORISSA</v>
          </cell>
        </row>
        <row r="34">
          <cell r="C34" t="str">
            <v>25-PONDICHERRY</v>
          </cell>
        </row>
        <row r="35">
          <cell r="C35" t="str">
            <v>26-PUNJAB</v>
          </cell>
        </row>
        <row r="36">
          <cell r="C36" t="str">
            <v>27-RAJASTHAN</v>
          </cell>
        </row>
        <row r="37">
          <cell r="C37" t="str">
            <v>28-SIKKIM</v>
          </cell>
        </row>
        <row r="38">
          <cell r="C38" t="str">
            <v>29-TAMILNADU</v>
          </cell>
        </row>
        <row r="39">
          <cell r="C39" t="str">
            <v>30-TRIPURA</v>
          </cell>
        </row>
        <row r="40">
          <cell r="C40" t="str">
            <v>31-UTTAR PRADESH</v>
          </cell>
        </row>
        <row r="41">
          <cell r="C41" t="str">
            <v>32-WEST BENGAL</v>
          </cell>
        </row>
        <row r="42">
          <cell r="C42" t="str">
            <v>33-CHHATISHGARH</v>
          </cell>
        </row>
        <row r="43">
          <cell r="C43" t="str">
            <v>34-UTTARANCHAL</v>
          </cell>
        </row>
        <row r="44">
          <cell r="C44" t="str">
            <v>35-JHARKHAND</v>
          </cell>
        </row>
        <row r="45">
          <cell r="C45" t="str">
            <v>99-FOREIGN</v>
          </cell>
        </row>
      </sheetData>
      <sheetData sheetId="5">
        <row r="31">
          <cell r="C31" t="str">
            <v>0101-Agro-based industries</v>
          </cell>
          <cell r="E31" t="str">
            <v>Y</v>
          </cell>
          <cell r="I31" t="str">
            <v>01-ANDAMAN AND NICOBAR ISLANDS</v>
          </cell>
        </row>
        <row r="32">
          <cell r="C32" t="str">
            <v>0102-Automobile and Auto parts</v>
          </cell>
          <cell r="E32" t="str">
            <v>N</v>
          </cell>
          <cell r="I32" t="str">
            <v>02-ANDHRA PRADESH</v>
          </cell>
        </row>
        <row r="33">
          <cell r="C33" t="str">
            <v>0103-Cement</v>
          </cell>
          <cell r="I33" t="str">
            <v>03-ARUNACHAL PRADESH</v>
          </cell>
        </row>
        <row r="34">
          <cell r="C34" t="str">
            <v>0104-Diamond cutting</v>
          </cell>
          <cell r="I34" t="str">
            <v>04-ASSAM</v>
          </cell>
        </row>
        <row r="35">
          <cell r="C35" t="str">
            <v>0105-Drugs and Pharmaceuticals</v>
          </cell>
          <cell r="I35" t="str">
            <v>05-BIHAR</v>
          </cell>
        </row>
        <row r="36">
          <cell r="C36" t="str">
            <v>0106-Electronics including Computer Hardware</v>
          </cell>
          <cell r="I36" t="str">
            <v>06-CHANDIGARH</v>
          </cell>
        </row>
        <row r="37">
          <cell r="C37" t="str">
            <v>0107-Engineering goods</v>
          </cell>
          <cell r="I37" t="str">
            <v>07-DADRA AND NAGAR HAVELI</v>
          </cell>
        </row>
        <row r="38">
          <cell r="C38" t="str">
            <v>0108-Fertilizers, Chemicals, Paints</v>
          </cell>
          <cell r="I38" t="str">
            <v>08-DAMAN AND DIU</v>
          </cell>
        </row>
        <row r="39">
          <cell r="C39" t="str">
            <v>0109-Flour &amp; Rice Mills</v>
          </cell>
          <cell r="I39" t="str">
            <v>09-DELHI</v>
          </cell>
        </row>
        <row r="40">
          <cell r="C40" t="str">
            <v>0110-Food Processing units</v>
          </cell>
          <cell r="I40" t="str">
            <v>10-GOA</v>
          </cell>
        </row>
        <row r="41">
          <cell r="C41" t="str">
            <v>0111-Marble &amp; Granite</v>
          </cell>
          <cell r="I41" t="str">
            <v>11-GUJARAT</v>
          </cell>
        </row>
        <row r="42">
          <cell r="C42" t="str">
            <v>0112-Paper</v>
          </cell>
          <cell r="I42" t="str">
            <v>12-HARYANA</v>
          </cell>
        </row>
        <row r="43">
          <cell r="C43" t="str">
            <v>0113-Petroleum and Petrochemicals</v>
          </cell>
          <cell r="I43" t="str">
            <v>13-HIMACHAL PRADESH</v>
          </cell>
        </row>
        <row r="44">
          <cell r="C44" t="str">
            <v>0114-Power and energy</v>
          </cell>
          <cell r="I44" t="str">
            <v>14-JAMMU AND KASHMIR</v>
          </cell>
        </row>
        <row r="45">
          <cell r="C45" t="str">
            <v>0115-Printing &amp; Publishing</v>
          </cell>
          <cell r="I45" t="str">
            <v>15-KARNATAKA</v>
          </cell>
        </row>
        <row r="46">
          <cell r="C46" t="str">
            <v>0116-Rubber</v>
          </cell>
          <cell r="I46" t="str">
            <v>16-KERALA</v>
          </cell>
        </row>
        <row r="47">
          <cell r="C47" t="str">
            <v>0117-Steel</v>
          </cell>
          <cell r="I47" t="str">
            <v>17-LAKHSWADEEP</v>
          </cell>
        </row>
        <row r="48">
          <cell r="C48" t="str">
            <v>0118-Sugar</v>
          </cell>
          <cell r="I48" t="str">
            <v>18-MADHYA PRADESH</v>
          </cell>
        </row>
        <row r="49">
          <cell r="C49" t="str">
            <v>0119-Tea, Coffee</v>
          </cell>
          <cell r="I49" t="str">
            <v>19-MAHARASHTRA</v>
          </cell>
        </row>
        <row r="50">
          <cell r="C50" t="str">
            <v>0120-Textiles, handloom, Power looms</v>
          </cell>
          <cell r="I50" t="str">
            <v>20-MANIPUR</v>
          </cell>
        </row>
        <row r="51">
          <cell r="C51" t="str">
            <v>0121-Tobacco</v>
          </cell>
          <cell r="I51" t="str">
            <v>21-MEGHALAYA</v>
          </cell>
        </row>
        <row r="52">
          <cell r="C52" t="str">
            <v>0122-Tyre</v>
          </cell>
          <cell r="I52" t="str">
            <v>22-MIZORAM</v>
          </cell>
        </row>
        <row r="53">
          <cell r="C53" t="str">
            <v>0123-Vanaspati &amp; Edible Oils</v>
          </cell>
          <cell r="I53" t="str">
            <v>23-NAGALAND</v>
          </cell>
        </row>
        <row r="54">
          <cell r="C54" t="str">
            <v>0124-Others</v>
          </cell>
          <cell r="I54" t="str">
            <v>24-ORISSA</v>
          </cell>
        </row>
        <row r="55">
          <cell r="C55" t="str">
            <v>0201-Chain Stores</v>
          </cell>
          <cell r="I55" t="str">
            <v>25-PONDICHERRY</v>
          </cell>
        </row>
        <row r="56">
          <cell r="C56" t="str">
            <v>0202-Retailers</v>
          </cell>
          <cell r="I56" t="str">
            <v>26-PUNJAB</v>
          </cell>
        </row>
        <row r="57">
          <cell r="C57" t="str">
            <v>0203-Wholesalers</v>
          </cell>
          <cell r="I57" t="str">
            <v>27-RAJASTHAN</v>
          </cell>
        </row>
        <row r="58">
          <cell r="C58" t="str">
            <v>0204-Others</v>
          </cell>
          <cell r="I58" t="str">
            <v>28-SIKKIM</v>
          </cell>
        </row>
        <row r="59">
          <cell r="C59" t="str">
            <v>0301-General Commission Agents</v>
          </cell>
          <cell r="I59" t="str">
            <v>29-TAMILNADU</v>
          </cell>
        </row>
        <row r="60">
          <cell r="C60" t="str">
            <v>0401-Builders</v>
          </cell>
          <cell r="I60" t="str">
            <v>30-TRIPURA</v>
          </cell>
        </row>
        <row r="61">
          <cell r="C61" t="str">
            <v>0402-Estate Agents</v>
          </cell>
          <cell r="I61" t="str">
            <v>31-UTTAR PRADESH</v>
          </cell>
        </row>
        <row r="62">
          <cell r="C62" t="str">
            <v>0403-Property Developers</v>
          </cell>
          <cell r="I62" t="str">
            <v>32-WEST BENGAL</v>
          </cell>
        </row>
        <row r="63">
          <cell r="C63" t="str">
            <v>0404-Others</v>
          </cell>
          <cell r="I63" t="str">
            <v>99-FOREIGN</v>
          </cell>
        </row>
        <row r="64">
          <cell r="C64" t="str">
            <v>0501-Civil Contractors</v>
          </cell>
        </row>
        <row r="65">
          <cell r="C65" t="str">
            <v>0502-Excise Contractors</v>
          </cell>
        </row>
        <row r="66">
          <cell r="C66" t="str">
            <v>0503-Forest Contractors</v>
          </cell>
        </row>
        <row r="67">
          <cell r="C67" t="str">
            <v>0504-Mining Contractors</v>
          </cell>
        </row>
        <row r="68">
          <cell r="C68" t="str">
            <v>0505-Others</v>
          </cell>
        </row>
        <row r="69">
          <cell r="C69" t="str">
            <v>0601-Chartered Accountants, Auditors, etc.</v>
          </cell>
        </row>
        <row r="70">
          <cell r="C70" t="str">
            <v>0602-Fashion designers</v>
          </cell>
        </row>
        <row r="71">
          <cell r="C71" t="str">
            <v>0603-Legal professionals</v>
          </cell>
        </row>
        <row r="72">
          <cell r="C72" t="str">
            <v>0604-Medical professionals</v>
          </cell>
        </row>
        <row r="73">
          <cell r="C73" t="str">
            <v>0605-Nursing Homes</v>
          </cell>
        </row>
        <row r="74">
          <cell r="C74" t="str">
            <v>0606-Specialty hospitals</v>
          </cell>
        </row>
        <row r="75">
          <cell r="C75" t="str">
            <v>0607-Others</v>
          </cell>
        </row>
        <row r="76">
          <cell r="C76" t="str">
            <v>0701-Advertisement agencies</v>
          </cell>
        </row>
        <row r="77">
          <cell r="C77" t="str">
            <v>0702-Beauty Parlours</v>
          </cell>
        </row>
        <row r="78">
          <cell r="C78" t="str">
            <v>0703-Consultancy services</v>
          </cell>
        </row>
        <row r="79">
          <cell r="C79" t="str">
            <v>0704-Courier Agencies</v>
          </cell>
        </row>
        <row r="80">
          <cell r="C80" t="str">
            <v>0705-Computer training/educational and coaching institutes</v>
          </cell>
        </row>
        <row r="81">
          <cell r="C81" t="str">
            <v>0706-Forex Dealers</v>
          </cell>
        </row>
        <row r="82">
          <cell r="C82" t="str">
            <v>0707-Hospitality services</v>
          </cell>
        </row>
        <row r="83">
          <cell r="C83" t="str">
            <v>0708-Hotels</v>
          </cell>
        </row>
        <row r="84">
          <cell r="C84" t="str">
            <v>0709-I.T. enabled services, BPO service providers</v>
          </cell>
        </row>
        <row r="85">
          <cell r="C85" t="str">
            <v>0710-Security agencies</v>
          </cell>
        </row>
        <row r="86">
          <cell r="C86" t="str">
            <v>0711-Software development agencies</v>
          </cell>
        </row>
        <row r="87">
          <cell r="C87" t="str">
            <v>0712-Transporters</v>
          </cell>
        </row>
        <row r="88">
          <cell r="C88" t="str">
            <v>0713-Travel agents, tour operators</v>
          </cell>
        </row>
        <row r="89">
          <cell r="C89" t="str">
            <v>0714-Others</v>
          </cell>
        </row>
        <row r="90">
          <cell r="C90" t="str">
            <v>0801-Banking Companies</v>
          </cell>
        </row>
        <row r="91">
          <cell r="C91" t="str">
            <v>0802-Chit Funds</v>
          </cell>
        </row>
        <row r="92">
          <cell r="C92" t="str">
            <v>0803-Financial Institutions</v>
          </cell>
        </row>
        <row r="93">
          <cell r="C93" t="str">
            <v>0804-Financial service providers</v>
          </cell>
        </row>
        <row r="94">
          <cell r="C94" t="str">
            <v>0805-Leasing Companies</v>
          </cell>
        </row>
        <row r="95">
          <cell r="C95" t="str">
            <v>0806-Money Lenders</v>
          </cell>
        </row>
        <row r="96">
          <cell r="C96" t="str">
            <v>0807-Non-Banking Finance Companies</v>
          </cell>
        </row>
        <row r="97">
          <cell r="C97" t="str">
            <v>0808-Share Brokers, Sub-brokers, etc.</v>
          </cell>
        </row>
        <row r="98">
          <cell r="C98" t="str">
            <v>0809-Others</v>
          </cell>
        </row>
        <row r="99">
          <cell r="C99" t="str">
            <v>0901-Cable T.V. productions</v>
          </cell>
        </row>
        <row r="100">
          <cell r="C100" t="str">
            <v>0902-Film distribution</v>
          </cell>
        </row>
        <row r="101">
          <cell r="C101" t="str">
            <v>0903-Film laboratories</v>
          </cell>
        </row>
        <row r="102">
          <cell r="C102" t="str">
            <v>0904-Motion Picture Producers</v>
          </cell>
        </row>
        <row r="103">
          <cell r="C103" t="str">
            <v>0905-Television Channels</v>
          </cell>
        </row>
        <row r="104">
          <cell r="C104" t="str">
            <v>0906-Others</v>
          </cell>
        </row>
      </sheetData>
      <sheetData sheetId="6">
        <row r="27">
          <cell r="J27">
            <v>921550888</v>
          </cell>
        </row>
        <row r="31">
          <cell r="H31">
            <v>2189143470</v>
          </cell>
        </row>
        <row r="42">
          <cell r="H42">
            <v>2139613621</v>
          </cell>
        </row>
        <row r="43">
          <cell r="H43">
            <v>467727861</v>
          </cell>
        </row>
        <row r="44">
          <cell r="H44">
            <v>1671885760</v>
          </cell>
        </row>
        <row r="45">
          <cell r="H45">
            <v>45251</v>
          </cell>
        </row>
      </sheetData>
      <sheetData sheetId="7">
        <row r="2">
          <cell r="J2">
            <v>7046242373</v>
          </cell>
        </row>
        <row r="8">
          <cell r="J8">
            <v>0</v>
          </cell>
        </row>
        <row r="20">
          <cell r="J20">
            <v>156332501</v>
          </cell>
        </row>
        <row r="21">
          <cell r="J21">
            <v>445820620</v>
          </cell>
        </row>
        <row r="22">
          <cell r="J22">
            <v>7648395494</v>
          </cell>
        </row>
        <row r="88">
          <cell r="J88">
            <v>709746882</v>
          </cell>
        </row>
        <row r="89">
          <cell r="J89">
            <v>279516155</v>
          </cell>
        </row>
        <row r="90">
          <cell r="J90">
            <v>104574567</v>
          </cell>
        </row>
        <row r="91">
          <cell r="J91">
            <v>325656160</v>
          </cell>
        </row>
        <row r="95">
          <cell r="J95">
            <v>223827151</v>
          </cell>
        </row>
        <row r="96">
          <cell r="J96">
            <v>1330076113</v>
          </cell>
        </row>
        <row r="109">
          <cell r="J109">
            <v>0</v>
          </cell>
        </row>
      </sheetData>
      <sheetData sheetId="8">
        <row r="4">
          <cell r="O4" t="str">
            <v>MERC</v>
          </cell>
          <cell r="P4" t="str">
            <v>Y</v>
          </cell>
          <cell r="Q4">
            <v>1</v>
          </cell>
          <cell r="R4">
            <v>1</v>
          </cell>
          <cell r="S4" t="str">
            <v>Y</v>
          </cell>
        </row>
        <row r="5">
          <cell r="O5" t="str">
            <v>CASH</v>
          </cell>
          <cell r="P5" t="str">
            <v>N</v>
          </cell>
          <cell r="Q5">
            <v>2</v>
          </cell>
          <cell r="R5">
            <v>2</v>
          </cell>
          <cell r="S5" t="str">
            <v>N</v>
          </cell>
        </row>
        <row r="6">
          <cell r="Q6">
            <v>3</v>
          </cell>
          <cell r="R6">
            <v>3</v>
          </cell>
        </row>
      </sheetData>
      <sheetData sheetId="9">
        <row r="77">
          <cell r="A77" t="str">
            <v>101-gms</v>
          </cell>
          <cell r="B77" t="str">
            <v>101-gms</v>
          </cell>
          <cell r="C77" t="str">
            <v>101-gms</v>
          </cell>
        </row>
        <row r="78">
          <cell r="A78" t="str">
            <v>102-kilograms</v>
          </cell>
          <cell r="B78" t="str">
            <v>102-kilograms</v>
          </cell>
          <cell r="C78" t="str">
            <v>102-kilograms</v>
          </cell>
        </row>
        <row r="79">
          <cell r="A79" t="str">
            <v>103-litre</v>
          </cell>
          <cell r="B79" t="str">
            <v>103-litre</v>
          </cell>
          <cell r="C79" t="str">
            <v>103-litre</v>
          </cell>
        </row>
        <row r="80">
          <cell r="A80" t="str">
            <v>104-kilolitre</v>
          </cell>
          <cell r="B80" t="str">
            <v>104-kilolitre</v>
          </cell>
          <cell r="C80" t="str">
            <v>104-kilolitre</v>
          </cell>
        </row>
        <row r="81">
          <cell r="A81" t="str">
            <v>105-metre</v>
          </cell>
          <cell r="B81" t="str">
            <v>105-metre</v>
          </cell>
          <cell r="C81" t="str">
            <v>105-metre</v>
          </cell>
        </row>
        <row r="82">
          <cell r="A82" t="str">
            <v>106-kilometre</v>
          </cell>
          <cell r="B82" t="str">
            <v>106-kilometre</v>
          </cell>
          <cell r="C82" t="str">
            <v>106-kilometre</v>
          </cell>
        </row>
        <row r="83">
          <cell r="A83" t="str">
            <v>107-numbers</v>
          </cell>
          <cell r="B83" t="str">
            <v>107-numbers</v>
          </cell>
          <cell r="C83" t="str">
            <v>107-numbers</v>
          </cell>
        </row>
        <row r="84">
          <cell r="A84" t="str">
            <v>108-quintal</v>
          </cell>
          <cell r="B84" t="str">
            <v>108-quintal</v>
          </cell>
          <cell r="C84" t="str">
            <v>108-quintal</v>
          </cell>
        </row>
        <row r="85">
          <cell r="A85" t="str">
            <v>109-ton</v>
          </cell>
          <cell r="B85" t="str">
            <v>109-ton</v>
          </cell>
          <cell r="C85" t="str">
            <v>109-ton</v>
          </cell>
        </row>
        <row r="86">
          <cell r="A86" t="str">
            <v>110-pound</v>
          </cell>
          <cell r="B86" t="str">
            <v>110-pound</v>
          </cell>
          <cell r="C86" t="str">
            <v>110-pound</v>
          </cell>
        </row>
        <row r="87">
          <cell r="A87" t="str">
            <v>111-milligrams</v>
          </cell>
          <cell r="B87" t="str">
            <v>111-milligrams</v>
          </cell>
          <cell r="C87" t="str">
            <v>111-milligrams</v>
          </cell>
        </row>
        <row r="88">
          <cell r="A88" t="str">
            <v>112-carat</v>
          </cell>
          <cell r="B88" t="str">
            <v>112-carat</v>
          </cell>
          <cell r="C88" t="str">
            <v>112-carat</v>
          </cell>
        </row>
        <row r="89">
          <cell r="A89" t="str">
            <v>113-numbers (1000s)</v>
          </cell>
          <cell r="B89" t="str">
            <v>113-numbers (1000s)</v>
          </cell>
          <cell r="C89" t="str">
            <v>113-numbers (1000s)</v>
          </cell>
        </row>
        <row r="90">
          <cell r="A90" t="str">
            <v>114-kwatt</v>
          </cell>
          <cell r="B90" t="str">
            <v>114-kwatt</v>
          </cell>
          <cell r="C90" t="str">
            <v>114-kwatt</v>
          </cell>
        </row>
        <row r="91">
          <cell r="A91" t="str">
            <v>115-mwatt</v>
          </cell>
          <cell r="B91" t="str">
            <v>115-mwatt</v>
          </cell>
          <cell r="C91" t="str">
            <v>115-mwatt</v>
          </cell>
        </row>
        <row r="92">
          <cell r="A92" t="str">
            <v>116-inch</v>
          </cell>
          <cell r="B92" t="str">
            <v>116-inch</v>
          </cell>
          <cell r="C92" t="str">
            <v>116-inch</v>
          </cell>
        </row>
        <row r="93">
          <cell r="A93" t="str">
            <v>117-feet</v>
          </cell>
          <cell r="B93" t="str">
            <v>117-feet</v>
          </cell>
          <cell r="C93" t="str">
            <v>117-feet</v>
          </cell>
        </row>
        <row r="94">
          <cell r="A94" t="str">
            <v>118-sqft</v>
          </cell>
          <cell r="B94" t="str">
            <v>118-sqft</v>
          </cell>
          <cell r="C94" t="str">
            <v>118-sqft</v>
          </cell>
        </row>
        <row r="95">
          <cell r="A95" t="str">
            <v>119-acre</v>
          </cell>
          <cell r="B95" t="str">
            <v>119-acre</v>
          </cell>
          <cell r="C95" t="str">
            <v>119-acre</v>
          </cell>
        </row>
        <row r="96">
          <cell r="A96" t="str">
            <v>120-cubicft</v>
          </cell>
          <cell r="B96" t="str">
            <v>120-cubicft</v>
          </cell>
          <cell r="C96" t="str">
            <v>120-cubicft</v>
          </cell>
        </row>
        <row r="97">
          <cell r="A97" t="str">
            <v>121-sqmetre</v>
          </cell>
          <cell r="B97" t="str">
            <v>121-sqmetre</v>
          </cell>
          <cell r="C97" t="str">
            <v>121-sqmetre</v>
          </cell>
        </row>
        <row r="98">
          <cell r="A98" t="str">
            <v>122-cubicmetre</v>
          </cell>
          <cell r="B98" t="str">
            <v>122-cubicmetre</v>
          </cell>
          <cell r="C98" t="str">
            <v>122-cubicmetre</v>
          </cell>
        </row>
        <row r="99">
          <cell r="A99" t="str">
            <v>999-residual</v>
          </cell>
          <cell r="B99" t="str">
            <v>999-residual</v>
          </cell>
          <cell r="C99" t="str">
            <v>999-residual</v>
          </cell>
        </row>
      </sheetData>
      <sheetData sheetId="10">
        <row r="2">
          <cell r="J2">
            <v>37571409</v>
          </cell>
        </row>
        <row r="7">
          <cell r="J7">
            <v>247656049</v>
          </cell>
        </row>
        <row r="12">
          <cell r="H12">
            <v>0</v>
          </cell>
        </row>
        <row r="15">
          <cell r="H15">
            <v>0</v>
          </cell>
        </row>
        <row r="16">
          <cell r="J16">
            <v>0</v>
          </cell>
        </row>
        <row r="20">
          <cell r="J20">
            <v>0</v>
          </cell>
        </row>
        <row r="21">
          <cell r="J21">
            <v>285227458</v>
          </cell>
        </row>
        <row r="22">
          <cell r="J22">
            <v>0</v>
          </cell>
        </row>
        <row r="25">
          <cell r="J25">
            <v>285227458</v>
          </cell>
        </row>
        <row r="26">
          <cell r="J26">
            <v>262500</v>
          </cell>
        </row>
        <row r="28">
          <cell r="J28">
            <v>0</v>
          </cell>
        </row>
        <row r="34">
          <cell r="J34">
            <v>41408023</v>
          </cell>
        </row>
        <row r="35">
          <cell r="J35">
            <v>2070401</v>
          </cell>
        </row>
        <row r="36">
          <cell r="J36">
            <v>1304353</v>
          </cell>
        </row>
        <row r="37">
          <cell r="J37">
            <v>44782777</v>
          </cell>
        </row>
        <row r="39">
          <cell r="H39">
            <v>85489487</v>
          </cell>
        </row>
        <row r="41">
          <cell r="J41">
            <v>85489487</v>
          </cell>
        </row>
        <row r="42">
          <cell r="J42">
            <v>4274474</v>
          </cell>
        </row>
        <row r="43">
          <cell r="J43">
            <v>2692919</v>
          </cell>
        </row>
        <row r="44">
          <cell r="J44">
            <v>92456880</v>
          </cell>
        </row>
        <row r="45">
          <cell r="J45">
            <v>92456880</v>
          </cell>
        </row>
        <row r="46">
          <cell r="J46">
            <v>0</v>
          </cell>
        </row>
        <row r="48">
          <cell r="J48">
            <v>0</v>
          </cell>
        </row>
        <row r="50">
          <cell r="J50">
            <v>92456880</v>
          </cell>
        </row>
        <row r="52">
          <cell r="H52">
            <v>0</v>
          </cell>
        </row>
        <row r="53">
          <cell r="H53">
            <v>0</v>
          </cell>
        </row>
        <row r="54">
          <cell r="J54">
            <v>0</v>
          </cell>
        </row>
        <row r="55">
          <cell r="J55">
            <v>92456880</v>
          </cell>
        </row>
        <row r="57">
          <cell r="H57">
            <v>0</v>
          </cell>
        </row>
        <row r="58">
          <cell r="H58">
            <v>5547408</v>
          </cell>
        </row>
        <row r="59">
          <cell r="H59">
            <v>0</v>
          </cell>
        </row>
        <row r="60">
          <cell r="J60">
            <v>5547408</v>
          </cell>
        </row>
        <row r="61">
          <cell r="J61">
            <v>98004290</v>
          </cell>
        </row>
        <row r="63">
          <cell r="H63">
            <v>0</v>
          </cell>
        </row>
        <row r="64">
          <cell r="H64">
            <v>103177999</v>
          </cell>
        </row>
        <row r="65">
          <cell r="H65">
            <v>0</v>
          </cell>
        </row>
        <row r="66">
          <cell r="H66">
            <v>0</v>
          </cell>
        </row>
        <row r="67">
          <cell r="J67">
            <v>103177999</v>
          </cell>
        </row>
        <row r="72">
          <cell r="F72" t="str">
            <v xml:space="preserve">JAGDISH K. VALECHA </v>
          </cell>
          <cell r="J72" t="str">
            <v>AAAPV6661L</v>
          </cell>
        </row>
        <row r="73">
          <cell r="F73" t="str">
            <v xml:space="preserve">K. VALECHA </v>
          </cell>
        </row>
        <row r="77">
          <cell r="F77" t="str">
            <v xml:space="preserve">MANAGEING DIRECTOR </v>
          </cell>
        </row>
        <row r="78">
          <cell r="F78" t="str">
            <v>MUMBAI</v>
          </cell>
        </row>
        <row r="79">
          <cell r="F79" t="str">
            <v>24/09/2012</v>
          </cell>
        </row>
      </sheetData>
      <sheetData sheetId="11">
        <row r="8">
          <cell r="J8">
            <v>0</v>
          </cell>
        </row>
        <row r="9">
          <cell r="J9">
            <v>0</v>
          </cell>
          <cell r="IV9" t="str">
            <v>Yes</v>
          </cell>
        </row>
        <row r="10">
          <cell r="J10">
            <v>0</v>
          </cell>
          <cell r="IV10" t="str">
            <v>No</v>
          </cell>
        </row>
        <row r="11">
          <cell r="J11">
            <v>0</v>
          </cell>
        </row>
        <row r="12">
          <cell r="J12">
            <v>0</v>
          </cell>
        </row>
        <row r="14">
          <cell r="H14">
            <v>0</v>
          </cell>
        </row>
        <row r="15">
          <cell r="H15">
            <v>0</v>
          </cell>
        </row>
        <row r="16">
          <cell r="J16">
            <v>0</v>
          </cell>
        </row>
        <row r="17">
          <cell r="J17">
            <v>0</v>
          </cell>
        </row>
        <row r="21">
          <cell r="J21">
            <v>0</v>
          </cell>
        </row>
      </sheetData>
      <sheetData sheetId="12"/>
      <sheetData sheetId="13">
        <row r="4">
          <cell r="P4" t="str">
            <v>N</v>
          </cell>
        </row>
        <row r="6">
          <cell r="P6">
            <v>325656160</v>
          </cell>
        </row>
        <row r="13">
          <cell r="J13">
            <v>325656160</v>
          </cell>
        </row>
        <row r="16">
          <cell r="H16">
            <v>0</v>
          </cell>
        </row>
        <row r="17">
          <cell r="J17">
            <v>325656160</v>
          </cell>
        </row>
        <row r="18">
          <cell r="J18">
            <v>104574567</v>
          </cell>
        </row>
        <row r="22">
          <cell r="J22">
            <v>177317904</v>
          </cell>
        </row>
        <row r="23">
          <cell r="J23">
            <v>252912823</v>
          </cell>
        </row>
        <row r="34">
          <cell r="J34">
            <v>1029097</v>
          </cell>
        </row>
        <row r="44">
          <cell r="J44">
            <v>6285871</v>
          </cell>
        </row>
        <row r="45">
          <cell r="J45">
            <v>247656049</v>
          </cell>
        </row>
        <row r="58">
          <cell r="J58">
            <v>0</v>
          </cell>
        </row>
        <row r="59">
          <cell r="J59">
            <v>247656049</v>
          </cell>
        </row>
        <row r="65">
          <cell r="J65">
            <v>0</v>
          </cell>
        </row>
        <row r="66">
          <cell r="J66">
            <v>247656049</v>
          </cell>
        </row>
        <row r="67">
          <cell r="J67">
            <v>247656049</v>
          </cell>
        </row>
        <row r="69">
          <cell r="J69">
            <v>0</v>
          </cell>
        </row>
        <row r="72">
          <cell r="J72">
            <v>0</v>
          </cell>
        </row>
        <row r="74">
          <cell r="J74">
            <v>0</v>
          </cell>
        </row>
        <row r="77">
          <cell r="J77">
            <v>0</v>
          </cell>
        </row>
        <row r="79">
          <cell r="J79">
            <v>0</v>
          </cell>
        </row>
      </sheetData>
      <sheetData sheetId="14">
        <row r="3">
          <cell r="D3">
            <v>15</v>
          </cell>
          <cell r="E3">
            <v>30</v>
          </cell>
          <cell r="F3">
            <v>40</v>
          </cell>
          <cell r="G3">
            <v>50</v>
          </cell>
          <cell r="H3">
            <v>60</v>
          </cell>
          <cell r="I3">
            <v>80</v>
          </cell>
          <cell r="J3">
            <v>100</v>
          </cell>
        </row>
        <row r="5">
          <cell r="D5">
            <v>987943985</v>
          </cell>
          <cell r="H5">
            <v>4021526</v>
          </cell>
        </row>
        <row r="6">
          <cell r="D6">
            <v>231127726</v>
          </cell>
          <cell r="H6">
            <v>1483573</v>
          </cell>
        </row>
        <row r="7">
          <cell r="D7">
            <v>99183272</v>
          </cell>
          <cell r="H7">
            <v>39600</v>
          </cell>
        </row>
        <row r="8">
          <cell r="D8">
            <v>1119888439</v>
          </cell>
          <cell r="E8">
            <v>0</v>
          </cell>
          <cell r="F8">
            <v>0</v>
          </cell>
          <cell r="G8">
            <v>0</v>
          </cell>
          <cell r="H8">
            <v>5465499</v>
          </cell>
          <cell r="I8">
            <v>0</v>
          </cell>
          <cell r="J8">
            <v>0</v>
          </cell>
        </row>
        <row r="9">
          <cell r="D9">
            <v>56472936</v>
          </cell>
          <cell r="H9">
            <v>966630</v>
          </cell>
        </row>
        <row r="11">
          <cell r="D11">
            <v>56472936</v>
          </cell>
          <cell r="E11">
            <v>0</v>
          </cell>
          <cell r="F11">
            <v>0</v>
          </cell>
          <cell r="G11">
            <v>0</v>
          </cell>
          <cell r="H11">
            <v>966630</v>
          </cell>
          <cell r="I11">
            <v>0</v>
          </cell>
          <cell r="J11">
            <v>0</v>
          </cell>
        </row>
        <row r="12">
          <cell r="D12">
            <v>167983266</v>
          </cell>
          <cell r="E12">
            <v>0</v>
          </cell>
          <cell r="F12">
            <v>0</v>
          </cell>
          <cell r="G12">
            <v>0</v>
          </cell>
          <cell r="H12">
            <v>3279299</v>
          </cell>
          <cell r="I12">
            <v>0</v>
          </cell>
          <cell r="J12">
            <v>0</v>
          </cell>
        </row>
        <row r="13">
          <cell r="D13">
            <v>4235470</v>
          </cell>
          <cell r="E13">
            <v>0</v>
          </cell>
          <cell r="F13">
            <v>0</v>
          </cell>
          <cell r="G13">
            <v>0</v>
          </cell>
          <cell r="H13">
            <v>289989</v>
          </cell>
          <cell r="I13">
            <v>0</v>
          </cell>
          <cell r="J13">
            <v>0</v>
          </cell>
        </row>
        <row r="16">
          <cell r="D16">
            <v>172218736</v>
          </cell>
          <cell r="E16">
            <v>0</v>
          </cell>
          <cell r="F16">
            <v>0</v>
          </cell>
          <cell r="G16">
            <v>0</v>
          </cell>
          <cell r="H16">
            <v>3569288</v>
          </cell>
          <cell r="I16">
            <v>0</v>
          </cell>
          <cell r="J16">
            <v>0</v>
          </cell>
        </row>
        <row r="24">
          <cell r="D24">
            <v>5</v>
          </cell>
          <cell r="E24">
            <v>10</v>
          </cell>
          <cell r="F24">
            <v>100</v>
          </cell>
          <cell r="G24">
            <v>10</v>
          </cell>
          <cell r="H24">
            <v>25</v>
          </cell>
          <cell r="I24">
            <v>20</v>
          </cell>
        </row>
        <row r="26">
          <cell r="G26">
            <v>15152103</v>
          </cell>
        </row>
        <row r="27">
          <cell r="G27">
            <v>96663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15248766</v>
          </cell>
          <cell r="H29">
            <v>0</v>
          </cell>
          <cell r="I29">
            <v>0</v>
          </cell>
        </row>
        <row r="30">
          <cell r="G30">
            <v>100050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100050</v>
          </cell>
          <cell r="H32">
            <v>0</v>
          </cell>
          <cell r="I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1524877</v>
          </cell>
          <cell r="H33">
            <v>0</v>
          </cell>
          <cell r="I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5003</v>
          </cell>
          <cell r="H34">
            <v>0</v>
          </cell>
          <cell r="I34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1529880</v>
          </cell>
          <cell r="H37">
            <v>0</v>
          </cell>
          <cell r="I37">
            <v>0</v>
          </cell>
        </row>
      </sheetData>
      <sheetData sheetId="15">
        <row r="19">
          <cell r="H19">
            <v>177317904</v>
          </cell>
        </row>
        <row r="30">
          <cell r="H30">
            <v>0</v>
          </cell>
        </row>
      </sheetData>
      <sheetData sheetId="16"/>
      <sheetData sheetId="17">
        <row r="6">
          <cell r="H6">
            <v>0</v>
          </cell>
        </row>
        <row r="16">
          <cell r="H16">
            <v>0</v>
          </cell>
        </row>
        <row r="23">
          <cell r="J23">
            <v>0</v>
          </cell>
        </row>
        <row r="25">
          <cell r="J25">
            <v>0</v>
          </cell>
        </row>
        <row r="30">
          <cell r="H30">
            <v>0</v>
          </cell>
        </row>
        <row r="32">
          <cell r="J32">
            <v>0</v>
          </cell>
        </row>
        <row r="40">
          <cell r="H40">
            <v>0</v>
          </cell>
        </row>
        <row r="41">
          <cell r="H41">
            <v>0</v>
          </cell>
        </row>
        <row r="43">
          <cell r="J43">
            <v>0</v>
          </cell>
        </row>
        <row r="50">
          <cell r="H50">
            <v>0</v>
          </cell>
        </row>
        <row r="51">
          <cell r="H51">
            <v>0</v>
          </cell>
        </row>
        <row r="53">
          <cell r="J53">
            <v>0</v>
          </cell>
        </row>
        <row r="55">
          <cell r="J55">
            <v>0</v>
          </cell>
        </row>
        <row r="75">
          <cell r="H75">
            <v>0</v>
          </cell>
        </row>
        <row r="86">
          <cell r="J86">
            <v>0</v>
          </cell>
        </row>
        <row r="90">
          <cell r="H90">
            <v>0</v>
          </cell>
        </row>
        <row r="91">
          <cell r="J91">
            <v>0</v>
          </cell>
        </row>
        <row r="93">
          <cell r="J93">
            <v>0</v>
          </cell>
        </row>
        <row r="97">
          <cell r="J97">
            <v>0</v>
          </cell>
        </row>
      </sheetData>
      <sheetData sheetId="18">
        <row r="4">
          <cell r="E4">
            <v>0</v>
          </cell>
          <cell r="F4">
            <v>0</v>
          </cell>
          <cell r="G4">
            <v>0</v>
          </cell>
        </row>
        <row r="6">
          <cell r="D6">
            <v>37571409</v>
          </cell>
          <cell r="H6">
            <v>37571409</v>
          </cell>
          <cell r="AN6">
            <v>0</v>
          </cell>
          <cell r="AO6">
            <v>0</v>
          </cell>
        </row>
        <row r="7">
          <cell r="H7">
            <v>247656049</v>
          </cell>
        </row>
        <row r="8">
          <cell r="D8">
            <v>0</v>
          </cell>
          <cell r="H8">
            <v>0</v>
          </cell>
        </row>
        <row r="9">
          <cell r="D9">
            <v>0</v>
          </cell>
          <cell r="H9">
            <v>0</v>
          </cell>
        </row>
        <row r="10">
          <cell r="D10">
            <v>0</v>
          </cell>
          <cell r="H10">
            <v>0</v>
          </cell>
          <cell r="AN10">
            <v>0</v>
          </cell>
          <cell r="AO10">
            <v>247656049</v>
          </cell>
        </row>
        <row r="11">
          <cell r="D11">
            <v>0</v>
          </cell>
          <cell r="H11">
            <v>0</v>
          </cell>
          <cell r="O11">
            <v>37571409</v>
          </cell>
          <cell r="P11">
            <v>0</v>
          </cell>
          <cell r="Q11">
            <v>37571409</v>
          </cell>
          <cell r="R11">
            <v>0</v>
          </cell>
          <cell r="T11">
            <v>37571409</v>
          </cell>
          <cell r="V11">
            <v>0</v>
          </cell>
          <cell r="X11">
            <v>37571409</v>
          </cell>
          <cell r="Z11">
            <v>0</v>
          </cell>
          <cell r="AB11">
            <v>37571409</v>
          </cell>
          <cell r="AD11">
            <v>0</v>
          </cell>
          <cell r="AE11">
            <v>0</v>
          </cell>
          <cell r="AF11">
            <v>37571409</v>
          </cell>
          <cell r="AG11">
            <v>0</v>
          </cell>
          <cell r="AH11">
            <v>0</v>
          </cell>
          <cell r="AN11">
            <v>0</v>
          </cell>
          <cell r="AO11">
            <v>0</v>
          </cell>
        </row>
        <row r="12">
          <cell r="D12">
            <v>0</v>
          </cell>
          <cell r="H12">
            <v>0</v>
          </cell>
          <cell r="O12">
            <v>247656049</v>
          </cell>
          <cell r="P12">
            <v>0</v>
          </cell>
          <cell r="Q12">
            <v>247656049</v>
          </cell>
          <cell r="R12">
            <v>0</v>
          </cell>
          <cell r="T12">
            <v>247656049</v>
          </cell>
          <cell r="V12">
            <v>0</v>
          </cell>
          <cell r="X12">
            <v>247656049</v>
          </cell>
          <cell r="Z12">
            <v>0</v>
          </cell>
          <cell r="AB12">
            <v>247656049</v>
          </cell>
          <cell r="AD12">
            <v>0</v>
          </cell>
          <cell r="AE12">
            <v>0</v>
          </cell>
          <cell r="AF12">
            <v>247656049</v>
          </cell>
          <cell r="AG12">
            <v>0</v>
          </cell>
          <cell r="AH12">
            <v>0</v>
          </cell>
          <cell r="AN12">
            <v>0</v>
          </cell>
          <cell r="AO12">
            <v>0</v>
          </cell>
        </row>
        <row r="13">
          <cell r="D13">
            <v>0</v>
          </cell>
          <cell r="H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T14">
            <v>0</v>
          </cell>
          <cell r="V14">
            <v>0</v>
          </cell>
          <cell r="X14">
            <v>0</v>
          </cell>
          <cell r="Z14">
            <v>0</v>
          </cell>
          <cell r="AB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N14">
            <v>0</v>
          </cell>
          <cell r="AO14">
            <v>0</v>
          </cell>
        </row>
        <row r="15">
          <cell r="E15">
            <v>0</v>
          </cell>
          <cell r="F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T15">
            <v>0</v>
          </cell>
          <cell r="V15">
            <v>0</v>
          </cell>
          <cell r="X15">
            <v>0</v>
          </cell>
          <cell r="Z15">
            <v>0</v>
          </cell>
          <cell r="AB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N15">
            <v>0</v>
          </cell>
          <cell r="AO15">
            <v>37571409</v>
          </cell>
        </row>
        <row r="16">
          <cell r="O16">
            <v>0</v>
          </cell>
          <cell r="P16">
            <v>0</v>
          </cell>
          <cell r="Q16">
            <v>0</v>
          </cell>
          <cell r="R16">
            <v>0</v>
          </cell>
          <cell r="T16">
            <v>0</v>
          </cell>
          <cell r="V16">
            <v>0</v>
          </cell>
          <cell r="X16">
            <v>0</v>
          </cell>
          <cell r="Z16">
            <v>0</v>
          </cell>
          <cell r="AB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N16">
            <v>0</v>
          </cell>
          <cell r="AO16">
            <v>0</v>
          </cell>
        </row>
        <row r="17">
          <cell r="O17">
            <v>0</v>
          </cell>
          <cell r="P17">
            <v>0</v>
          </cell>
          <cell r="Q17">
            <v>0</v>
          </cell>
          <cell r="R17">
            <v>0</v>
          </cell>
          <cell r="T17">
            <v>0</v>
          </cell>
          <cell r="V17">
            <v>0</v>
          </cell>
          <cell r="X17">
            <v>0</v>
          </cell>
          <cell r="Z17">
            <v>0</v>
          </cell>
          <cell r="AB17">
            <v>0</v>
          </cell>
          <cell r="AD17">
            <v>0</v>
          </cell>
          <cell r="AF17">
            <v>0</v>
          </cell>
          <cell r="AG17">
            <v>0</v>
          </cell>
          <cell r="AN17">
            <v>0</v>
          </cell>
          <cell r="AO17">
            <v>0</v>
          </cell>
        </row>
        <row r="18">
          <cell r="O18">
            <v>0</v>
          </cell>
          <cell r="P18">
            <v>0</v>
          </cell>
          <cell r="Q18">
            <v>0</v>
          </cell>
          <cell r="R18">
            <v>0</v>
          </cell>
          <cell r="T18">
            <v>0</v>
          </cell>
          <cell r="V18">
            <v>0</v>
          </cell>
          <cell r="X18">
            <v>0</v>
          </cell>
          <cell r="Z18">
            <v>0</v>
          </cell>
          <cell r="AB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N18">
            <v>0</v>
          </cell>
          <cell r="AO18">
            <v>0</v>
          </cell>
        </row>
        <row r="19">
          <cell r="O19">
            <v>0</v>
          </cell>
          <cell r="P19">
            <v>0</v>
          </cell>
          <cell r="Q19">
            <v>0</v>
          </cell>
          <cell r="R19">
            <v>0</v>
          </cell>
          <cell r="T19">
            <v>0</v>
          </cell>
          <cell r="V19">
            <v>0</v>
          </cell>
          <cell r="X19">
            <v>0</v>
          </cell>
          <cell r="Z19">
            <v>0</v>
          </cell>
          <cell r="AB19">
            <v>0</v>
          </cell>
          <cell r="AD19">
            <v>0</v>
          </cell>
          <cell r="AF19">
            <v>0</v>
          </cell>
          <cell r="AG19">
            <v>0</v>
          </cell>
          <cell r="AN19">
            <v>0</v>
          </cell>
          <cell r="AO19">
            <v>0</v>
          </cell>
        </row>
        <row r="20">
          <cell r="AN20">
            <v>0</v>
          </cell>
          <cell r="AO20">
            <v>0</v>
          </cell>
        </row>
        <row r="22">
          <cell r="D22">
            <v>0</v>
          </cell>
        </row>
        <row r="23">
          <cell r="D23">
            <v>0</v>
          </cell>
        </row>
        <row r="24">
          <cell r="O24">
            <v>0</v>
          </cell>
          <cell r="P24">
            <v>0</v>
          </cell>
          <cell r="Q24">
            <v>0</v>
          </cell>
          <cell r="R24">
            <v>0</v>
          </cell>
          <cell r="T24">
            <v>0</v>
          </cell>
          <cell r="V24">
            <v>0</v>
          </cell>
          <cell r="X24">
            <v>0</v>
          </cell>
          <cell r="Z24">
            <v>0</v>
          </cell>
          <cell r="AB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</row>
        <row r="25">
          <cell r="O25">
            <v>0</v>
          </cell>
          <cell r="P25">
            <v>0</v>
          </cell>
          <cell r="Q25">
            <v>0</v>
          </cell>
          <cell r="R25">
            <v>0</v>
          </cell>
          <cell r="T25">
            <v>0</v>
          </cell>
          <cell r="V25">
            <v>0</v>
          </cell>
          <cell r="X25">
            <v>0</v>
          </cell>
          <cell r="Z25">
            <v>0</v>
          </cell>
          <cell r="AB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</row>
        <row r="27">
          <cell r="D27">
            <v>0</v>
          </cell>
        </row>
        <row r="28">
          <cell r="F28">
            <v>0</v>
          </cell>
          <cell r="G28">
            <v>0</v>
          </cell>
        </row>
        <row r="41">
          <cell r="E41">
            <v>0</v>
          </cell>
          <cell r="F41">
            <v>0</v>
          </cell>
        </row>
        <row r="42">
          <cell r="E42">
            <v>0</v>
          </cell>
          <cell r="F42">
            <v>0</v>
          </cell>
        </row>
        <row r="43">
          <cell r="E43">
            <v>0</v>
          </cell>
          <cell r="F43">
            <v>0</v>
          </cell>
        </row>
        <row r="44">
          <cell r="E44">
            <v>0</v>
          </cell>
          <cell r="F44">
            <v>0</v>
          </cell>
        </row>
        <row r="45">
          <cell r="E45">
            <v>0</v>
          </cell>
          <cell r="F45">
            <v>0</v>
          </cell>
        </row>
        <row r="46">
          <cell r="E46">
            <v>0</v>
          </cell>
          <cell r="F46">
            <v>0</v>
          </cell>
        </row>
        <row r="47">
          <cell r="F47">
            <v>0</v>
          </cell>
        </row>
        <row r="48">
          <cell r="F48">
            <v>0</v>
          </cell>
        </row>
        <row r="49">
          <cell r="F49">
            <v>0</v>
          </cell>
        </row>
        <row r="53">
          <cell r="F53">
            <v>0</v>
          </cell>
        </row>
        <row r="55">
          <cell r="F55">
            <v>0</v>
          </cell>
        </row>
        <row r="57">
          <cell r="F57">
            <v>0</v>
          </cell>
        </row>
        <row r="59">
          <cell r="F59">
            <v>0</v>
          </cell>
        </row>
        <row r="61">
          <cell r="F61">
            <v>0</v>
          </cell>
        </row>
      </sheetData>
      <sheetData sheetId="19">
        <row r="11"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L11">
            <v>0</v>
          </cell>
        </row>
        <row r="12">
          <cell r="I12">
            <v>0</v>
          </cell>
        </row>
      </sheetData>
      <sheetData sheetId="20">
        <row r="4">
          <cell r="F4">
            <v>0</v>
          </cell>
        </row>
        <row r="5">
          <cell r="F5">
            <v>0</v>
          </cell>
        </row>
        <row r="6">
          <cell r="F6">
            <v>0</v>
          </cell>
        </row>
        <row r="7">
          <cell r="F7">
            <v>0</v>
          </cell>
        </row>
        <row r="8">
          <cell r="F8">
            <v>0</v>
          </cell>
        </row>
        <row r="9">
          <cell r="F9">
            <v>0</v>
          </cell>
        </row>
        <row r="10">
          <cell r="F10">
            <v>0</v>
          </cell>
        </row>
        <row r="11">
          <cell r="F11">
            <v>0</v>
          </cell>
        </row>
        <row r="12">
          <cell r="F12">
            <v>0</v>
          </cell>
        </row>
      </sheetData>
      <sheetData sheetId="21">
        <row r="4">
          <cell r="H4">
            <v>0</v>
          </cell>
        </row>
        <row r="8">
          <cell r="H8">
            <v>0</v>
          </cell>
        </row>
        <row r="12">
          <cell r="H12">
            <v>0</v>
          </cell>
        </row>
        <row r="16">
          <cell r="H16">
            <v>0</v>
          </cell>
        </row>
        <row r="20">
          <cell r="H20">
            <v>0</v>
          </cell>
        </row>
      </sheetData>
      <sheetData sheetId="22">
        <row r="1">
          <cell r="L1">
            <v>0</v>
          </cell>
          <cell r="N1">
            <v>28522746</v>
          </cell>
          <cell r="O1">
            <v>28522746</v>
          </cell>
          <cell r="P1">
            <v>14261373</v>
          </cell>
        </row>
        <row r="4">
          <cell r="J4">
            <v>0</v>
          </cell>
        </row>
        <row r="5">
          <cell r="J5">
            <v>0</v>
          </cell>
        </row>
        <row r="6">
          <cell r="J6">
            <v>0</v>
          </cell>
        </row>
        <row r="7">
          <cell r="J7">
            <v>0</v>
          </cell>
        </row>
        <row r="8">
          <cell r="J8">
            <v>0</v>
          </cell>
        </row>
        <row r="10">
          <cell r="I10">
            <v>0</v>
          </cell>
          <cell r="J10">
            <v>0</v>
          </cell>
        </row>
        <row r="18">
          <cell r="I18">
            <v>500000</v>
          </cell>
          <cell r="O18">
            <v>250000</v>
          </cell>
        </row>
        <row r="19">
          <cell r="I19">
            <v>25000</v>
          </cell>
          <cell r="O19">
            <v>12500</v>
          </cell>
        </row>
        <row r="20">
          <cell r="O20">
            <v>0</v>
          </cell>
        </row>
        <row r="21">
          <cell r="O21">
            <v>0</v>
          </cell>
        </row>
        <row r="22">
          <cell r="O22">
            <v>0</v>
          </cell>
        </row>
        <row r="24">
          <cell r="I24">
            <v>525000</v>
          </cell>
          <cell r="J24">
            <v>262500</v>
          </cell>
        </row>
        <row r="34">
          <cell r="J34">
            <v>0</v>
          </cell>
        </row>
        <row r="35">
          <cell r="J35">
            <v>0</v>
          </cell>
        </row>
        <row r="36">
          <cell r="J36">
            <v>0</v>
          </cell>
        </row>
        <row r="37">
          <cell r="J37">
            <v>0</v>
          </cell>
        </row>
        <row r="38">
          <cell r="J38">
            <v>0</v>
          </cell>
        </row>
        <row r="40">
          <cell r="I40">
            <v>0</v>
          </cell>
          <cell r="J40">
            <v>0</v>
          </cell>
        </row>
        <row r="50">
          <cell r="J50">
            <v>0</v>
          </cell>
        </row>
        <row r="51">
          <cell r="J51">
            <v>0</v>
          </cell>
        </row>
        <row r="52">
          <cell r="J52">
            <v>0</v>
          </cell>
        </row>
        <row r="53">
          <cell r="J53">
            <v>0</v>
          </cell>
        </row>
        <row r="54">
          <cell r="J54">
            <v>0</v>
          </cell>
        </row>
        <row r="56">
          <cell r="I56">
            <v>0</v>
          </cell>
          <cell r="J56">
            <v>0</v>
          </cell>
        </row>
        <row r="61">
          <cell r="J61">
            <v>262500</v>
          </cell>
        </row>
        <row r="79">
          <cell r="B79" t="str">
            <v>01-ANDAMAN AND NICOBAR ISLANDS</v>
          </cell>
        </row>
        <row r="80">
          <cell r="B80" t="str">
            <v>02-ANDHRA PRADESH</v>
          </cell>
        </row>
        <row r="81">
          <cell r="B81" t="str">
            <v>03-ARUNACHAL PRADESH</v>
          </cell>
        </row>
        <row r="82">
          <cell r="B82" t="str">
            <v>04-ASSAM</v>
          </cell>
        </row>
        <row r="83">
          <cell r="B83" t="str">
            <v>05-BIHAR</v>
          </cell>
        </row>
        <row r="84">
          <cell r="B84" t="str">
            <v>06-CHANDIGARH</v>
          </cell>
        </row>
        <row r="85">
          <cell r="B85" t="str">
            <v>07-DADRA AND NAGAR HAVELI</v>
          </cell>
        </row>
        <row r="86">
          <cell r="B86" t="str">
            <v>08-DAMAN AND DIU</v>
          </cell>
        </row>
        <row r="87">
          <cell r="B87" t="str">
            <v>09-DELHI</v>
          </cell>
        </row>
        <row r="88">
          <cell r="B88" t="str">
            <v>10-GOA</v>
          </cell>
        </row>
        <row r="89">
          <cell r="B89" t="str">
            <v>11-GUJARAT</v>
          </cell>
        </row>
        <row r="90">
          <cell r="B90" t="str">
            <v>12-HARYANA</v>
          </cell>
        </row>
        <row r="91">
          <cell r="B91" t="str">
            <v>13-HIMACHAL PRADESH</v>
          </cell>
        </row>
        <row r="92">
          <cell r="B92" t="str">
            <v>14-JAMMU AND KASHMIR</v>
          </cell>
        </row>
        <row r="93">
          <cell r="B93" t="str">
            <v>15-KARNATAKA</v>
          </cell>
        </row>
        <row r="94">
          <cell r="B94" t="str">
            <v>16-KERALA</v>
          </cell>
        </row>
        <row r="95">
          <cell r="B95" t="str">
            <v>17-LAKHSWADEEP</v>
          </cell>
        </row>
        <row r="96">
          <cell r="B96" t="str">
            <v>18-MADHYA PRADESH</v>
          </cell>
        </row>
        <row r="97">
          <cell r="B97" t="str">
            <v>19-MAHARASHTRA</v>
          </cell>
        </row>
        <row r="98">
          <cell r="B98" t="str">
            <v>20-MANIPUR</v>
          </cell>
        </row>
        <row r="99">
          <cell r="B99" t="str">
            <v>21-MEGHALAYA</v>
          </cell>
        </row>
        <row r="100">
          <cell r="B100" t="str">
            <v>22-MIZORAM</v>
          </cell>
        </row>
        <row r="101">
          <cell r="B101" t="str">
            <v>23-NAGALAND</v>
          </cell>
        </row>
        <row r="102">
          <cell r="B102" t="str">
            <v>24-ORISSA</v>
          </cell>
        </row>
        <row r="103">
          <cell r="B103" t="str">
            <v>25-PONDICHERRY</v>
          </cell>
        </row>
        <row r="104">
          <cell r="B104" t="str">
            <v>26-PUNJAB</v>
          </cell>
        </row>
        <row r="105">
          <cell r="B105" t="str">
            <v>27-RAJASTHAN</v>
          </cell>
        </row>
        <row r="106">
          <cell r="B106" t="str">
            <v>28-SIKKIM</v>
          </cell>
        </row>
        <row r="107">
          <cell r="B107" t="str">
            <v>29-TAMILNADU</v>
          </cell>
        </row>
        <row r="108">
          <cell r="B108" t="str">
            <v>30-TRIPURA</v>
          </cell>
        </row>
        <row r="109">
          <cell r="B109" t="str">
            <v>31-UTTAR PRADESH</v>
          </cell>
        </row>
        <row r="110">
          <cell r="B110" t="str">
            <v>32-WEST BENGAL</v>
          </cell>
        </row>
        <row r="111">
          <cell r="B111" t="str">
            <v>33-CHHATISHGARH</v>
          </cell>
        </row>
        <row r="112">
          <cell r="B112" t="str">
            <v>34-UTTARANCHAL</v>
          </cell>
        </row>
        <row r="113">
          <cell r="B113" t="str">
            <v>35-JHARKHAND</v>
          </cell>
        </row>
        <row r="114">
          <cell r="B114" t="str">
            <v>99-FOREIGN</v>
          </cell>
        </row>
      </sheetData>
      <sheetData sheetId="23">
        <row r="8">
          <cell r="I8">
            <v>0</v>
          </cell>
        </row>
        <row r="24">
          <cell r="I24">
            <v>0</v>
          </cell>
        </row>
        <row r="38">
          <cell r="I38">
            <v>0</v>
          </cell>
        </row>
        <row r="39">
          <cell r="I39">
            <v>0</v>
          </cell>
        </row>
        <row r="43">
          <cell r="G43">
            <v>0</v>
          </cell>
        </row>
        <row r="44">
          <cell r="G44">
            <v>0</v>
          </cell>
        </row>
        <row r="45">
          <cell r="G45">
            <v>0</v>
          </cell>
        </row>
        <row r="46">
          <cell r="G46">
            <v>0</v>
          </cell>
        </row>
        <row r="47">
          <cell r="G47">
            <v>0</v>
          </cell>
        </row>
        <row r="48">
          <cell r="G48">
            <v>0</v>
          </cell>
        </row>
        <row r="49">
          <cell r="G49">
            <v>0</v>
          </cell>
        </row>
        <row r="50">
          <cell r="G50">
            <v>0</v>
          </cell>
        </row>
        <row r="51">
          <cell r="G51">
            <v>0</v>
          </cell>
        </row>
        <row r="55">
          <cell r="G55">
            <v>262500</v>
          </cell>
        </row>
      </sheetData>
      <sheetData sheetId="24">
        <row r="1">
          <cell r="L1">
            <v>0</v>
          </cell>
          <cell r="M1">
            <v>0</v>
          </cell>
        </row>
        <row r="11">
          <cell r="M11">
            <v>0</v>
          </cell>
          <cell r="BC11">
            <v>1</v>
          </cell>
        </row>
        <row r="12">
          <cell r="C12">
            <v>21</v>
          </cell>
          <cell r="E12">
            <v>0</v>
          </cell>
          <cell r="G12">
            <v>0</v>
          </cell>
          <cell r="L12">
            <v>6</v>
          </cell>
          <cell r="O12">
            <v>0</v>
          </cell>
          <cell r="BC12" t="str">
            <v>1A</v>
          </cell>
        </row>
        <row r="13">
          <cell r="C13" t="str">
            <v>1A</v>
          </cell>
          <cell r="E13">
            <v>0</v>
          </cell>
          <cell r="G13">
            <v>0</v>
          </cell>
          <cell r="L13">
            <v>4</v>
          </cell>
          <cell r="O13">
            <v>0</v>
          </cell>
          <cell r="BC13">
            <v>21</v>
          </cell>
        </row>
        <row r="14">
          <cell r="C14">
            <v>22</v>
          </cell>
          <cell r="E14">
            <v>0</v>
          </cell>
          <cell r="G14">
            <v>0</v>
          </cell>
          <cell r="L14">
            <v>3</v>
          </cell>
          <cell r="O14">
            <v>0</v>
          </cell>
          <cell r="BC14">
            <v>22</v>
          </cell>
        </row>
        <row r="15">
          <cell r="C15" t="str">
            <v>5BB</v>
          </cell>
          <cell r="E15">
            <v>0</v>
          </cell>
          <cell r="G15">
            <v>0</v>
          </cell>
          <cell r="L15">
            <v>0</v>
          </cell>
          <cell r="O15">
            <v>0</v>
          </cell>
          <cell r="BC15" t="str">
            <v>5A1a</v>
          </cell>
        </row>
        <row r="16">
          <cell r="C16">
            <v>1</v>
          </cell>
          <cell r="E16">
            <v>0</v>
          </cell>
          <cell r="G16">
            <v>0</v>
          </cell>
          <cell r="L16">
            <v>0</v>
          </cell>
          <cell r="O16">
            <v>0</v>
          </cell>
          <cell r="BC16" t="str">
            <v>FA</v>
          </cell>
        </row>
        <row r="17">
          <cell r="C17" t="str">
            <v>DTAA</v>
          </cell>
          <cell r="E17">
            <v>0</v>
          </cell>
          <cell r="G17">
            <v>0</v>
          </cell>
          <cell r="L17">
            <v>0</v>
          </cell>
          <cell r="O17">
            <v>0</v>
          </cell>
          <cell r="BC17" t="str">
            <v>5A1b1</v>
          </cell>
        </row>
        <row r="18">
          <cell r="C18" t="str">
            <v>4A1</v>
          </cell>
          <cell r="E18">
            <v>0</v>
          </cell>
          <cell r="G18">
            <v>0</v>
          </cell>
          <cell r="L18">
            <v>0</v>
          </cell>
          <cell r="BC18" t="str">
            <v>5A1b2</v>
          </cell>
        </row>
        <row r="19">
          <cell r="C19" t="str">
            <v>5A1b2</v>
          </cell>
          <cell r="E19">
            <v>0</v>
          </cell>
          <cell r="G19">
            <v>0</v>
          </cell>
          <cell r="L19">
            <v>62</v>
          </cell>
          <cell r="BC19" t="str">
            <v>5A1b3</v>
          </cell>
        </row>
        <row r="20">
          <cell r="C20" t="str">
            <v>7A</v>
          </cell>
          <cell r="E20">
            <v>0</v>
          </cell>
          <cell r="G20">
            <v>0</v>
          </cell>
          <cell r="L20">
            <v>0</v>
          </cell>
          <cell r="BC20" t="str">
            <v>5AB1a</v>
          </cell>
        </row>
        <row r="21">
          <cell r="C21" t="str">
            <v>5A1b1</v>
          </cell>
          <cell r="E21">
            <v>0</v>
          </cell>
          <cell r="G21">
            <v>0</v>
          </cell>
          <cell r="L21">
            <v>61</v>
          </cell>
          <cell r="BC21" t="str">
            <v>5AB1b</v>
          </cell>
        </row>
        <row r="22">
          <cell r="G22">
            <v>0</v>
          </cell>
          <cell r="BC22" t="str">
            <v>5AC</v>
          </cell>
        </row>
        <row r="23">
          <cell r="BC23" t="str">
            <v>5ACA</v>
          </cell>
        </row>
        <row r="24">
          <cell r="BC24" t="str">
            <v>5B</v>
          </cell>
        </row>
        <row r="25">
          <cell r="BC25" t="str">
            <v>5BB</v>
          </cell>
        </row>
        <row r="26">
          <cell r="BC26" t="str">
            <v>5BBA</v>
          </cell>
        </row>
        <row r="27">
          <cell r="BC27" t="str">
            <v>5BBB</v>
          </cell>
        </row>
        <row r="28">
          <cell r="BC28" t="str">
            <v>5BBC</v>
          </cell>
        </row>
        <row r="29">
          <cell r="BC29" t="str">
            <v>5Ea</v>
          </cell>
        </row>
        <row r="30">
          <cell r="BC30" t="str">
            <v>5Eb</v>
          </cell>
        </row>
        <row r="31">
          <cell r="BC31" t="str">
            <v>5ACA</v>
          </cell>
        </row>
        <row r="32">
          <cell r="BC32" t="str">
            <v>5A1BA</v>
          </cell>
        </row>
        <row r="33">
          <cell r="BC33" t="str">
            <v>5BBD</v>
          </cell>
        </row>
      </sheetData>
      <sheetData sheetId="25">
        <row r="40">
          <cell r="H40">
            <v>44782777</v>
          </cell>
        </row>
        <row r="41">
          <cell r="H41">
            <v>92456880</v>
          </cell>
        </row>
        <row r="53">
          <cell r="H53">
            <v>0</v>
          </cell>
        </row>
      </sheetData>
      <sheetData sheetId="26">
        <row r="2">
          <cell r="P2">
            <v>1</v>
          </cell>
          <cell r="Q2">
            <v>1</v>
          </cell>
        </row>
        <row r="3">
          <cell r="P3">
            <v>2</v>
          </cell>
          <cell r="Q3">
            <v>2</v>
          </cell>
        </row>
        <row r="43">
          <cell r="J43">
            <v>0</v>
          </cell>
        </row>
        <row r="44">
          <cell r="J44">
            <v>0</v>
          </cell>
        </row>
        <row r="45">
          <cell r="J45">
            <v>0</v>
          </cell>
        </row>
      </sheetData>
      <sheetData sheetId="27">
        <row r="3">
          <cell r="X3">
            <v>0</v>
          </cell>
          <cell r="Y3">
            <v>0</v>
          </cell>
          <cell r="Z3">
            <v>0</v>
          </cell>
          <cell r="AA3">
            <v>0</v>
          </cell>
          <cell r="AB3">
            <v>0</v>
          </cell>
        </row>
        <row r="4">
          <cell r="S4" t="e">
            <v>#VALUE!</v>
          </cell>
          <cell r="T4" t="e">
            <v>#VALUE!</v>
          </cell>
          <cell r="U4" t="e">
            <v>#VALUE!</v>
          </cell>
        </row>
        <row r="5">
          <cell r="S5" t="e">
            <v>#VALUE!</v>
          </cell>
          <cell r="T5" t="e">
            <v>#VALUE!</v>
          </cell>
          <cell r="U5" t="e">
            <v>#VALUE!</v>
          </cell>
        </row>
        <row r="6">
          <cell r="S6" t="e">
            <v>#VALUE!</v>
          </cell>
          <cell r="T6" t="e">
            <v>#VALUE!</v>
          </cell>
          <cell r="U6" t="e">
            <v>#VALUE!</v>
          </cell>
        </row>
        <row r="7">
          <cell r="S7" t="e">
            <v>#VALUE!</v>
          </cell>
          <cell r="T7" t="e">
            <v>#VALUE!</v>
          </cell>
          <cell r="U7" t="e">
            <v>#VALUE!</v>
          </cell>
        </row>
        <row r="8">
          <cell r="S8" t="e">
            <v>#VALUE!</v>
          </cell>
          <cell r="T8" t="e">
            <v>#VALUE!</v>
          </cell>
          <cell r="U8" t="e">
            <v>#VALUE!</v>
          </cell>
        </row>
        <row r="9">
          <cell r="S9" t="e">
            <v>#VALUE!</v>
          </cell>
          <cell r="T9" t="e">
            <v>#VALUE!</v>
          </cell>
          <cell r="U9" t="e">
            <v>#VALUE!</v>
          </cell>
        </row>
        <row r="29"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</row>
        <row r="30">
          <cell r="S30" t="e">
            <v>#VALUE!</v>
          </cell>
          <cell r="T30" t="e">
            <v>#VALUE!</v>
          </cell>
          <cell r="U30" t="e">
            <v>#VALUE!</v>
          </cell>
        </row>
        <row r="31">
          <cell r="S31" t="e">
            <v>#VALUE!</v>
          </cell>
          <cell r="T31" t="e">
            <v>#VALUE!</v>
          </cell>
          <cell r="U31" t="e">
            <v>#VALUE!</v>
          </cell>
        </row>
        <row r="32">
          <cell r="S32" t="e">
            <v>#VALUE!</v>
          </cell>
          <cell r="T32" t="e">
            <v>#VALUE!</v>
          </cell>
          <cell r="U32" t="e">
            <v>#VALUE!</v>
          </cell>
        </row>
        <row r="33">
          <cell r="S33" t="e">
            <v>#VALUE!</v>
          </cell>
          <cell r="T33" t="e">
            <v>#VALUE!</v>
          </cell>
          <cell r="U33" t="e">
            <v>#VALUE!</v>
          </cell>
        </row>
        <row r="34">
          <cell r="S34" t="e">
            <v>#VALUE!</v>
          </cell>
          <cell r="T34" t="e">
            <v>#VALUE!</v>
          </cell>
          <cell r="U34" t="e">
            <v>#VALUE!</v>
          </cell>
        </row>
        <row r="35">
          <cell r="S35" t="e">
            <v>#VALUE!</v>
          </cell>
          <cell r="T35" t="e">
            <v>#VALUE!</v>
          </cell>
          <cell r="U35" t="e">
            <v>#VALUE!</v>
          </cell>
        </row>
        <row r="44">
          <cell r="F44">
            <v>5069213</v>
          </cell>
        </row>
      </sheetData>
      <sheetData sheetId="28">
        <row r="8">
          <cell r="I8">
            <v>0</v>
          </cell>
        </row>
        <row r="9">
          <cell r="I9">
            <v>0</v>
          </cell>
        </row>
        <row r="10">
          <cell r="I10">
            <v>0</v>
          </cell>
        </row>
        <row r="11">
          <cell r="I11">
            <v>0</v>
          </cell>
        </row>
        <row r="12">
          <cell r="I12">
            <v>0</v>
          </cell>
        </row>
        <row r="13">
          <cell r="I13">
            <v>0</v>
          </cell>
        </row>
        <row r="16">
          <cell r="I16">
            <v>0</v>
          </cell>
        </row>
        <row r="17">
          <cell r="I17">
            <v>0</v>
          </cell>
        </row>
        <row r="400">
          <cell r="B400" t="str">
            <v xml:space="preserve"> AFGHANISTAN:93</v>
          </cell>
        </row>
        <row r="401">
          <cell r="B401" t="str">
            <v xml:space="preserve"> ALASKA :1907</v>
          </cell>
        </row>
        <row r="402">
          <cell r="B402" t="str">
            <v xml:space="preserve"> ALBANIA :355</v>
          </cell>
        </row>
        <row r="403">
          <cell r="B403" t="str">
            <v xml:space="preserve"> ALGERIA :213</v>
          </cell>
        </row>
        <row r="404">
          <cell r="B404" t="str">
            <v xml:space="preserve"> ANDORRA :376</v>
          </cell>
        </row>
        <row r="405">
          <cell r="B405" t="str">
            <v xml:space="preserve"> ANGOLA:244</v>
          </cell>
        </row>
        <row r="406">
          <cell r="B406" t="str">
            <v xml:space="preserve"> ANGUILLA:1264</v>
          </cell>
        </row>
        <row r="407">
          <cell r="B407" t="str">
            <v xml:space="preserve"> ANTIGUA :1268</v>
          </cell>
        </row>
        <row r="408">
          <cell r="B408" t="str">
            <v xml:space="preserve"> ARGENTINA :54</v>
          </cell>
        </row>
        <row r="409">
          <cell r="B409" t="str">
            <v xml:space="preserve"> ARMENIA :374</v>
          </cell>
        </row>
        <row r="410">
          <cell r="B410" t="str">
            <v xml:space="preserve"> ARUBA :297</v>
          </cell>
        </row>
        <row r="411">
          <cell r="B411" t="str">
            <v xml:space="preserve"> ASCENSION:247</v>
          </cell>
        </row>
        <row r="412">
          <cell r="B412" t="str">
            <v xml:space="preserve"> AUSTRALIA :61</v>
          </cell>
        </row>
        <row r="413">
          <cell r="B413" t="str">
            <v xml:space="preserve"> AUSTRIA :43</v>
          </cell>
        </row>
        <row r="414">
          <cell r="B414" t="str">
            <v xml:space="preserve"> AZERBAIJAN REPUBLIC:994</v>
          </cell>
        </row>
        <row r="415">
          <cell r="B415" t="str">
            <v xml:space="preserve"> AZORES:351</v>
          </cell>
        </row>
        <row r="416">
          <cell r="B416" t="str">
            <v xml:space="preserve"> BAHAMAS:1242</v>
          </cell>
        </row>
        <row r="417">
          <cell r="B417" t="str">
            <v xml:space="preserve"> BAHARIN :973</v>
          </cell>
        </row>
        <row r="418">
          <cell r="B418" t="str">
            <v xml:space="preserve"> BANGLADESH:880</v>
          </cell>
        </row>
        <row r="419">
          <cell r="B419" t="str">
            <v xml:space="preserve"> BARBADOS :1246</v>
          </cell>
        </row>
        <row r="420">
          <cell r="B420" t="str">
            <v xml:space="preserve"> BELARUS :375</v>
          </cell>
        </row>
        <row r="421">
          <cell r="B421" t="str">
            <v xml:space="preserve"> BELGIUM :32</v>
          </cell>
        </row>
        <row r="422">
          <cell r="B422" t="str">
            <v xml:space="preserve"> BELIZE:501</v>
          </cell>
        </row>
        <row r="423">
          <cell r="B423" t="str">
            <v xml:space="preserve"> BENIN :229</v>
          </cell>
        </row>
        <row r="424">
          <cell r="B424" t="str">
            <v xml:space="preserve"> BHUTAN :975</v>
          </cell>
        </row>
        <row r="425">
          <cell r="B425" t="str">
            <v xml:space="preserve"> BOLIVIA :591</v>
          </cell>
        </row>
        <row r="426">
          <cell r="B426" t="str">
            <v xml:space="preserve"> BOSNIA &amp; HERZEGOVINA :387</v>
          </cell>
        </row>
        <row r="427">
          <cell r="B427" t="str">
            <v xml:space="preserve"> BOTSWANA, REPUBLIC OF:267</v>
          </cell>
        </row>
        <row r="428">
          <cell r="B428" t="str">
            <v xml:space="preserve"> BRAZIL:55</v>
          </cell>
        </row>
        <row r="429">
          <cell r="B429" t="str">
            <v xml:space="preserve"> BRUNEI :673</v>
          </cell>
        </row>
        <row r="430">
          <cell r="B430" t="str">
            <v xml:space="preserve"> BULGARIA :359</v>
          </cell>
        </row>
        <row r="431">
          <cell r="B431" t="str">
            <v xml:space="preserve"> BURKINA FASSO :226</v>
          </cell>
        </row>
        <row r="432">
          <cell r="B432" t="str">
            <v xml:space="preserve"> BURUNDI :257</v>
          </cell>
        </row>
        <row r="433">
          <cell r="B433" t="str">
            <v xml:space="preserve"> CANADA :1</v>
          </cell>
        </row>
        <row r="434">
          <cell r="B434" t="str">
            <v xml:space="preserve"> CANARY ISLAND :34</v>
          </cell>
        </row>
        <row r="435">
          <cell r="B435" t="str">
            <v xml:space="preserve"> CAPE VERDE :238</v>
          </cell>
        </row>
        <row r="436">
          <cell r="B436" t="str">
            <v xml:space="preserve"> CAYMAN ISLAND :1345</v>
          </cell>
        </row>
        <row r="437">
          <cell r="B437" t="str">
            <v xml:space="preserve"> CENTRAL AFRICAN REPUBLIC:236</v>
          </cell>
        </row>
        <row r="438">
          <cell r="B438" t="str">
            <v xml:space="preserve"> CHILE :56</v>
          </cell>
        </row>
        <row r="439">
          <cell r="B439" t="str">
            <v xml:space="preserve"> CHINA:86</v>
          </cell>
        </row>
        <row r="440">
          <cell r="B440" t="str">
            <v xml:space="preserve"> CHRISTMAS ISLAND :61</v>
          </cell>
        </row>
        <row r="441">
          <cell r="B441" t="str">
            <v xml:space="preserve"> CISKEI :27</v>
          </cell>
        </row>
        <row r="442">
          <cell r="B442" t="str">
            <v xml:space="preserve"> COCOSKEELING ISLAND :672</v>
          </cell>
        </row>
        <row r="443">
          <cell r="B443" t="str">
            <v xml:space="preserve"> COLOMBIA:57</v>
          </cell>
        </row>
        <row r="444">
          <cell r="B444" t="str">
            <v xml:space="preserve"> COOK ISLAND :682</v>
          </cell>
        </row>
        <row r="445">
          <cell r="B445" t="str">
            <v xml:space="preserve"> COSTA RICA :506</v>
          </cell>
        </row>
        <row r="446">
          <cell r="B446" t="str">
            <v xml:space="preserve"> CROATIA :385</v>
          </cell>
        </row>
        <row r="447">
          <cell r="B447" t="str">
            <v xml:space="preserve"> CUBA :53</v>
          </cell>
        </row>
        <row r="448">
          <cell r="B448" t="str">
            <v xml:space="preserve"> CYPRUS :357</v>
          </cell>
        </row>
        <row r="449">
          <cell r="B449" t="str">
            <v xml:space="preserve"> CZECH REPUBLIC :420</v>
          </cell>
        </row>
        <row r="450">
          <cell r="B450" t="str">
            <v xml:space="preserve"> DIEGO GARCIA:246</v>
          </cell>
        </row>
        <row r="451">
          <cell r="B451" t="str">
            <v xml:space="preserve"> DJIBOUTI :253</v>
          </cell>
        </row>
        <row r="452">
          <cell r="B452" t="str">
            <v xml:space="preserve"> DOMANICCAN REPUBLIC :1809</v>
          </cell>
        </row>
        <row r="453">
          <cell r="B453" t="str">
            <v xml:space="preserve"> DOMINICA ISLAND:1767</v>
          </cell>
        </row>
        <row r="454">
          <cell r="B454" t="str">
            <v xml:space="preserve"> EAST TIMOR :670</v>
          </cell>
        </row>
        <row r="455">
          <cell r="B455" t="str">
            <v xml:space="preserve"> EGYPT:20</v>
          </cell>
        </row>
        <row r="456">
          <cell r="B456" t="str">
            <v xml:space="preserve"> EL SALVADOR :503</v>
          </cell>
        </row>
        <row r="457">
          <cell r="B457" t="str">
            <v xml:space="preserve"> EQUATORIAL GUINEA:240</v>
          </cell>
        </row>
        <row r="458">
          <cell r="B458" t="str">
            <v xml:space="preserve"> ERITREA :291</v>
          </cell>
        </row>
        <row r="459">
          <cell r="B459" t="str">
            <v xml:space="preserve"> ESTONIA :372</v>
          </cell>
        </row>
        <row r="460">
          <cell r="B460" t="str">
            <v xml:space="preserve"> ETHIOPIA :251</v>
          </cell>
        </row>
        <row r="461">
          <cell r="B461" t="str">
            <v xml:space="preserve"> FALKLAND ISLAND :500</v>
          </cell>
        </row>
        <row r="462">
          <cell r="B462" t="str">
            <v xml:space="preserve"> FAROE ISLAND :298</v>
          </cell>
        </row>
        <row r="463">
          <cell r="B463" t="str">
            <v xml:space="preserve"> FIJI REPUBLIC:679</v>
          </cell>
        </row>
        <row r="464">
          <cell r="B464" t="str">
            <v xml:space="preserve"> FINLAND :358</v>
          </cell>
        </row>
        <row r="465">
          <cell r="B465" t="str">
            <v xml:space="preserve"> FR POLYNESIA :689</v>
          </cell>
        </row>
        <row r="466">
          <cell r="B466" t="str">
            <v xml:space="preserve"> FRANCE:33</v>
          </cell>
        </row>
        <row r="467">
          <cell r="B467" t="str">
            <v xml:space="preserve"> FRENCH GUIANA :594</v>
          </cell>
        </row>
        <row r="468">
          <cell r="B468" t="str">
            <v xml:space="preserve"> GABONESE REPUBLIC :241</v>
          </cell>
        </row>
        <row r="469">
          <cell r="B469" t="str">
            <v xml:space="preserve"> GAMBIA :220</v>
          </cell>
        </row>
        <row r="470">
          <cell r="B470" t="str">
            <v xml:space="preserve"> GEORGIA :995</v>
          </cell>
        </row>
        <row r="471">
          <cell r="B471" t="str">
            <v xml:space="preserve"> GIBRALTOR :350</v>
          </cell>
        </row>
        <row r="472">
          <cell r="B472" t="str">
            <v xml:space="preserve"> GREENLAND:299</v>
          </cell>
        </row>
        <row r="473">
          <cell r="B473" t="str">
            <v xml:space="preserve"> GUADELOPE :590</v>
          </cell>
        </row>
        <row r="474">
          <cell r="B474" t="str">
            <v xml:space="preserve"> GUATEMALA :502</v>
          </cell>
        </row>
        <row r="475">
          <cell r="B475" t="str">
            <v xml:space="preserve"> GUINEA BISSAU :245</v>
          </cell>
        </row>
        <row r="476">
          <cell r="B476" t="str">
            <v xml:space="preserve"> GUINEA REPUBLIC :224</v>
          </cell>
        </row>
        <row r="477">
          <cell r="B477" t="str">
            <v xml:space="preserve"> GUYANA REPUBLIC:592</v>
          </cell>
        </row>
        <row r="478">
          <cell r="B478" t="str">
            <v xml:space="preserve"> HAITI REPUBLIC :509</v>
          </cell>
        </row>
        <row r="479">
          <cell r="B479" t="str">
            <v xml:space="preserve"> HAWAII :1808</v>
          </cell>
        </row>
        <row r="480">
          <cell r="B480" t="str">
            <v xml:space="preserve"> HUNGARY :36</v>
          </cell>
        </row>
        <row r="481">
          <cell r="B481" t="str">
            <v xml:space="preserve"> ICELAND :354</v>
          </cell>
        </row>
        <row r="482">
          <cell r="B482" t="str">
            <v xml:space="preserve"> INDONESIA:62</v>
          </cell>
        </row>
        <row r="483">
          <cell r="B483" t="str">
            <v xml:space="preserve"> IRAN :98</v>
          </cell>
        </row>
        <row r="484">
          <cell r="B484" t="str">
            <v xml:space="preserve"> IRAQ :964</v>
          </cell>
        </row>
        <row r="485">
          <cell r="B485" t="str">
            <v xml:space="preserve"> IRELAND :353</v>
          </cell>
        </row>
        <row r="486">
          <cell r="B486" t="str">
            <v xml:space="preserve"> ISRAEL :972</v>
          </cell>
        </row>
        <row r="487">
          <cell r="B487" t="str">
            <v xml:space="preserve"> ITALY:39</v>
          </cell>
        </row>
        <row r="488">
          <cell r="B488" t="str">
            <v xml:space="preserve"> IVORY COAST (COTE D' IVORIE):225</v>
          </cell>
        </row>
        <row r="489">
          <cell r="B489" t="str">
            <v xml:space="preserve"> JAMAICA :1876</v>
          </cell>
        </row>
        <row r="490">
          <cell r="B490" t="str">
            <v xml:space="preserve"> JAPAN :81</v>
          </cell>
        </row>
        <row r="491">
          <cell r="B491" t="str">
            <v xml:space="preserve"> JORDAN :962</v>
          </cell>
        </row>
        <row r="492">
          <cell r="B492" t="str">
            <v xml:space="preserve"> KAMPUCHEA (CAMBODIA) :855</v>
          </cell>
        </row>
        <row r="493">
          <cell r="B493" t="str">
            <v xml:space="preserve"> KAZAKISTAN :7</v>
          </cell>
        </row>
        <row r="494">
          <cell r="B494" t="str">
            <v xml:space="preserve"> KENYA :254</v>
          </cell>
        </row>
        <row r="495">
          <cell r="B495" t="str">
            <v xml:space="preserve"> KIRGHISTAN:996</v>
          </cell>
        </row>
        <row r="496">
          <cell r="B496" t="str">
            <v xml:space="preserve"> KIRIBATI :686</v>
          </cell>
        </row>
        <row r="497">
          <cell r="B497" t="str">
            <v xml:space="preserve"> KUWAIT :965</v>
          </cell>
        </row>
        <row r="498">
          <cell r="B498" t="str">
            <v xml:space="preserve"> LAOS :856</v>
          </cell>
        </row>
        <row r="499">
          <cell r="B499" t="str">
            <v xml:space="preserve"> LATVIA:371</v>
          </cell>
        </row>
        <row r="500">
          <cell r="B500" t="str">
            <v xml:space="preserve"> LEBANON :961</v>
          </cell>
        </row>
        <row r="501">
          <cell r="B501" t="str">
            <v xml:space="preserve"> LESOTHO :266</v>
          </cell>
        </row>
        <row r="502">
          <cell r="B502" t="str">
            <v xml:space="preserve"> LIBERIA :231</v>
          </cell>
        </row>
        <row r="503">
          <cell r="B503" t="str">
            <v xml:space="preserve"> LIBYA :218</v>
          </cell>
        </row>
        <row r="504">
          <cell r="B504" t="str">
            <v xml:space="preserve"> LIECHTENSTEIN :423</v>
          </cell>
        </row>
        <row r="505">
          <cell r="B505" t="str">
            <v xml:space="preserve"> LITHVANIA:370</v>
          </cell>
        </row>
        <row r="506">
          <cell r="B506" t="str">
            <v xml:space="preserve"> MACEDONIA :389</v>
          </cell>
        </row>
        <row r="507">
          <cell r="B507" t="str">
            <v xml:space="preserve"> MADEIRA ISLAND :351</v>
          </cell>
        </row>
        <row r="508">
          <cell r="B508" t="str">
            <v xml:space="preserve"> MALAWI :265</v>
          </cell>
        </row>
        <row r="509">
          <cell r="B509" t="str">
            <v xml:space="preserve"> MALAYSIA :60</v>
          </cell>
        </row>
        <row r="510">
          <cell r="B510" t="str">
            <v xml:space="preserve"> MALDIVES:960</v>
          </cell>
        </row>
        <row r="511">
          <cell r="B511" t="str">
            <v xml:space="preserve"> MALI :223</v>
          </cell>
        </row>
        <row r="512">
          <cell r="B512" t="str">
            <v xml:space="preserve"> MALTA :356</v>
          </cell>
        </row>
        <row r="513">
          <cell r="B513" t="str">
            <v xml:space="preserve"> MANGOLIA :976</v>
          </cell>
        </row>
        <row r="514">
          <cell r="B514" t="str">
            <v xml:space="preserve"> MARIANA ISLAND :1670</v>
          </cell>
        </row>
        <row r="515">
          <cell r="B515" t="str">
            <v xml:space="preserve"> MARSHALL ISLAND :692</v>
          </cell>
        </row>
        <row r="516">
          <cell r="B516" t="str">
            <v xml:space="preserve"> MARTINIQUE :596</v>
          </cell>
        </row>
        <row r="517">
          <cell r="B517" t="str">
            <v xml:space="preserve"> MAURITANIA :222</v>
          </cell>
        </row>
        <row r="518">
          <cell r="B518" t="str">
            <v xml:space="preserve"> MAURITIUS:230</v>
          </cell>
        </row>
        <row r="519">
          <cell r="B519" t="str">
            <v xml:space="preserve"> MAYOTTE :269</v>
          </cell>
        </row>
        <row r="520">
          <cell r="B520" t="str">
            <v xml:space="preserve"> MEXICO:52</v>
          </cell>
        </row>
        <row r="521">
          <cell r="B521" t="str">
            <v xml:space="preserve"> MICRONESIA :691</v>
          </cell>
        </row>
        <row r="522">
          <cell r="B522" t="str">
            <v xml:space="preserve"> MONTSERRAT :1664</v>
          </cell>
        </row>
        <row r="523">
          <cell r="B523" t="str">
            <v xml:space="preserve"> MOZAMBIQUE :258</v>
          </cell>
        </row>
        <row r="524">
          <cell r="B524" t="str">
            <v xml:space="preserve"> NAMIBIA :264</v>
          </cell>
        </row>
        <row r="525">
          <cell r="B525" t="str">
            <v xml:space="preserve"> NEPAL :977</v>
          </cell>
        </row>
        <row r="526">
          <cell r="B526" t="str">
            <v xml:space="preserve"> NETHERLANDS :31</v>
          </cell>
        </row>
        <row r="527">
          <cell r="B527" t="str">
            <v xml:space="preserve"> NETHERLANDS ANTHILLES :599</v>
          </cell>
        </row>
        <row r="528">
          <cell r="B528" t="str">
            <v xml:space="preserve"> NEW CALEDONIA :687</v>
          </cell>
        </row>
        <row r="529">
          <cell r="B529" t="str">
            <v xml:space="preserve"> NEW ZEALAND:64</v>
          </cell>
        </row>
        <row r="530">
          <cell r="B530" t="str">
            <v xml:space="preserve"> NICARAGUA:505</v>
          </cell>
        </row>
        <row r="531">
          <cell r="B531" t="str">
            <v xml:space="preserve"> NIGER :227</v>
          </cell>
        </row>
        <row r="532">
          <cell r="B532" t="str">
            <v xml:space="preserve"> NIGERIA :234</v>
          </cell>
        </row>
        <row r="533">
          <cell r="B533" t="str">
            <v xml:space="preserve"> NIUE ISLAND :683</v>
          </cell>
        </row>
        <row r="534">
          <cell r="B534" t="str">
            <v xml:space="preserve"> NORFORK ISLAND:672</v>
          </cell>
        </row>
        <row r="535">
          <cell r="B535" t="str">
            <v xml:space="preserve"> NORTH KOREA:850</v>
          </cell>
        </row>
        <row r="536">
          <cell r="B536" t="str">
            <v xml:space="preserve"> PAKISTAN:92</v>
          </cell>
        </row>
        <row r="537">
          <cell r="B537" t="str">
            <v xml:space="preserve"> PALAU :680</v>
          </cell>
        </row>
        <row r="538">
          <cell r="B538" t="str">
            <v xml:space="preserve"> PALESTINE:970</v>
          </cell>
        </row>
        <row r="539">
          <cell r="B539" t="str">
            <v xml:space="preserve"> PANAMA :507</v>
          </cell>
        </row>
        <row r="540">
          <cell r="B540" t="str">
            <v xml:space="preserve"> PAPUA NEW GUINEA :675</v>
          </cell>
        </row>
        <row r="541">
          <cell r="B541" t="str">
            <v xml:space="preserve"> PARAGUAY :595</v>
          </cell>
        </row>
        <row r="542">
          <cell r="B542" t="str">
            <v xml:space="preserve"> PERU :51</v>
          </cell>
        </row>
        <row r="543">
          <cell r="B543" t="str">
            <v xml:space="preserve"> PHILIPPINES:63</v>
          </cell>
        </row>
        <row r="544">
          <cell r="B544" t="str">
            <v xml:space="preserve"> POLAND :48</v>
          </cell>
        </row>
        <row r="545">
          <cell r="B545" t="str">
            <v xml:space="preserve"> PORTUGAL:351</v>
          </cell>
        </row>
        <row r="546">
          <cell r="B546" t="str">
            <v xml:space="preserve"> PUERTO RICO:1787</v>
          </cell>
        </row>
        <row r="547">
          <cell r="B547" t="str">
            <v xml:space="preserve"> QATAR :974</v>
          </cell>
        </row>
        <row r="548">
          <cell r="B548" t="str">
            <v xml:space="preserve"> REUNION :262</v>
          </cell>
        </row>
        <row r="549">
          <cell r="B549" t="str">
            <v xml:space="preserve"> RODRIGUES ISLAND :230</v>
          </cell>
        </row>
        <row r="550">
          <cell r="B550" t="str">
            <v xml:space="preserve"> ROMANIA:40</v>
          </cell>
        </row>
        <row r="551">
          <cell r="B551" t="str">
            <v xml:space="preserve"> RUSSIA:7</v>
          </cell>
        </row>
        <row r="552">
          <cell r="B552" t="str">
            <v xml:space="preserve"> RWANDESE REPUBLIC:250</v>
          </cell>
        </row>
        <row r="553">
          <cell r="B553" t="str">
            <v xml:space="preserve"> SAMOA AMERICAN:684</v>
          </cell>
        </row>
        <row r="554">
          <cell r="B554" t="str">
            <v xml:space="preserve"> SAMOA WESTERN :685</v>
          </cell>
        </row>
        <row r="555">
          <cell r="B555" t="str">
            <v xml:space="preserve"> SAN MARINO:378</v>
          </cell>
        </row>
        <row r="556">
          <cell r="B556" t="str">
            <v xml:space="preserve"> SAUDI ARABIA:966</v>
          </cell>
        </row>
        <row r="557">
          <cell r="B557" t="str">
            <v xml:space="preserve"> SENEGAL:221</v>
          </cell>
        </row>
        <row r="558">
          <cell r="B558" t="str">
            <v xml:space="preserve"> SEYCHELLES :248</v>
          </cell>
        </row>
        <row r="559">
          <cell r="B559" t="str">
            <v xml:space="preserve"> SIERRALEONE:232</v>
          </cell>
        </row>
        <row r="560">
          <cell r="B560" t="str">
            <v xml:space="preserve"> SINGAPORE :65</v>
          </cell>
        </row>
        <row r="561">
          <cell r="B561" t="str">
            <v xml:space="preserve"> SLOVAK REPUBLIC :421</v>
          </cell>
        </row>
        <row r="562">
          <cell r="B562" t="str">
            <v xml:space="preserve"> SLOVENIA:386</v>
          </cell>
        </row>
        <row r="563">
          <cell r="B563" t="str">
            <v xml:space="preserve"> SOLOMAN ISLAND :677</v>
          </cell>
        </row>
        <row r="564">
          <cell r="B564" t="str">
            <v xml:space="preserve"> SOMALIA DEMOCRATIC REPUBLIC :252</v>
          </cell>
        </row>
        <row r="565">
          <cell r="B565" t="str">
            <v xml:space="preserve"> SOUTH AFRICA :27</v>
          </cell>
        </row>
        <row r="566">
          <cell r="B566" t="str">
            <v xml:space="preserve"> SOUTH KOREA :82</v>
          </cell>
        </row>
        <row r="567">
          <cell r="B567" t="str">
            <v xml:space="preserve"> SPAIN :34</v>
          </cell>
        </row>
        <row r="568">
          <cell r="B568" t="str">
            <v xml:space="preserve"> SRILANKA :94</v>
          </cell>
        </row>
        <row r="569">
          <cell r="B569" t="str">
            <v xml:space="preserve"> ST. HELENA :290</v>
          </cell>
        </row>
        <row r="570">
          <cell r="B570" t="str">
            <v xml:space="preserve"> ST. KITTS/NAVIS ISLAND :1869</v>
          </cell>
        </row>
        <row r="571">
          <cell r="B571" t="str">
            <v xml:space="preserve"> ST. LUCIA :1758</v>
          </cell>
        </row>
        <row r="572">
          <cell r="B572" t="str">
            <v xml:space="preserve"> ST. PIERRE &amp; MIQUELIOM:508</v>
          </cell>
        </row>
        <row r="573">
          <cell r="B573" t="str">
            <v xml:space="preserve"> ST. TOME &amp; PRINCEP :239</v>
          </cell>
        </row>
        <row r="574">
          <cell r="B574" t="str">
            <v xml:space="preserve"> ST. VINCENT &amp; THE GRENADIAN:1784</v>
          </cell>
        </row>
        <row r="575">
          <cell r="B575" t="str">
            <v xml:space="preserve"> SUDAN :249</v>
          </cell>
        </row>
        <row r="576">
          <cell r="B576" t="str">
            <v xml:space="preserve"> SURINAM :597</v>
          </cell>
        </row>
        <row r="577">
          <cell r="B577" t="str">
            <v xml:space="preserve"> SWAZILAND :268</v>
          </cell>
        </row>
        <row r="578">
          <cell r="B578" t="str">
            <v xml:space="preserve"> SWITZERLAND:41</v>
          </cell>
        </row>
        <row r="579">
          <cell r="B579" t="str">
            <v xml:space="preserve"> SYRIA :963</v>
          </cell>
        </row>
        <row r="580">
          <cell r="B580" t="str">
            <v xml:space="preserve"> TAIWAN:886</v>
          </cell>
        </row>
        <row r="581">
          <cell r="B581" t="str">
            <v xml:space="preserve"> TANZANIA :255</v>
          </cell>
        </row>
        <row r="582">
          <cell r="B582" t="str">
            <v xml:space="preserve"> TAZAKISTAN :992</v>
          </cell>
        </row>
        <row r="583">
          <cell r="B583" t="str">
            <v xml:space="preserve"> THAILAND :66</v>
          </cell>
        </row>
        <row r="584">
          <cell r="B584" t="str">
            <v xml:space="preserve"> TOGOLESE REPUBLIC :228</v>
          </cell>
        </row>
        <row r="585">
          <cell r="B585" t="str">
            <v xml:space="preserve"> TOKELAU ISLAND :690</v>
          </cell>
        </row>
        <row r="586">
          <cell r="B586" t="str">
            <v xml:space="preserve"> TRANSKEI :27</v>
          </cell>
        </row>
        <row r="587">
          <cell r="B587" t="str">
            <v xml:space="preserve"> TRINIDAD &amp; TOBAGO:1868</v>
          </cell>
        </row>
        <row r="588">
          <cell r="B588" t="str">
            <v xml:space="preserve"> TUNISIA :216</v>
          </cell>
        </row>
        <row r="589">
          <cell r="B589" t="str">
            <v xml:space="preserve"> TURKEY :90</v>
          </cell>
        </row>
        <row r="590">
          <cell r="B590" t="str">
            <v xml:space="preserve"> TURKMENISTAN :993</v>
          </cell>
        </row>
        <row r="591">
          <cell r="B591" t="str">
            <v xml:space="preserve"> TURKS &amp; CAICOS ISLANDS :1649</v>
          </cell>
        </row>
        <row r="592">
          <cell r="B592" t="str">
            <v xml:space="preserve"> TUVALU :688</v>
          </cell>
        </row>
        <row r="593">
          <cell r="B593" t="str">
            <v xml:space="preserve"> UAE :971</v>
          </cell>
        </row>
        <row r="594">
          <cell r="B594" t="str">
            <v xml:space="preserve"> UK :44</v>
          </cell>
        </row>
        <row r="595">
          <cell r="B595" t="str">
            <v xml:space="preserve"> UKRAINE :380</v>
          </cell>
        </row>
        <row r="596">
          <cell r="B596" t="str">
            <v xml:space="preserve"> USA :1</v>
          </cell>
        </row>
        <row r="597">
          <cell r="B597" t="str">
            <v xml:space="preserve"> UZBEKISTAN :998</v>
          </cell>
        </row>
        <row r="598">
          <cell r="B598" t="str">
            <v xml:space="preserve"> VANAUTU :678</v>
          </cell>
        </row>
        <row r="599">
          <cell r="B599" t="str">
            <v xml:space="preserve"> VATICAN CITY :39</v>
          </cell>
        </row>
        <row r="600">
          <cell r="B600" t="str">
            <v xml:space="preserve"> VENDA :27</v>
          </cell>
        </row>
        <row r="601">
          <cell r="B601" t="str">
            <v xml:space="preserve"> VENEZUELA:58</v>
          </cell>
        </row>
        <row r="602">
          <cell r="B602" t="str">
            <v xml:space="preserve"> VIETNAM :84</v>
          </cell>
        </row>
        <row r="603">
          <cell r="B603" t="str">
            <v xml:space="preserve"> VIRGIN ISLAND (BRI) :1284</v>
          </cell>
        </row>
        <row r="604">
          <cell r="B604" t="str">
            <v xml:space="preserve"> VIRGIN ISLAND (USA):1340</v>
          </cell>
        </row>
        <row r="605">
          <cell r="B605" t="str">
            <v xml:space="preserve"> WALLIS &amp; FUTUNA ISLAND :681</v>
          </cell>
        </row>
        <row r="606">
          <cell r="B606" t="str">
            <v xml:space="preserve"> YUGOSLAVIA :381</v>
          </cell>
        </row>
        <row r="607">
          <cell r="B607" t="str">
            <v xml:space="preserve"> ZAIRE :243</v>
          </cell>
        </row>
        <row r="608">
          <cell r="B608" t="str">
            <v xml:space="preserve"> ZAMBIA :260</v>
          </cell>
        </row>
        <row r="609">
          <cell r="B609" t="str">
            <v xml:space="preserve"> ZIMBABWE :263</v>
          </cell>
        </row>
        <row r="610">
          <cell r="B610" t="str">
            <v>BERMUDA :1441</v>
          </cell>
        </row>
        <row r="611">
          <cell r="B611" t="str">
            <v>BOPUPATSWANA:27</v>
          </cell>
        </row>
        <row r="612">
          <cell r="B612" t="str">
            <v>CAMEROON :237</v>
          </cell>
        </row>
        <row r="613">
          <cell r="B613" t="str">
            <v>CHAD :235</v>
          </cell>
        </row>
        <row r="614">
          <cell r="B614" t="str">
            <v>COMOROS :269</v>
          </cell>
        </row>
        <row r="615">
          <cell r="B615" t="str">
            <v>CONGO :242</v>
          </cell>
        </row>
        <row r="616">
          <cell r="B616" t="str">
            <v>DENMARK :45</v>
          </cell>
        </row>
        <row r="617">
          <cell r="B617" t="str">
            <v>ECUADOR :593</v>
          </cell>
        </row>
        <row r="618">
          <cell r="B618" t="str">
            <v>GERMANY :49</v>
          </cell>
        </row>
        <row r="619">
          <cell r="B619" t="str">
            <v>GHANA :233</v>
          </cell>
        </row>
        <row r="620">
          <cell r="B620" t="str">
            <v>GREECE :30</v>
          </cell>
        </row>
        <row r="621">
          <cell r="B621" t="str">
            <v>GRENEDA :1473</v>
          </cell>
        </row>
        <row r="622">
          <cell r="B622" t="str">
            <v>GUAM :1671</v>
          </cell>
        </row>
        <row r="623">
          <cell r="B623" t="str">
            <v>HONDURAS :504</v>
          </cell>
        </row>
        <row r="624">
          <cell r="B624" t="str">
            <v>HONGKONG:852</v>
          </cell>
        </row>
        <row r="625">
          <cell r="B625" t="str">
            <v>LUXUMBURG:352</v>
          </cell>
        </row>
        <row r="626">
          <cell r="B626" t="str">
            <v>MACAO:853</v>
          </cell>
        </row>
        <row r="627">
          <cell r="B627" t="str">
            <v>MADAGASCAR:261</v>
          </cell>
        </row>
        <row r="628">
          <cell r="B628" t="str">
            <v>MOLDOVA :373</v>
          </cell>
        </row>
        <row r="629">
          <cell r="B629" t="str">
            <v>MONACO :377</v>
          </cell>
        </row>
        <row r="630">
          <cell r="B630" t="str">
            <v>MOROCCO :212</v>
          </cell>
        </row>
        <row r="631">
          <cell r="B631" t="str">
            <v>MYANMAR :95</v>
          </cell>
        </row>
        <row r="632">
          <cell r="B632" t="str">
            <v>NAURU :674</v>
          </cell>
        </row>
        <row r="633">
          <cell r="B633" t="str">
            <v>NORWAY :47</v>
          </cell>
        </row>
        <row r="634">
          <cell r="B634" t="str">
            <v>OMAN :968</v>
          </cell>
        </row>
        <row r="635">
          <cell r="B635" t="str">
            <v>SWEDEN :46</v>
          </cell>
        </row>
        <row r="636">
          <cell r="B636" t="str">
            <v>TONGA :676</v>
          </cell>
        </row>
        <row r="637">
          <cell r="B637" t="str">
            <v>UGANDA :256</v>
          </cell>
        </row>
        <row r="638">
          <cell r="B638" t="str">
            <v>URUGUAY:598</v>
          </cell>
        </row>
        <row r="639">
          <cell r="B639" t="str">
            <v>YEMEN :967</v>
          </cell>
        </row>
      </sheetData>
      <sheetData sheetId="29">
        <row r="13">
          <cell r="E13">
            <v>0</v>
          </cell>
          <cell r="F13">
            <v>0</v>
          </cell>
          <cell r="G13">
            <v>0</v>
          </cell>
        </row>
        <row r="16">
          <cell r="G16">
            <v>0</v>
          </cell>
        </row>
        <row r="17">
          <cell r="G17">
            <v>0</v>
          </cell>
        </row>
        <row r="400">
          <cell r="B400" t="str">
            <v xml:space="preserve"> AFGHANISTAN:93</v>
          </cell>
        </row>
        <row r="401">
          <cell r="B401" t="str">
            <v xml:space="preserve"> ALASKA :1907</v>
          </cell>
        </row>
        <row r="402">
          <cell r="B402" t="str">
            <v xml:space="preserve"> ALBANIA :355</v>
          </cell>
        </row>
        <row r="403">
          <cell r="B403" t="str">
            <v xml:space="preserve"> ALGERIA :213</v>
          </cell>
        </row>
        <row r="404">
          <cell r="B404" t="str">
            <v xml:space="preserve"> ANDORRA :376</v>
          </cell>
        </row>
        <row r="405">
          <cell r="B405" t="str">
            <v xml:space="preserve"> ANGOLA:244</v>
          </cell>
        </row>
        <row r="406">
          <cell r="B406" t="str">
            <v xml:space="preserve"> ANGUILLA:1264</v>
          </cell>
        </row>
        <row r="407">
          <cell r="B407" t="str">
            <v xml:space="preserve"> ANTIGUA :1268</v>
          </cell>
        </row>
        <row r="408">
          <cell r="B408" t="str">
            <v xml:space="preserve"> ARGENTINA :54</v>
          </cell>
        </row>
        <row r="409">
          <cell r="B409" t="str">
            <v xml:space="preserve"> ARMENIA :374</v>
          </cell>
        </row>
        <row r="410">
          <cell r="B410" t="str">
            <v xml:space="preserve"> ARUBA :297</v>
          </cell>
        </row>
        <row r="411">
          <cell r="B411" t="str">
            <v xml:space="preserve"> ASCENSION:247</v>
          </cell>
        </row>
        <row r="412">
          <cell r="B412" t="str">
            <v xml:space="preserve"> AUSTRALIA :61</v>
          </cell>
        </row>
        <row r="413">
          <cell r="B413" t="str">
            <v xml:space="preserve"> AUSTRIA :43</v>
          </cell>
        </row>
        <row r="414">
          <cell r="B414" t="str">
            <v xml:space="preserve"> AZERBAIJAN REPUBLIC:994</v>
          </cell>
        </row>
        <row r="415">
          <cell r="B415" t="str">
            <v xml:space="preserve"> AZORES:351</v>
          </cell>
        </row>
        <row r="416">
          <cell r="B416" t="str">
            <v xml:space="preserve"> BAHAMAS:1242</v>
          </cell>
        </row>
        <row r="417">
          <cell r="B417" t="str">
            <v xml:space="preserve"> BAHARIN :973</v>
          </cell>
        </row>
        <row r="418">
          <cell r="B418" t="str">
            <v xml:space="preserve"> BANGLADESH:880</v>
          </cell>
        </row>
        <row r="419">
          <cell r="B419" t="str">
            <v xml:space="preserve"> BARBADOS :1246</v>
          </cell>
        </row>
        <row r="420">
          <cell r="B420" t="str">
            <v xml:space="preserve"> BELARUS :375</v>
          </cell>
        </row>
        <row r="421">
          <cell r="B421" t="str">
            <v xml:space="preserve"> BELGIUM :32</v>
          </cell>
        </row>
        <row r="422">
          <cell r="B422" t="str">
            <v xml:space="preserve"> BELIZE:501</v>
          </cell>
        </row>
        <row r="423">
          <cell r="B423" t="str">
            <v xml:space="preserve"> BENIN :229</v>
          </cell>
        </row>
        <row r="424">
          <cell r="B424" t="str">
            <v xml:space="preserve"> BHUTAN :975</v>
          </cell>
        </row>
        <row r="425">
          <cell r="B425" t="str">
            <v xml:space="preserve"> BOLIVIA :591</v>
          </cell>
        </row>
        <row r="426">
          <cell r="B426" t="str">
            <v xml:space="preserve"> BOSNIA &amp; HERZEGOVINA :387</v>
          </cell>
        </row>
        <row r="427">
          <cell r="B427" t="str">
            <v xml:space="preserve"> BOTSWANA, REPUBLIC OF:267</v>
          </cell>
        </row>
        <row r="428">
          <cell r="B428" t="str">
            <v xml:space="preserve"> BRAZIL:55</v>
          </cell>
        </row>
        <row r="429">
          <cell r="B429" t="str">
            <v xml:space="preserve"> BRUNEI :673</v>
          </cell>
        </row>
        <row r="430">
          <cell r="B430" t="str">
            <v xml:space="preserve"> BULGARIA :359</v>
          </cell>
        </row>
        <row r="431">
          <cell r="B431" t="str">
            <v xml:space="preserve"> BURKINA FASSO :226</v>
          </cell>
        </row>
        <row r="432">
          <cell r="B432" t="str">
            <v xml:space="preserve"> BURUNDI :257</v>
          </cell>
        </row>
        <row r="433">
          <cell r="B433" t="str">
            <v xml:space="preserve"> CANADA :1</v>
          </cell>
        </row>
        <row r="434">
          <cell r="B434" t="str">
            <v xml:space="preserve"> CANARY ISLAND :34</v>
          </cell>
        </row>
        <row r="435">
          <cell r="B435" t="str">
            <v xml:space="preserve"> CAPE VERDE :238</v>
          </cell>
        </row>
        <row r="436">
          <cell r="B436" t="str">
            <v xml:space="preserve"> CAYMAN ISLAND :1345</v>
          </cell>
        </row>
        <row r="437">
          <cell r="B437" t="str">
            <v xml:space="preserve"> CENTRAL AFRICAN REPUBLIC:236</v>
          </cell>
        </row>
        <row r="438">
          <cell r="B438" t="str">
            <v xml:space="preserve"> CHILE :56</v>
          </cell>
        </row>
        <row r="439">
          <cell r="B439" t="str">
            <v xml:space="preserve"> CHINA:86</v>
          </cell>
        </row>
        <row r="440">
          <cell r="B440" t="str">
            <v xml:space="preserve"> CHRISTMAS ISLAND :61</v>
          </cell>
        </row>
        <row r="441">
          <cell r="B441" t="str">
            <v xml:space="preserve"> CISKEI :27</v>
          </cell>
        </row>
        <row r="442">
          <cell r="B442" t="str">
            <v xml:space="preserve"> COCOSKEELING ISLAND :672</v>
          </cell>
        </row>
        <row r="443">
          <cell r="B443" t="str">
            <v xml:space="preserve"> COLOMBIA:57</v>
          </cell>
        </row>
        <row r="444">
          <cell r="B444" t="str">
            <v xml:space="preserve"> COOK ISLAND :682</v>
          </cell>
        </row>
        <row r="445">
          <cell r="B445" t="str">
            <v xml:space="preserve"> COSTA RICA :506</v>
          </cell>
        </row>
        <row r="446">
          <cell r="B446" t="str">
            <v xml:space="preserve"> CROATIA :385</v>
          </cell>
        </row>
        <row r="447">
          <cell r="B447" t="str">
            <v xml:space="preserve"> CUBA :53</v>
          </cell>
        </row>
        <row r="448">
          <cell r="B448" t="str">
            <v xml:space="preserve"> CYPRUS :357</v>
          </cell>
        </row>
        <row r="449">
          <cell r="B449" t="str">
            <v xml:space="preserve"> CZECH REPUBLIC :420</v>
          </cell>
        </row>
        <row r="450">
          <cell r="B450" t="str">
            <v xml:space="preserve"> DIEGO GARCIA:246</v>
          </cell>
        </row>
        <row r="451">
          <cell r="B451" t="str">
            <v xml:space="preserve"> DJIBOUTI :253</v>
          </cell>
        </row>
        <row r="452">
          <cell r="B452" t="str">
            <v xml:space="preserve"> DOMANICCAN REPUBLIC :1809</v>
          </cell>
        </row>
        <row r="453">
          <cell r="B453" t="str">
            <v xml:space="preserve"> DOMINICA ISLAND:1767</v>
          </cell>
        </row>
        <row r="454">
          <cell r="B454" t="str">
            <v xml:space="preserve"> EAST TIMOR :670</v>
          </cell>
        </row>
        <row r="455">
          <cell r="B455" t="str">
            <v xml:space="preserve"> EGYPT:20</v>
          </cell>
        </row>
        <row r="456">
          <cell r="B456" t="str">
            <v xml:space="preserve"> EL SALVADOR :503</v>
          </cell>
        </row>
        <row r="457">
          <cell r="B457" t="str">
            <v xml:space="preserve"> EQUATORIAL GUINEA:240</v>
          </cell>
        </row>
        <row r="458">
          <cell r="B458" t="str">
            <v xml:space="preserve"> ERITREA :291</v>
          </cell>
        </row>
        <row r="459">
          <cell r="B459" t="str">
            <v xml:space="preserve"> ESTONIA :372</v>
          </cell>
        </row>
        <row r="460">
          <cell r="B460" t="str">
            <v xml:space="preserve"> ETHIOPIA :251</v>
          </cell>
        </row>
        <row r="461">
          <cell r="B461" t="str">
            <v xml:space="preserve"> FALKLAND ISLAND :500</v>
          </cell>
        </row>
        <row r="462">
          <cell r="B462" t="str">
            <v xml:space="preserve"> FAROE ISLAND :298</v>
          </cell>
        </row>
        <row r="463">
          <cell r="B463" t="str">
            <v xml:space="preserve"> FIJI REPUBLIC:679</v>
          </cell>
        </row>
        <row r="464">
          <cell r="B464" t="str">
            <v xml:space="preserve"> FINLAND :358</v>
          </cell>
        </row>
        <row r="465">
          <cell r="B465" t="str">
            <v xml:space="preserve"> FR POLYNESIA :689</v>
          </cell>
        </row>
        <row r="466">
          <cell r="B466" t="str">
            <v xml:space="preserve"> FRANCE:33</v>
          </cell>
        </row>
        <row r="467">
          <cell r="B467" t="str">
            <v xml:space="preserve"> FRENCH GUIANA :594</v>
          </cell>
        </row>
        <row r="468">
          <cell r="B468" t="str">
            <v xml:space="preserve"> GABONESE REPUBLIC :241</v>
          </cell>
        </row>
        <row r="469">
          <cell r="B469" t="str">
            <v xml:space="preserve"> GAMBIA :220</v>
          </cell>
        </row>
        <row r="470">
          <cell r="B470" t="str">
            <v xml:space="preserve"> GEORGIA :995</v>
          </cell>
        </row>
        <row r="471">
          <cell r="B471" t="str">
            <v xml:space="preserve"> GIBRALTOR :350</v>
          </cell>
        </row>
        <row r="472">
          <cell r="B472" t="str">
            <v xml:space="preserve"> GREENLAND:299</v>
          </cell>
        </row>
        <row r="473">
          <cell r="B473" t="str">
            <v xml:space="preserve"> GUADELOPE :590</v>
          </cell>
        </row>
        <row r="474">
          <cell r="B474" t="str">
            <v xml:space="preserve"> GUATEMALA :502</v>
          </cell>
        </row>
        <row r="475">
          <cell r="B475" t="str">
            <v xml:space="preserve"> GUINEA BISSAU :245</v>
          </cell>
        </row>
        <row r="476">
          <cell r="B476" t="str">
            <v xml:space="preserve"> GUINEA REPUBLIC :224</v>
          </cell>
        </row>
        <row r="477">
          <cell r="B477" t="str">
            <v xml:space="preserve"> GUYANA REPUBLIC:592</v>
          </cell>
        </row>
        <row r="478">
          <cell r="B478" t="str">
            <v xml:space="preserve"> HAITI REPUBLIC :509</v>
          </cell>
        </row>
        <row r="479">
          <cell r="B479" t="str">
            <v xml:space="preserve"> HAWAII :1808</v>
          </cell>
        </row>
        <row r="480">
          <cell r="B480" t="str">
            <v xml:space="preserve"> HUNGARY :36</v>
          </cell>
        </row>
        <row r="481">
          <cell r="B481" t="str">
            <v xml:space="preserve"> ICELAND :354</v>
          </cell>
        </row>
        <row r="482">
          <cell r="B482" t="str">
            <v xml:space="preserve"> INDONESIA:62</v>
          </cell>
        </row>
        <row r="483">
          <cell r="B483" t="str">
            <v xml:space="preserve"> IRAN :98</v>
          </cell>
        </row>
        <row r="484">
          <cell r="B484" t="str">
            <v xml:space="preserve"> IRAQ :964</v>
          </cell>
        </row>
        <row r="485">
          <cell r="B485" t="str">
            <v xml:space="preserve"> IRELAND :353</v>
          </cell>
        </row>
        <row r="486">
          <cell r="B486" t="str">
            <v xml:space="preserve"> ISRAEL :972</v>
          </cell>
        </row>
        <row r="487">
          <cell r="B487" t="str">
            <v xml:space="preserve"> ITALY:39</v>
          </cell>
        </row>
        <row r="488">
          <cell r="B488" t="str">
            <v xml:space="preserve"> IVORY COAST (COTE D' IVORIE):225</v>
          </cell>
        </row>
        <row r="489">
          <cell r="B489" t="str">
            <v xml:space="preserve"> JAMAICA :1876</v>
          </cell>
        </row>
        <row r="490">
          <cell r="B490" t="str">
            <v xml:space="preserve"> JAPAN :81</v>
          </cell>
        </row>
        <row r="491">
          <cell r="B491" t="str">
            <v xml:space="preserve"> JORDAN :962</v>
          </cell>
        </row>
        <row r="492">
          <cell r="B492" t="str">
            <v xml:space="preserve"> KAMPUCHEA (CAMBODIA) :855</v>
          </cell>
        </row>
        <row r="493">
          <cell r="B493" t="str">
            <v xml:space="preserve"> KAZAKISTAN :7</v>
          </cell>
        </row>
        <row r="494">
          <cell r="B494" t="str">
            <v xml:space="preserve"> KENYA :254</v>
          </cell>
        </row>
        <row r="495">
          <cell r="B495" t="str">
            <v xml:space="preserve"> KIRGHISTAN:996</v>
          </cell>
        </row>
        <row r="496">
          <cell r="B496" t="str">
            <v xml:space="preserve"> KIRIBATI :686</v>
          </cell>
        </row>
        <row r="497">
          <cell r="B497" t="str">
            <v xml:space="preserve"> KUWAIT :965</v>
          </cell>
        </row>
        <row r="498">
          <cell r="B498" t="str">
            <v xml:space="preserve"> LAOS :856</v>
          </cell>
        </row>
        <row r="499">
          <cell r="B499" t="str">
            <v xml:space="preserve"> LATVIA:371</v>
          </cell>
        </row>
        <row r="500">
          <cell r="B500" t="str">
            <v xml:space="preserve"> LEBANON :961</v>
          </cell>
        </row>
        <row r="501">
          <cell r="B501" t="str">
            <v xml:space="preserve"> LESOTHO :266</v>
          </cell>
        </row>
        <row r="502">
          <cell r="B502" t="str">
            <v xml:space="preserve"> LIBERIA :231</v>
          </cell>
        </row>
        <row r="503">
          <cell r="B503" t="str">
            <v xml:space="preserve"> LIBYA :218</v>
          </cell>
        </row>
        <row r="504">
          <cell r="B504" t="str">
            <v xml:space="preserve"> LIECHTENSTEIN :423</v>
          </cell>
        </row>
        <row r="505">
          <cell r="B505" t="str">
            <v xml:space="preserve"> LITHVANIA:370</v>
          </cell>
        </row>
        <row r="506">
          <cell r="B506" t="str">
            <v xml:space="preserve"> MACEDONIA :389</v>
          </cell>
        </row>
        <row r="507">
          <cell r="B507" t="str">
            <v xml:space="preserve"> MADEIRA ISLAND :351</v>
          </cell>
        </row>
        <row r="508">
          <cell r="B508" t="str">
            <v xml:space="preserve"> MALAWI :265</v>
          </cell>
        </row>
        <row r="509">
          <cell r="B509" t="str">
            <v xml:space="preserve"> MALAYSIA :60</v>
          </cell>
        </row>
        <row r="510">
          <cell r="B510" t="str">
            <v xml:space="preserve"> MALDIVES:960</v>
          </cell>
        </row>
        <row r="511">
          <cell r="B511" t="str">
            <v xml:space="preserve"> MALI :223</v>
          </cell>
        </row>
        <row r="512">
          <cell r="B512" t="str">
            <v xml:space="preserve"> MALTA :356</v>
          </cell>
        </row>
        <row r="513">
          <cell r="B513" t="str">
            <v xml:space="preserve"> MANGOLIA :976</v>
          </cell>
        </row>
        <row r="514">
          <cell r="B514" t="str">
            <v xml:space="preserve"> MARIANA ISLAND :1670</v>
          </cell>
        </row>
        <row r="515">
          <cell r="B515" t="str">
            <v xml:space="preserve"> MARSHALL ISLAND :692</v>
          </cell>
        </row>
        <row r="516">
          <cell r="B516" t="str">
            <v xml:space="preserve"> MARTINIQUE :596</v>
          </cell>
        </row>
        <row r="517">
          <cell r="B517" t="str">
            <v xml:space="preserve"> MAURITANIA :222</v>
          </cell>
        </row>
        <row r="518">
          <cell r="B518" t="str">
            <v xml:space="preserve"> MAURITIUS:230</v>
          </cell>
        </row>
        <row r="519">
          <cell r="B519" t="str">
            <v xml:space="preserve"> MAYOTTE :269</v>
          </cell>
        </row>
        <row r="520">
          <cell r="B520" t="str">
            <v xml:space="preserve"> MEXICO:52</v>
          </cell>
        </row>
        <row r="521">
          <cell r="B521" t="str">
            <v xml:space="preserve"> MICRONESIA :691</v>
          </cell>
        </row>
        <row r="522">
          <cell r="B522" t="str">
            <v xml:space="preserve"> MONTSERRAT :1664</v>
          </cell>
        </row>
        <row r="523">
          <cell r="B523" t="str">
            <v xml:space="preserve"> MOZAMBIQUE :258</v>
          </cell>
        </row>
        <row r="524">
          <cell r="B524" t="str">
            <v xml:space="preserve"> NAMIBIA :264</v>
          </cell>
        </row>
        <row r="525">
          <cell r="B525" t="str">
            <v xml:space="preserve"> NEPAL :977</v>
          </cell>
        </row>
        <row r="526">
          <cell r="B526" t="str">
            <v xml:space="preserve"> NETHERLANDS :31</v>
          </cell>
        </row>
        <row r="527">
          <cell r="B527" t="str">
            <v xml:space="preserve"> NETHERLANDS ANTHILLES :599</v>
          </cell>
        </row>
        <row r="528">
          <cell r="B528" t="str">
            <v xml:space="preserve"> NEW CALEDONIA :687</v>
          </cell>
        </row>
        <row r="529">
          <cell r="B529" t="str">
            <v xml:space="preserve"> NEW ZEALAND:64</v>
          </cell>
        </row>
        <row r="530">
          <cell r="B530" t="str">
            <v xml:space="preserve"> NICARAGUA:505</v>
          </cell>
        </row>
        <row r="531">
          <cell r="B531" t="str">
            <v xml:space="preserve"> NIGER :227</v>
          </cell>
        </row>
        <row r="532">
          <cell r="B532" t="str">
            <v xml:space="preserve"> NIGERIA :234</v>
          </cell>
        </row>
        <row r="533">
          <cell r="B533" t="str">
            <v xml:space="preserve"> NIUE ISLAND :683</v>
          </cell>
        </row>
        <row r="534">
          <cell r="B534" t="str">
            <v xml:space="preserve"> NORFORK ISLAND:672</v>
          </cell>
        </row>
        <row r="535">
          <cell r="B535" t="str">
            <v xml:space="preserve"> NORTH KOREA:850</v>
          </cell>
        </row>
        <row r="536">
          <cell r="B536" t="str">
            <v xml:space="preserve"> PAKISTAN:92</v>
          </cell>
        </row>
        <row r="537">
          <cell r="B537" t="str">
            <v xml:space="preserve"> PALAU :680</v>
          </cell>
        </row>
        <row r="538">
          <cell r="B538" t="str">
            <v xml:space="preserve"> PALESTINE:970</v>
          </cell>
        </row>
        <row r="539">
          <cell r="B539" t="str">
            <v xml:space="preserve"> PANAMA :507</v>
          </cell>
        </row>
        <row r="540">
          <cell r="B540" t="str">
            <v xml:space="preserve"> PAPUA NEW GUINEA :675</v>
          </cell>
        </row>
        <row r="541">
          <cell r="B541" t="str">
            <v xml:space="preserve"> PARAGUAY :595</v>
          </cell>
        </row>
        <row r="542">
          <cell r="B542" t="str">
            <v xml:space="preserve"> PERU :51</v>
          </cell>
        </row>
        <row r="543">
          <cell r="B543" t="str">
            <v xml:space="preserve"> PHILIPPINES:63</v>
          </cell>
        </row>
        <row r="544">
          <cell r="B544" t="str">
            <v xml:space="preserve"> POLAND :48</v>
          </cell>
        </row>
        <row r="545">
          <cell r="B545" t="str">
            <v xml:space="preserve"> PORTUGAL:351</v>
          </cell>
        </row>
        <row r="546">
          <cell r="B546" t="str">
            <v xml:space="preserve"> PUERTO RICO:1787</v>
          </cell>
        </row>
        <row r="547">
          <cell r="B547" t="str">
            <v xml:space="preserve"> QATAR :974</v>
          </cell>
        </row>
        <row r="548">
          <cell r="B548" t="str">
            <v xml:space="preserve"> REUNION :262</v>
          </cell>
        </row>
        <row r="549">
          <cell r="B549" t="str">
            <v xml:space="preserve"> RODRIGUES ISLAND :230</v>
          </cell>
        </row>
        <row r="550">
          <cell r="B550" t="str">
            <v xml:space="preserve"> ROMANIA:40</v>
          </cell>
        </row>
        <row r="551">
          <cell r="B551" t="str">
            <v xml:space="preserve"> RUSSIA:7</v>
          </cell>
        </row>
        <row r="552">
          <cell r="B552" t="str">
            <v xml:space="preserve"> RWANDESE REPUBLIC:250</v>
          </cell>
        </row>
        <row r="553">
          <cell r="B553" t="str">
            <v xml:space="preserve"> SAMOA AMERICAN:684</v>
          </cell>
        </row>
        <row r="554">
          <cell r="B554" t="str">
            <v xml:space="preserve"> SAMOA WESTERN :685</v>
          </cell>
        </row>
        <row r="555">
          <cell r="B555" t="str">
            <v xml:space="preserve"> SAN MARINO:378</v>
          </cell>
        </row>
        <row r="556">
          <cell r="B556" t="str">
            <v xml:space="preserve"> SAUDI ARABIA:966</v>
          </cell>
        </row>
        <row r="557">
          <cell r="B557" t="str">
            <v xml:space="preserve"> SENEGAL:221</v>
          </cell>
        </row>
        <row r="558">
          <cell r="B558" t="str">
            <v xml:space="preserve"> SEYCHELLES :248</v>
          </cell>
        </row>
        <row r="559">
          <cell r="B559" t="str">
            <v xml:space="preserve"> SIERRALEONE:232</v>
          </cell>
        </row>
        <row r="560">
          <cell r="B560" t="str">
            <v xml:space="preserve"> SINGAPORE :65</v>
          </cell>
        </row>
        <row r="561">
          <cell r="B561" t="str">
            <v xml:space="preserve"> SLOVAK REPUBLIC :421</v>
          </cell>
        </row>
        <row r="562">
          <cell r="B562" t="str">
            <v xml:space="preserve"> SLOVENIA:386</v>
          </cell>
        </row>
        <row r="563">
          <cell r="B563" t="str">
            <v xml:space="preserve"> SOLOMAN ISLAND :677</v>
          </cell>
        </row>
        <row r="564">
          <cell r="B564" t="str">
            <v xml:space="preserve"> SOMALIA DEMOCRATIC REPUBLIC :252</v>
          </cell>
        </row>
        <row r="565">
          <cell r="B565" t="str">
            <v xml:space="preserve"> SOUTH AFRICA :27</v>
          </cell>
        </row>
        <row r="566">
          <cell r="B566" t="str">
            <v xml:space="preserve"> SOUTH KOREA :82</v>
          </cell>
        </row>
        <row r="567">
          <cell r="B567" t="str">
            <v xml:space="preserve"> SPAIN :34</v>
          </cell>
        </row>
        <row r="568">
          <cell r="B568" t="str">
            <v xml:space="preserve"> SRILANKA :94</v>
          </cell>
        </row>
        <row r="569">
          <cell r="B569" t="str">
            <v xml:space="preserve"> ST. HELENA :290</v>
          </cell>
        </row>
        <row r="570">
          <cell r="B570" t="str">
            <v xml:space="preserve"> ST. KITTS/NAVIS ISLAND :1869</v>
          </cell>
        </row>
        <row r="571">
          <cell r="B571" t="str">
            <v xml:space="preserve"> ST. LUCIA :1758</v>
          </cell>
        </row>
        <row r="572">
          <cell r="B572" t="str">
            <v xml:space="preserve"> ST. PIERRE &amp; MIQUELIOM:508</v>
          </cell>
        </row>
        <row r="573">
          <cell r="B573" t="str">
            <v xml:space="preserve"> ST. TOME &amp; PRINCEP :239</v>
          </cell>
        </row>
        <row r="574">
          <cell r="B574" t="str">
            <v xml:space="preserve"> ST. VINCENT &amp; THE GRENADIAN:1784</v>
          </cell>
        </row>
        <row r="575">
          <cell r="B575" t="str">
            <v xml:space="preserve"> SUDAN :249</v>
          </cell>
        </row>
        <row r="576">
          <cell r="B576" t="str">
            <v xml:space="preserve"> SURINAM :597</v>
          </cell>
        </row>
        <row r="577">
          <cell r="B577" t="str">
            <v xml:space="preserve"> SWAZILAND :268</v>
          </cell>
        </row>
        <row r="578">
          <cell r="B578" t="str">
            <v xml:space="preserve"> SWITZERLAND:41</v>
          </cell>
        </row>
        <row r="579">
          <cell r="B579" t="str">
            <v xml:space="preserve"> SYRIA :963</v>
          </cell>
        </row>
        <row r="580">
          <cell r="B580" t="str">
            <v xml:space="preserve"> TAIWAN:886</v>
          </cell>
        </row>
        <row r="581">
          <cell r="B581" t="str">
            <v xml:space="preserve"> TANZANIA :255</v>
          </cell>
        </row>
        <row r="582">
          <cell r="B582" t="str">
            <v xml:space="preserve"> TAZAKISTAN :992</v>
          </cell>
        </row>
        <row r="583">
          <cell r="B583" t="str">
            <v xml:space="preserve"> THAILAND :66</v>
          </cell>
        </row>
        <row r="584">
          <cell r="B584" t="str">
            <v xml:space="preserve"> TOGOLESE REPUBLIC :228</v>
          </cell>
        </row>
        <row r="585">
          <cell r="B585" t="str">
            <v xml:space="preserve"> TOKELAU ISLAND :690</v>
          </cell>
        </row>
        <row r="586">
          <cell r="B586" t="str">
            <v xml:space="preserve"> TRANSKEI :27</v>
          </cell>
        </row>
        <row r="587">
          <cell r="B587" t="str">
            <v xml:space="preserve"> TRINIDAD &amp; TOBAGO:1868</v>
          </cell>
        </row>
        <row r="588">
          <cell r="B588" t="str">
            <v xml:space="preserve"> TUNISIA :216</v>
          </cell>
        </row>
        <row r="589">
          <cell r="B589" t="str">
            <v xml:space="preserve"> TURKEY :90</v>
          </cell>
        </row>
        <row r="590">
          <cell r="B590" t="str">
            <v xml:space="preserve"> TURKMENISTAN :993</v>
          </cell>
        </row>
        <row r="591">
          <cell r="B591" t="str">
            <v xml:space="preserve"> TURKS &amp; CAICOS ISLANDS :1649</v>
          </cell>
        </row>
        <row r="592">
          <cell r="B592" t="str">
            <v xml:space="preserve"> TUVALU :688</v>
          </cell>
        </row>
        <row r="593">
          <cell r="B593" t="str">
            <v xml:space="preserve"> UAE :971</v>
          </cell>
        </row>
        <row r="594">
          <cell r="B594" t="str">
            <v xml:space="preserve"> UK :44</v>
          </cell>
        </row>
        <row r="595">
          <cell r="B595" t="str">
            <v xml:space="preserve"> UKRAINE :380</v>
          </cell>
        </row>
        <row r="596">
          <cell r="B596" t="str">
            <v xml:space="preserve"> USA :1</v>
          </cell>
        </row>
        <row r="597">
          <cell r="B597" t="str">
            <v xml:space="preserve"> UZBEKISTAN :998</v>
          </cell>
        </row>
        <row r="598">
          <cell r="B598" t="str">
            <v xml:space="preserve"> VANAUTU :678</v>
          </cell>
        </row>
        <row r="599">
          <cell r="B599" t="str">
            <v xml:space="preserve"> VATICAN CITY :39</v>
          </cell>
        </row>
        <row r="600">
          <cell r="B600" t="str">
            <v xml:space="preserve"> VENDA :27</v>
          </cell>
        </row>
        <row r="601">
          <cell r="B601" t="str">
            <v xml:space="preserve"> VENEZUELA:58</v>
          </cell>
        </row>
        <row r="602">
          <cell r="B602" t="str">
            <v xml:space="preserve"> VIETNAM :84</v>
          </cell>
        </row>
        <row r="603">
          <cell r="B603" t="str">
            <v xml:space="preserve"> VIRGIN ISLAND (BRI) :1284</v>
          </cell>
        </row>
        <row r="604">
          <cell r="B604" t="str">
            <v xml:space="preserve"> VIRGIN ISLAND (USA):1340</v>
          </cell>
        </row>
        <row r="605">
          <cell r="B605" t="str">
            <v xml:space="preserve"> WALLIS &amp; FUTUNA ISLAND :681</v>
          </cell>
        </row>
        <row r="606">
          <cell r="B606" t="str">
            <v xml:space="preserve"> YUGOSLAVIA :381</v>
          </cell>
        </row>
        <row r="607">
          <cell r="B607" t="str">
            <v xml:space="preserve"> ZAIRE :243</v>
          </cell>
        </row>
        <row r="608">
          <cell r="B608" t="str">
            <v xml:space="preserve"> ZAMBIA :260</v>
          </cell>
        </row>
        <row r="609">
          <cell r="B609" t="str">
            <v xml:space="preserve"> ZIMBABWE :263</v>
          </cell>
        </row>
        <row r="610">
          <cell r="B610" t="str">
            <v>BERMUDA :1441</v>
          </cell>
        </row>
        <row r="611">
          <cell r="B611" t="str">
            <v>BOPUPATSWANA:27</v>
          </cell>
        </row>
        <row r="612">
          <cell r="B612" t="str">
            <v>CAMEROON :237</v>
          </cell>
        </row>
        <row r="613">
          <cell r="B613" t="str">
            <v>CHAD :235</v>
          </cell>
        </row>
        <row r="614">
          <cell r="B614" t="str">
            <v>COMOROS :269</v>
          </cell>
        </row>
        <row r="615">
          <cell r="B615" t="str">
            <v>CONGO :242</v>
          </cell>
        </row>
        <row r="616">
          <cell r="B616" t="str">
            <v>DENMARK :45</v>
          </cell>
        </row>
        <row r="617">
          <cell r="B617" t="str">
            <v>ECUADOR :593</v>
          </cell>
        </row>
        <row r="618">
          <cell r="B618" t="str">
            <v>GERMANY :49</v>
          </cell>
        </row>
        <row r="619">
          <cell r="B619" t="str">
            <v>GHANA :233</v>
          </cell>
        </row>
        <row r="620">
          <cell r="B620" t="str">
            <v>GREECE :30</v>
          </cell>
        </row>
        <row r="621">
          <cell r="B621" t="str">
            <v>GRENEDA :1473</v>
          </cell>
        </row>
        <row r="622">
          <cell r="B622" t="str">
            <v>GUAM :1671</v>
          </cell>
        </row>
        <row r="623">
          <cell r="B623" t="str">
            <v>HONDURAS :504</v>
          </cell>
        </row>
        <row r="624">
          <cell r="B624" t="str">
            <v>HONGKONG:852</v>
          </cell>
        </row>
        <row r="625">
          <cell r="B625" t="str">
            <v>LUXUMBURG:352</v>
          </cell>
        </row>
        <row r="626">
          <cell r="B626" t="str">
            <v>MACAO:853</v>
          </cell>
        </row>
        <row r="627">
          <cell r="B627" t="str">
            <v>MADAGASCAR:261</v>
          </cell>
        </row>
        <row r="628">
          <cell r="B628" t="str">
            <v>MOLDOVA :373</v>
          </cell>
        </row>
        <row r="629">
          <cell r="B629" t="str">
            <v>MONACO :377</v>
          </cell>
        </row>
        <row r="630">
          <cell r="B630" t="str">
            <v>MOROCCO :212</v>
          </cell>
        </row>
        <row r="631">
          <cell r="B631" t="str">
            <v>MYANMAR :95</v>
          </cell>
        </row>
        <row r="632">
          <cell r="B632" t="str">
            <v>NAURU :674</v>
          </cell>
        </row>
        <row r="633">
          <cell r="B633" t="str">
            <v>NORWAY :47</v>
          </cell>
        </row>
        <row r="634">
          <cell r="B634" t="str">
            <v>OMAN :968</v>
          </cell>
        </row>
        <row r="635">
          <cell r="B635" t="str">
            <v>SWEDEN :46</v>
          </cell>
        </row>
        <row r="636">
          <cell r="B636" t="str">
            <v>TONGA :676</v>
          </cell>
        </row>
        <row r="637">
          <cell r="B637" t="str">
            <v>UGANDA :256</v>
          </cell>
        </row>
        <row r="638">
          <cell r="B638" t="str">
            <v>URUGUAY:598</v>
          </cell>
        </row>
        <row r="639">
          <cell r="B639" t="str">
            <v>YEMEN :967</v>
          </cell>
        </row>
      </sheetData>
      <sheetData sheetId="30">
        <row r="3">
          <cell r="J3">
            <v>5069213</v>
          </cell>
          <cell r="Z3" t="str">
            <v>INTERIM</v>
          </cell>
        </row>
        <row r="4">
          <cell r="J4">
            <v>0</v>
          </cell>
          <cell r="Z4" t="str">
            <v>FINAL</v>
          </cell>
        </row>
        <row r="5">
          <cell r="J5">
            <v>0</v>
          </cell>
        </row>
        <row r="6">
          <cell r="J6">
            <v>0</v>
          </cell>
        </row>
        <row r="7">
          <cell r="J7">
            <v>0</v>
          </cell>
        </row>
        <row r="8">
          <cell r="J8">
            <v>0</v>
          </cell>
        </row>
        <row r="13">
          <cell r="I13">
            <v>5069213</v>
          </cell>
        </row>
        <row r="21">
          <cell r="H21">
            <v>131400</v>
          </cell>
        </row>
        <row r="22">
          <cell r="H22">
            <v>131400</v>
          </cell>
        </row>
        <row r="23">
          <cell r="H23">
            <v>131400</v>
          </cell>
        </row>
        <row r="24">
          <cell r="H24">
            <v>131400</v>
          </cell>
        </row>
        <row r="25">
          <cell r="H25">
            <v>131400</v>
          </cell>
        </row>
        <row r="26">
          <cell r="H26">
            <v>131400</v>
          </cell>
        </row>
        <row r="27">
          <cell r="H27">
            <v>11563</v>
          </cell>
        </row>
        <row r="28">
          <cell r="H28">
            <v>11563</v>
          </cell>
        </row>
        <row r="29">
          <cell r="H29">
            <v>11563</v>
          </cell>
        </row>
        <row r="30">
          <cell r="H30">
            <v>11563</v>
          </cell>
        </row>
        <row r="31">
          <cell r="H31">
            <v>11563</v>
          </cell>
        </row>
        <row r="32">
          <cell r="H32">
            <v>11563</v>
          </cell>
        </row>
        <row r="33">
          <cell r="H33">
            <v>40000</v>
          </cell>
        </row>
        <row r="34">
          <cell r="H34">
            <v>40000</v>
          </cell>
        </row>
        <row r="35">
          <cell r="H35">
            <v>40000</v>
          </cell>
        </row>
        <row r="36">
          <cell r="H36">
            <v>40000</v>
          </cell>
        </row>
        <row r="37">
          <cell r="H37">
            <v>40000</v>
          </cell>
        </row>
        <row r="38">
          <cell r="H38">
            <v>3520</v>
          </cell>
        </row>
        <row r="39">
          <cell r="H39">
            <v>3520</v>
          </cell>
        </row>
        <row r="40">
          <cell r="H40">
            <v>3520</v>
          </cell>
        </row>
        <row r="41">
          <cell r="H41">
            <v>3520</v>
          </cell>
        </row>
        <row r="42">
          <cell r="H42">
            <v>3520</v>
          </cell>
        </row>
        <row r="43">
          <cell r="H43">
            <v>3520</v>
          </cell>
        </row>
        <row r="44">
          <cell r="H44">
            <v>3520</v>
          </cell>
        </row>
        <row r="45">
          <cell r="H45">
            <v>36480</v>
          </cell>
        </row>
        <row r="46">
          <cell r="H46">
            <v>44000</v>
          </cell>
        </row>
        <row r="47">
          <cell r="H47">
            <v>44000</v>
          </cell>
        </row>
        <row r="48">
          <cell r="H48">
            <v>44000</v>
          </cell>
        </row>
        <row r="49">
          <cell r="H49">
            <v>44000</v>
          </cell>
        </row>
        <row r="50">
          <cell r="H50">
            <v>44000</v>
          </cell>
        </row>
        <row r="51">
          <cell r="H51">
            <v>44000</v>
          </cell>
        </row>
        <row r="52">
          <cell r="H52">
            <v>44000</v>
          </cell>
        </row>
        <row r="53">
          <cell r="H53">
            <v>44000</v>
          </cell>
        </row>
        <row r="54">
          <cell r="H54">
            <v>44000</v>
          </cell>
        </row>
        <row r="55">
          <cell r="H55">
            <v>44000</v>
          </cell>
        </row>
        <row r="56">
          <cell r="H56">
            <v>44000</v>
          </cell>
        </row>
        <row r="57">
          <cell r="H57">
            <v>44000</v>
          </cell>
        </row>
        <row r="58">
          <cell r="H58">
            <v>8800</v>
          </cell>
        </row>
        <row r="59">
          <cell r="H59">
            <v>9680</v>
          </cell>
        </row>
        <row r="60">
          <cell r="H60">
            <v>4356</v>
          </cell>
        </row>
        <row r="61">
          <cell r="H61">
            <v>11616</v>
          </cell>
        </row>
        <row r="62">
          <cell r="H62">
            <v>164919</v>
          </cell>
        </row>
        <row r="63">
          <cell r="H63">
            <v>107696</v>
          </cell>
        </row>
        <row r="64">
          <cell r="H64">
            <v>164919</v>
          </cell>
        </row>
        <row r="65">
          <cell r="H65">
            <v>6251</v>
          </cell>
        </row>
        <row r="66">
          <cell r="H66">
            <v>6251</v>
          </cell>
        </row>
        <row r="67">
          <cell r="H67">
            <v>6251</v>
          </cell>
        </row>
        <row r="68">
          <cell r="H68">
            <v>163126</v>
          </cell>
        </row>
        <row r="69">
          <cell r="H69">
            <v>6251</v>
          </cell>
        </row>
        <row r="70">
          <cell r="H70">
            <v>6251</v>
          </cell>
        </row>
        <row r="71">
          <cell r="H71">
            <v>6251</v>
          </cell>
        </row>
        <row r="72">
          <cell r="H72">
            <v>82500</v>
          </cell>
        </row>
        <row r="73">
          <cell r="H73">
            <v>82500</v>
          </cell>
        </row>
        <row r="74">
          <cell r="H74">
            <v>82500</v>
          </cell>
        </row>
        <row r="75">
          <cell r="H75">
            <v>82500</v>
          </cell>
        </row>
        <row r="76">
          <cell r="H76">
            <v>82500</v>
          </cell>
        </row>
        <row r="77">
          <cell r="H77">
            <v>82500</v>
          </cell>
        </row>
        <row r="78">
          <cell r="H78">
            <v>7260</v>
          </cell>
        </row>
        <row r="79">
          <cell r="H79">
            <v>3977</v>
          </cell>
        </row>
        <row r="80">
          <cell r="H80">
            <v>47600</v>
          </cell>
        </row>
        <row r="81">
          <cell r="H81">
            <v>26103</v>
          </cell>
        </row>
        <row r="82">
          <cell r="H82">
            <v>47600</v>
          </cell>
        </row>
        <row r="83">
          <cell r="H83">
            <v>47600</v>
          </cell>
        </row>
        <row r="84">
          <cell r="H84">
            <v>47600</v>
          </cell>
        </row>
        <row r="85">
          <cell r="H85">
            <v>888843</v>
          </cell>
        </row>
        <row r="86">
          <cell r="H86">
            <v>33032</v>
          </cell>
        </row>
        <row r="87">
          <cell r="H87">
            <v>234</v>
          </cell>
        </row>
        <row r="88">
          <cell r="H88">
            <v>893</v>
          </cell>
        </row>
        <row r="89">
          <cell r="H89">
            <v>176</v>
          </cell>
        </row>
        <row r="90">
          <cell r="H90">
            <v>4699</v>
          </cell>
        </row>
        <row r="91">
          <cell r="H91">
            <v>16</v>
          </cell>
        </row>
        <row r="92">
          <cell r="H92">
            <v>197</v>
          </cell>
        </row>
        <row r="93">
          <cell r="H93">
            <v>215</v>
          </cell>
        </row>
        <row r="94">
          <cell r="H94">
            <v>2618</v>
          </cell>
        </row>
        <row r="95">
          <cell r="H95">
            <v>44</v>
          </cell>
        </row>
        <row r="96">
          <cell r="H96">
            <v>107</v>
          </cell>
        </row>
        <row r="97">
          <cell r="H97">
            <v>419</v>
          </cell>
        </row>
        <row r="98">
          <cell r="H98">
            <v>524</v>
          </cell>
        </row>
        <row r="99">
          <cell r="H99">
            <v>61</v>
          </cell>
        </row>
        <row r="100">
          <cell r="H100">
            <v>5139</v>
          </cell>
        </row>
        <row r="101">
          <cell r="H101">
            <v>5</v>
          </cell>
        </row>
        <row r="102">
          <cell r="H102">
            <v>25</v>
          </cell>
        </row>
        <row r="103">
          <cell r="H103">
            <v>27</v>
          </cell>
        </row>
        <row r="104">
          <cell r="H104">
            <v>38</v>
          </cell>
        </row>
        <row r="105">
          <cell r="H105">
            <v>65</v>
          </cell>
        </row>
        <row r="106">
          <cell r="H106">
            <v>70</v>
          </cell>
        </row>
        <row r="107">
          <cell r="H107">
            <v>76</v>
          </cell>
        </row>
        <row r="108">
          <cell r="H108">
            <v>79</v>
          </cell>
        </row>
        <row r="109">
          <cell r="H109">
            <v>98</v>
          </cell>
        </row>
        <row r="110">
          <cell r="H110">
            <v>112</v>
          </cell>
        </row>
        <row r="111">
          <cell r="H111">
            <v>117</v>
          </cell>
        </row>
        <row r="112">
          <cell r="H112">
            <v>117</v>
          </cell>
        </row>
        <row r="113">
          <cell r="H113">
            <v>174</v>
          </cell>
        </row>
        <row r="114">
          <cell r="H114">
            <v>191</v>
          </cell>
        </row>
        <row r="115">
          <cell r="H115">
            <v>221</v>
          </cell>
        </row>
        <row r="116">
          <cell r="H116">
            <v>239</v>
          </cell>
        </row>
        <row r="117">
          <cell r="H117">
            <v>302</v>
          </cell>
        </row>
        <row r="118">
          <cell r="H118">
            <v>312</v>
          </cell>
        </row>
        <row r="119">
          <cell r="H119">
            <v>477</v>
          </cell>
        </row>
        <row r="120">
          <cell r="H120">
            <v>1161</v>
          </cell>
        </row>
        <row r="121">
          <cell r="H121">
            <v>6481</v>
          </cell>
        </row>
        <row r="122">
          <cell r="H122">
            <v>450</v>
          </cell>
        </row>
        <row r="123">
          <cell r="H123">
            <v>379</v>
          </cell>
        </row>
        <row r="124">
          <cell r="H124">
            <v>40</v>
          </cell>
        </row>
        <row r="125">
          <cell r="H125">
            <v>149</v>
          </cell>
        </row>
        <row r="126">
          <cell r="H126">
            <v>320</v>
          </cell>
        </row>
        <row r="127">
          <cell r="H127">
            <v>262</v>
          </cell>
        </row>
        <row r="128">
          <cell r="H128">
            <v>10990</v>
          </cell>
        </row>
        <row r="129">
          <cell r="H129">
            <v>44</v>
          </cell>
        </row>
        <row r="130">
          <cell r="H130">
            <v>1024</v>
          </cell>
        </row>
        <row r="131">
          <cell r="H131">
            <v>11</v>
          </cell>
        </row>
        <row r="132">
          <cell r="H132">
            <v>22</v>
          </cell>
        </row>
        <row r="133">
          <cell r="H133">
            <v>26</v>
          </cell>
        </row>
        <row r="134">
          <cell r="H134">
            <v>36</v>
          </cell>
        </row>
        <row r="135">
          <cell r="H135">
            <v>44</v>
          </cell>
        </row>
        <row r="136">
          <cell r="H136">
            <v>51</v>
          </cell>
        </row>
        <row r="137">
          <cell r="H137">
            <v>56</v>
          </cell>
        </row>
        <row r="138">
          <cell r="H138">
            <v>58</v>
          </cell>
        </row>
        <row r="139">
          <cell r="H139">
            <v>60</v>
          </cell>
        </row>
        <row r="140">
          <cell r="H140">
            <v>66</v>
          </cell>
        </row>
        <row r="141">
          <cell r="H141">
            <v>69</v>
          </cell>
        </row>
        <row r="142">
          <cell r="H142">
            <v>70</v>
          </cell>
        </row>
        <row r="143">
          <cell r="H143">
            <v>88</v>
          </cell>
        </row>
        <row r="144">
          <cell r="H144">
            <v>91</v>
          </cell>
        </row>
        <row r="145">
          <cell r="H145">
            <v>101</v>
          </cell>
        </row>
        <row r="146">
          <cell r="H146">
            <v>103</v>
          </cell>
        </row>
        <row r="147">
          <cell r="H147">
            <v>107</v>
          </cell>
        </row>
        <row r="148">
          <cell r="H148">
            <v>111</v>
          </cell>
        </row>
        <row r="149">
          <cell r="H149">
            <v>119</v>
          </cell>
        </row>
        <row r="150">
          <cell r="H150">
            <v>127</v>
          </cell>
        </row>
        <row r="151">
          <cell r="H151">
            <v>144</v>
          </cell>
        </row>
        <row r="152">
          <cell r="H152">
            <v>169</v>
          </cell>
        </row>
        <row r="153">
          <cell r="H153">
            <v>201</v>
          </cell>
        </row>
        <row r="154">
          <cell r="H154">
            <v>206</v>
          </cell>
        </row>
        <row r="155">
          <cell r="H155">
            <v>227</v>
          </cell>
        </row>
        <row r="156">
          <cell r="H156">
            <v>234</v>
          </cell>
        </row>
        <row r="157">
          <cell r="H157">
            <v>238</v>
          </cell>
        </row>
        <row r="158">
          <cell r="H158">
            <v>244</v>
          </cell>
        </row>
        <row r="159">
          <cell r="H159">
            <v>258</v>
          </cell>
        </row>
        <row r="160">
          <cell r="H160">
            <v>263</v>
          </cell>
        </row>
        <row r="161">
          <cell r="H161">
            <v>275</v>
          </cell>
        </row>
        <row r="162">
          <cell r="H162">
            <v>281</v>
          </cell>
        </row>
        <row r="163">
          <cell r="H163">
            <v>282</v>
          </cell>
        </row>
        <row r="164">
          <cell r="H164">
            <v>312</v>
          </cell>
        </row>
        <row r="165">
          <cell r="H165">
            <v>328</v>
          </cell>
        </row>
        <row r="166">
          <cell r="H166">
            <v>350</v>
          </cell>
        </row>
        <row r="167">
          <cell r="H167">
            <v>353</v>
          </cell>
        </row>
        <row r="168">
          <cell r="H168">
            <v>353</v>
          </cell>
        </row>
        <row r="169">
          <cell r="H169">
            <v>363</v>
          </cell>
        </row>
        <row r="170">
          <cell r="H170">
            <v>398</v>
          </cell>
        </row>
        <row r="171">
          <cell r="H171">
            <v>410</v>
          </cell>
        </row>
        <row r="172">
          <cell r="H172">
            <v>483</v>
          </cell>
        </row>
        <row r="173">
          <cell r="H173">
            <v>508</v>
          </cell>
        </row>
        <row r="174">
          <cell r="H174">
            <v>530</v>
          </cell>
        </row>
        <row r="175">
          <cell r="H175">
            <v>546</v>
          </cell>
        </row>
        <row r="176">
          <cell r="H176">
            <v>636</v>
          </cell>
        </row>
        <row r="177">
          <cell r="H177">
            <v>645</v>
          </cell>
        </row>
        <row r="178">
          <cell r="H178">
            <v>664</v>
          </cell>
        </row>
        <row r="179">
          <cell r="H179">
            <v>784</v>
          </cell>
        </row>
        <row r="180">
          <cell r="H180">
            <v>885</v>
          </cell>
        </row>
        <row r="181">
          <cell r="H181">
            <v>901</v>
          </cell>
        </row>
        <row r="182">
          <cell r="H182">
            <v>906</v>
          </cell>
        </row>
        <row r="183">
          <cell r="H183">
            <v>912</v>
          </cell>
        </row>
        <row r="184">
          <cell r="H184">
            <v>973</v>
          </cell>
        </row>
        <row r="185">
          <cell r="H185">
            <v>1504</v>
          </cell>
        </row>
        <row r="186">
          <cell r="H186">
            <v>1517</v>
          </cell>
        </row>
        <row r="187">
          <cell r="H187">
            <v>1561</v>
          </cell>
        </row>
        <row r="188">
          <cell r="H188">
            <v>1575</v>
          </cell>
        </row>
        <row r="189">
          <cell r="H189">
            <v>1750</v>
          </cell>
        </row>
        <row r="190">
          <cell r="H190">
            <v>1799</v>
          </cell>
        </row>
        <row r="191">
          <cell r="H191">
            <v>1832</v>
          </cell>
        </row>
        <row r="192">
          <cell r="H192">
            <v>2006</v>
          </cell>
        </row>
        <row r="193">
          <cell r="H193">
            <v>2979</v>
          </cell>
        </row>
        <row r="194">
          <cell r="H194">
            <v>3009</v>
          </cell>
        </row>
        <row r="195">
          <cell r="H195">
            <v>3078</v>
          </cell>
        </row>
        <row r="196">
          <cell r="H196">
            <v>3973</v>
          </cell>
        </row>
        <row r="197">
          <cell r="H197">
            <v>6010</v>
          </cell>
        </row>
        <row r="198">
          <cell r="H198">
            <v>6467</v>
          </cell>
        </row>
        <row r="199">
          <cell r="H199">
            <v>6948</v>
          </cell>
        </row>
        <row r="200">
          <cell r="H200">
            <v>4</v>
          </cell>
        </row>
        <row r="201">
          <cell r="H201">
            <v>143</v>
          </cell>
        </row>
        <row r="202">
          <cell r="H202">
            <v>245</v>
          </cell>
        </row>
        <row r="203">
          <cell r="H203">
            <v>310</v>
          </cell>
        </row>
        <row r="204">
          <cell r="H204">
            <v>25</v>
          </cell>
        </row>
        <row r="205">
          <cell r="H205">
            <v>44</v>
          </cell>
        </row>
        <row r="206">
          <cell r="H206">
            <v>46</v>
          </cell>
        </row>
        <row r="207">
          <cell r="H207">
            <v>61</v>
          </cell>
        </row>
        <row r="208">
          <cell r="H208">
            <v>72</v>
          </cell>
        </row>
        <row r="209">
          <cell r="H209">
            <v>42</v>
          </cell>
        </row>
        <row r="210">
          <cell r="H210">
            <v>1576</v>
          </cell>
        </row>
        <row r="211">
          <cell r="H211">
            <v>483</v>
          </cell>
        </row>
        <row r="212">
          <cell r="H212">
            <v>48</v>
          </cell>
        </row>
        <row r="213">
          <cell r="H213">
            <v>130</v>
          </cell>
        </row>
        <row r="214">
          <cell r="H214">
            <v>148</v>
          </cell>
        </row>
        <row r="215">
          <cell r="H215">
            <v>454</v>
          </cell>
        </row>
        <row r="216">
          <cell r="H216">
            <v>3143</v>
          </cell>
        </row>
        <row r="217">
          <cell r="H217">
            <v>72</v>
          </cell>
        </row>
        <row r="218">
          <cell r="H218">
            <v>181</v>
          </cell>
        </row>
        <row r="219">
          <cell r="H219">
            <v>320</v>
          </cell>
        </row>
        <row r="220">
          <cell r="H220">
            <v>402</v>
          </cell>
        </row>
        <row r="221">
          <cell r="H221">
            <v>449</v>
          </cell>
        </row>
        <row r="222">
          <cell r="H222">
            <v>448</v>
          </cell>
        </row>
        <row r="223">
          <cell r="H223">
            <v>457</v>
          </cell>
        </row>
        <row r="224">
          <cell r="H224">
            <v>789</v>
          </cell>
        </row>
        <row r="225">
          <cell r="H225">
            <v>799</v>
          </cell>
        </row>
        <row r="226">
          <cell r="H226">
            <v>231</v>
          </cell>
        </row>
        <row r="227">
          <cell r="H227">
            <v>11</v>
          </cell>
        </row>
        <row r="228">
          <cell r="H228">
            <v>16</v>
          </cell>
        </row>
        <row r="229">
          <cell r="H229">
            <v>19</v>
          </cell>
        </row>
        <row r="230">
          <cell r="H230">
            <v>19</v>
          </cell>
        </row>
        <row r="231">
          <cell r="H231">
            <v>30</v>
          </cell>
        </row>
        <row r="232">
          <cell r="H232">
            <v>38</v>
          </cell>
        </row>
        <row r="233">
          <cell r="H233">
            <v>40</v>
          </cell>
        </row>
        <row r="234">
          <cell r="H234">
            <v>43</v>
          </cell>
        </row>
        <row r="235">
          <cell r="H235">
            <v>45</v>
          </cell>
        </row>
        <row r="236">
          <cell r="H236">
            <v>48</v>
          </cell>
        </row>
        <row r="237">
          <cell r="H237">
            <v>48</v>
          </cell>
        </row>
        <row r="238">
          <cell r="H238">
            <v>51</v>
          </cell>
        </row>
        <row r="239">
          <cell r="H239">
            <v>51</v>
          </cell>
        </row>
        <row r="240">
          <cell r="H240">
            <v>58</v>
          </cell>
        </row>
        <row r="241">
          <cell r="H241">
            <v>62</v>
          </cell>
        </row>
        <row r="242">
          <cell r="H242">
            <v>67</v>
          </cell>
        </row>
        <row r="243">
          <cell r="H243">
            <v>68</v>
          </cell>
        </row>
        <row r="244">
          <cell r="H244">
            <v>70</v>
          </cell>
        </row>
        <row r="245">
          <cell r="H245">
            <v>71</v>
          </cell>
        </row>
        <row r="246">
          <cell r="H246">
            <v>95</v>
          </cell>
        </row>
        <row r="247">
          <cell r="H247">
            <v>103</v>
          </cell>
        </row>
        <row r="248">
          <cell r="H248">
            <v>108</v>
          </cell>
        </row>
        <row r="249">
          <cell r="H249">
            <v>110</v>
          </cell>
        </row>
        <row r="250">
          <cell r="H250">
            <v>111</v>
          </cell>
        </row>
        <row r="251">
          <cell r="H251">
            <v>120</v>
          </cell>
        </row>
        <row r="252">
          <cell r="H252">
            <v>127</v>
          </cell>
        </row>
        <row r="253">
          <cell r="H253">
            <v>133</v>
          </cell>
        </row>
        <row r="254">
          <cell r="H254">
            <v>138</v>
          </cell>
        </row>
        <row r="255">
          <cell r="H255">
            <v>187</v>
          </cell>
        </row>
        <row r="256">
          <cell r="H256">
            <v>207</v>
          </cell>
        </row>
        <row r="257">
          <cell r="H257">
            <v>243</v>
          </cell>
        </row>
        <row r="258">
          <cell r="H258">
            <v>244</v>
          </cell>
        </row>
        <row r="259">
          <cell r="H259">
            <v>262</v>
          </cell>
        </row>
        <row r="260">
          <cell r="H260">
            <v>282</v>
          </cell>
        </row>
        <row r="261">
          <cell r="H261">
            <v>312</v>
          </cell>
        </row>
        <row r="262">
          <cell r="H262">
            <v>350</v>
          </cell>
        </row>
        <row r="263">
          <cell r="H263">
            <v>354</v>
          </cell>
        </row>
        <row r="264">
          <cell r="H264">
            <v>362</v>
          </cell>
        </row>
        <row r="265">
          <cell r="H265">
            <v>362</v>
          </cell>
        </row>
        <row r="266">
          <cell r="H266">
            <v>388</v>
          </cell>
        </row>
        <row r="267">
          <cell r="H267">
            <v>390</v>
          </cell>
        </row>
        <row r="268">
          <cell r="H268">
            <v>409</v>
          </cell>
        </row>
        <row r="269">
          <cell r="H269">
            <v>420</v>
          </cell>
        </row>
        <row r="270">
          <cell r="H270">
            <v>496</v>
          </cell>
        </row>
        <row r="271">
          <cell r="H271">
            <v>497</v>
          </cell>
        </row>
        <row r="272">
          <cell r="H272">
            <v>499</v>
          </cell>
        </row>
        <row r="273">
          <cell r="H273">
            <v>518</v>
          </cell>
        </row>
        <row r="274">
          <cell r="H274">
            <v>530</v>
          </cell>
        </row>
        <row r="275">
          <cell r="H275">
            <v>546</v>
          </cell>
        </row>
        <row r="276">
          <cell r="H276">
            <v>547</v>
          </cell>
        </row>
        <row r="277">
          <cell r="H277">
            <v>600</v>
          </cell>
        </row>
        <row r="278">
          <cell r="H278">
            <v>644</v>
          </cell>
        </row>
        <row r="279">
          <cell r="H279">
            <v>668</v>
          </cell>
        </row>
        <row r="280">
          <cell r="H280">
            <v>709</v>
          </cell>
        </row>
        <row r="281">
          <cell r="H281">
            <v>769</v>
          </cell>
        </row>
        <row r="282">
          <cell r="H282">
            <v>884</v>
          </cell>
        </row>
        <row r="283">
          <cell r="H283">
            <v>901</v>
          </cell>
        </row>
        <row r="284">
          <cell r="H284">
            <v>911</v>
          </cell>
        </row>
        <row r="285">
          <cell r="H285">
            <v>925</v>
          </cell>
        </row>
        <row r="286">
          <cell r="H286">
            <v>969</v>
          </cell>
        </row>
        <row r="287">
          <cell r="H287">
            <v>986</v>
          </cell>
        </row>
        <row r="288">
          <cell r="H288">
            <v>1140</v>
          </cell>
        </row>
        <row r="289">
          <cell r="H289">
            <v>1157</v>
          </cell>
        </row>
        <row r="290">
          <cell r="H290">
            <v>1504</v>
          </cell>
        </row>
        <row r="291">
          <cell r="H291">
            <v>1555</v>
          </cell>
        </row>
        <row r="292">
          <cell r="H292">
            <v>1561</v>
          </cell>
        </row>
        <row r="293">
          <cell r="H293">
            <v>1575</v>
          </cell>
        </row>
        <row r="294">
          <cell r="H294">
            <v>1750</v>
          </cell>
        </row>
        <row r="295">
          <cell r="H295">
            <v>1799</v>
          </cell>
        </row>
        <row r="296">
          <cell r="H296">
            <v>1940</v>
          </cell>
        </row>
        <row r="297">
          <cell r="H297">
            <v>2006</v>
          </cell>
        </row>
        <row r="298">
          <cell r="H298">
            <v>2153</v>
          </cell>
        </row>
        <row r="299">
          <cell r="H299">
            <v>3009</v>
          </cell>
        </row>
        <row r="300">
          <cell r="H300">
            <v>3302</v>
          </cell>
        </row>
        <row r="301">
          <cell r="H301">
            <v>4115</v>
          </cell>
        </row>
        <row r="302">
          <cell r="H302">
            <v>6138</v>
          </cell>
        </row>
        <row r="303">
          <cell r="H303">
            <v>6467</v>
          </cell>
        </row>
        <row r="304">
          <cell r="H304">
            <v>11337</v>
          </cell>
        </row>
        <row r="305">
          <cell r="H305">
            <v>3</v>
          </cell>
        </row>
        <row r="306">
          <cell r="H306">
            <v>29</v>
          </cell>
        </row>
        <row r="307">
          <cell r="H307">
            <v>4</v>
          </cell>
        </row>
        <row r="308">
          <cell r="H308">
            <v>21</v>
          </cell>
        </row>
        <row r="309">
          <cell r="H309">
            <v>131</v>
          </cell>
        </row>
        <row r="310">
          <cell r="H310">
            <v>248</v>
          </cell>
        </row>
        <row r="311">
          <cell r="H311">
            <v>1103</v>
          </cell>
        </row>
        <row r="312">
          <cell r="H312">
            <v>241</v>
          </cell>
        </row>
        <row r="313">
          <cell r="H313">
            <v>264</v>
          </cell>
        </row>
        <row r="314">
          <cell r="H314">
            <v>466</v>
          </cell>
        </row>
        <row r="315">
          <cell r="H315">
            <v>182</v>
          </cell>
        </row>
        <row r="316">
          <cell r="H316">
            <v>259</v>
          </cell>
        </row>
        <row r="317">
          <cell r="H317">
            <v>487</v>
          </cell>
        </row>
        <row r="318">
          <cell r="H318">
            <v>327</v>
          </cell>
        </row>
        <row r="319">
          <cell r="H319">
            <v>84</v>
          </cell>
        </row>
        <row r="320">
          <cell r="H320">
            <v>225</v>
          </cell>
        </row>
        <row r="321">
          <cell r="H321">
            <v>1326</v>
          </cell>
        </row>
        <row r="322">
          <cell r="H322">
            <v>51</v>
          </cell>
        </row>
        <row r="323">
          <cell r="H323">
            <v>1</v>
          </cell>
        </row>
        <row r="324">
          <cell r="H324">
            <v>11</v>
          </cell>
        </row>
        <row r="325">
          <cell r="H325">
            <v>12</v>
          </cell>
        </row>
        <row r="326">
          <cell r="H326">
            <v>23</v>
          </cell>
        </row>
        <row r="327">
          <cell r="H327">
            <v>44</v>
          </cell>
        </row>
        <row r="328">
          <cell r="H328">
            <v>47</v>
          </cell>
        </row>
        <row r="329">
          <cell r="H329">
            <v>55</v>
          </cell>
        </row>
        <row r="330">
          <cell r="H330">
            <v>59</v>
          </cell>
        </row>
        <row r="331">
          <cell r="H331">
            <v>61</v>
          </cell>
        </row>
        <row r="332">
          <cell r="H332">
            <v>67</v>
          </cell>
        </row>
        <row r="333">
          <cell r="H333">
            <v>68</v>
          </cell>
        </row>
        <row r="334">
          <cell r="H334">
            <v>71</v>
          </cell>
        </row>
        <row r="335">
          <cell r="H335">
            <v>97</v>
          </cell>
        </row>
        <row r="336">
          <cell r="H336">
            <v>97</v>
          </cell>
        </row>
        <row r="337">
          <cell r="H337">
            <v>112</v>
          </cell>
        </row>
        <row r="338">
          <cell r="H338">
            <v>119</v>
          </cell>
        </row>
        <row r="339">
          <cell r="H339">
            <v>122</v>
          </cell>
        </row>
        <row r="340">
          <cell r="H340">
            <v>122</v>
          </cell>
        </row>
        <row r="341">
          <cell r="H341">
            <v>123</v>
          </cell>
        </row>
        <row r="342">
          <cell r="H342">
            <v>132</v>
          </cell>
        </row>
        <row r="343">
          <cell r="H343">
            <v>153</v>
          </cell>
        </row>
        <row r="344">
          <cell r="H344">
            <v>165</v>
          </cell>
        </row>
        <row r="345">
          <cell r="H345">
            <v>168</v>
          </cell>
        </row>
        <row r="346">
          <cell r="H346">
            <v>173</v>
          </cell>
        </row>
        <row r="347">
          <cell r="H347">
            <v>194</v>
          </cell>
        </row>
        <row r="348">
          <cell r="H348">
            <v>198</v>
          </cell>
        </row>
        <row r="349">
          <cell r="H349">
            <v>214</v>
          </cell>
        </row>
        <row r="350">
          <cell r="H350">
            <v>242</v>
          </cell>
        </row>
        <row r="351">
          <cell r="H351">
            <v>246</v>
          </cell>
        </row>
        <row r="352">
          <cell r="H352">
            <v>247</v>
          </cell>
        </row>
        <row r="353">
          <cell r="H353">
            <v>261</v>
          </cell>
        </row>
        <row r="354">
          <cell r="H354">
            <v>270</v>
          </cell>
        </row>
        <row r="355">
          <cell r="H355">
            <v>281</v>
          </cell>
        </row>
        <row r="356">
          <cell r="H356">
            <v>293</v>
          </cell>
        </row>
        <row r="357">
          <cell r="H357">
            <v>294</v>
          </cell>
        </row>
        <row r="358">
          <cell r="H358">
            <v>305</v>
          </cell>
        </row>
        <row r="359">
          <cell r="H359">
            <v>308</v>
          </cell>
        </row>
        <row r="360">
          <cell r="H360">
            <v>319</v>
          </cell>
        </row>
        <row r="361">
          <cell r="H361">
            <v>336</v>
          </cell>
        </row>
        <row r="362">
          <cell r="H362">
            <v>350</v>
          </cell>
        </row>
        <row r="363">
          <cell r="H363">
            <v>353</v>
          </cell>
        </row>
        <row r="364">
          <cell r="H364">
            <v>363</v>
          </cell>
        </row>
        <row r="365">
          <cell r="H365">
            <v>369</v>
          </cell>
        </row>
        <row r="366">
          <cell r="H366">
            <v>396</v>
          </cell>
        </row>
        <row r="367">
          <cell r="H367">
            <v>421</v>
          </cell>
        </row>
        <row r="368">
          <cell r="H368">
            <v>434</v>
          </cell>
        </row>
        <row r="369">
          <cell r="H369">
            <v>448</v>
          </cell>
        </row>
        <row r="370">
          <cell r="H370">
            <v>511</v>
          </cell>
        </row>
        <row r="371">
          <cell r="H371">
            <v>536</v>
          </cell>
        </row>
        <row r="372">
          <cell r="H372">
            <v>547</v>
          </cell>
        </row>
        <row r="373">
          <cell r="H373">
            <v>617</v>
          </cell>
        </row>
        <row r="374">
          <cell r="H374">
            <v>645</v>
          </cell>
        </row>
        <row r="375">
          <cell r="H375">
            <v>689</v>
          </cell>
        </row>
        <row r="376">
          <cell r="H376">
            <v>867</v>
          </cell>
        </row>
        <row r="377">
          <cell r="H377">
            <v>869</v>
          </cell>
        </row>
        <row r="378">
          <cell r="H378">
            <v>901</v>
          </cell>
        </row>
        <row r="379">
          <cell r="H379">
            <v>925</v>
          </cell>
        </row>
        <row r="380">
          <cell r="H380">
            <v>968</v>
          </cell>
        </row>
        <row r="381">
          <cell r="H381">
            <v>1010</v>
          </cell>
        </row>
        <row r="382">
          <cell r="H382">
            <v>1055</v>
          </cell>
        </row>
        <row r="383">
          <cell r="H383">
            <v>1123</v>
          </cell>
        </row>
        <row r="384">
          <cell r="H384">
            <v>1125</v>
          </cell>
        </row>
        <row r="385">
          <cell r="H385">
            <v>1156</v>
          </cell>
        </row>
        <row r="386">
          <cell r="H386">
            <v>1504</v>
          </cell>
        </row>
        <row r="387">
          <cell r="H387">
            <v>1561</v>
          </cell>
        </row>
        <row r="388">
          <cell r="H388">
            <v>1575</v>
          </cell>
        </row>
        <row r="389">
          <cell r="H389">
            <v>1593</v>
          </cell>
        </row>
        <row r="390">
          <cell r="H390">
            <v>1750</v>
          </cell>
        </row>
        <row r="391">
          <cell r="H391">
            <v>1774</v>
          </cell>
        </row>
        <row r="392">
          <cell r="H392">
            <v>1799</v>
          </cell>
        </row>
        <row r="393">
          <cell r="H393">
            <v>1895</v>
          </cell>
        </row>
        <row r="394">
          <cell r="H394">
            <v>1939</v>
          </cell>
        </row>
        <row r="395">
          <cell r="H395">
            <v>2006</v>
          </cell>
        </row>
        <row r="396">
          <cell r="H396">
            <v>2657</v>
          </cell>
        </row>
        <row r="397">
          <cell r="H397">
            <v>3009</v>
          </cell>
        </row>
        <row r="398">
          <cell r="H398">
            <v>3177</v>
          </cell>
        </row>
        <row r="399">
          <cell r="H399">
            <v>3361</v>
          </cell>
        </row>
        <row r="400">
          <cell r="H400">
            <v>4261</v>
          </cell>
        </row>
        <row r="401">
          <cell r="H401">
            <v>4458</v>
          </cell>
        </row>
        <row r="402">
          <cell r="H402">
            <v>6271</v>
          </cell>
        </row>
        <row r="403">
          <cell r="H403">
            <v>6467</v>
          </cell>
        </row>
        <row r="404">
          <cell r="H404">
            <v>10318</v>
          </cell>
        </row>
        <row r="405">
          <cell r="H405">
            <v>11336</v>
          </cell>
        </row>
        <row r="406">
          <cell r="H406">
            <v>18224</v>
          </cell>
        </row>
        <row r="407">
          <cell r="H407">
            <v>7</v>
          </cell>
        </row>
        <row r="408">
          <cell r="H408">
            <v>100</v>
          </cell>
        </row>
        <row r="409">
          <cell r="H409">
            <v>68</v>
          </cell>
        </row>
        <row r="410">
          <cell r="H410">
            <v>4</v>
          </cell>
        </row>
        <row r="411">
          <cell r="H411">
            <v>17</v>
          </cell>
        </row>
        <row r="412">
          <cell r="H412">
            <v>72</v>
          </cell>
        </row>
        <row r="413">
          <cell r="H413">
            <v>159</v>
          </cell>
        </row>
        <row r="414">
          <cell r="H414">
            <v>110</v>
          </cell>
        </row>
        <row r="415">
          <cell r="H415">
            <v>61</v>
          </cell>
        </row>
        <row r="416">
          <cell r="H416">
            <v>354</v>
          </cell>
        </row>
        <row r="417">
          <cell r="H417">
            <v>51</v>
          </cell>
        </row>
        <row r="418">
          <cell r="H418">
            <v>51</v>
          </cell>
        </row>
        <row r="419">
          <cell r="H419">
            <v>28</v>
          </cell>
        </row>
        <row r="420">
          <cell r="H420">
            <v>82</v>
          </cell>
        </row>
        <row r="421">
          <cell r="H421">
            <v>69</v>
          </cell>
        </row>
        <row r="422">
          <cell r="H422">
            <v>46</v>
          </cell>
        </row>
        <row r="423">
          <cell r="H423">
            <v>1027</v>
          </cell>
        </row>
        <row r="424">
          <cell r="H424">
            <v>1540</v>
          </cell>
        </row>
        <row r="425">
          <cell r="H425">
            <v>547</v>
          </cell>
        </row>
        <row r="426">
          <cell r="H426">
            <v>168</v>
          </cell>
        </row>
        <row r="427">
          <cell r="H427">
            <v>140</v>
          </cell>
        </row>
        <row r="428">
          <cell r="H428">
            <v>8</v>
          </cell>
        </row>
        <row r="429">
          <cell r="H429">
            <v>3295</v>
          </cell>
        </row>
        <row r="430">
          <cell r="H430">
            <v>77</v>
          </cell>
        </row>
        <row r="431">
          <cell r="H431">
            <v>194</v>
          </cell>
        </row>
        <row r="432">
          <cell r="H432">
            <v>289</v>
          </cell>
        </row>
        <row r="433">
          <cell r="H433">
            <v>93</v>
          </cell>
        </row>
        <row r="434">
          <cell r="H434">
            <v>246</v>
          </cell>
        </row>
        <row r="435">
          <cell r="H435">
            <v>323</v>
          </cell>
        </row>
        <row r="436">
          <cell r="H436">
            <v>861</v>
          </cell>
        </row>
        <row r="437">
          <cell r="H437">
            <v>1524</v>
          </cell>
        </row>
        <row r="438">
          <cell r="H438">
            <v>1287</v>
          </cell>
        </row>
        <row r="439">
          <cell r="H439">
            <v>3</v>
          </cell>
        </row>
        <row r="440">
          <cell r="H440">
            <v>45</v>
          </cell>
        </row>
        <row r="441">
          <cell r="H441">
            <v>66</v>
          </cell>
        </row>
        <row r="442">
          <cell r="H442">
            <v>71</v>
          </cell>
        </row>
        <row r="443">
          <cell r="H443">
            <v>98</v>
          </cell>
        </row>
        <row r="444">
          <cell r="H444">
            <v>140</v>
          </cell>
        </row>
        <row r="445">
          <cell r="H445">
            <v>184</v>
          </cell>
        </row>
        <row r="446">
          <cell r="H446">
            <v>313</v>
          </cell>
        </row>
        <row r="447">
          <cell r="H447">
            <v>378</v>
          </cell>
        </row>
        <row r="448">
          <cell r="H448">
            <v>605</v>
          </cell>
        </row>
        <row r="449">
          <cell r="H449">
            <v>645</v>
          </cell>
        </row>
        <row r="450">
          <cell r="H450">
            <v>687</v>
          </cell>
        </row>
        <row r="451">
          <cell r="H451">
            <v>945</v>
          </cell>
        </row>
        <row r="452">
          <cell r="H452">
            <v>1147</v>
          </cell>
        </row>
        <row r="453">
          <cell r="H453">
            <v>1156</v>
          </cell>
        </row>
        <row r="454">
          <cell r="H454">
            <v>1191</v>
          </cell>
        </row>
        <row r="455">
          <cell r="H455">
            <v>1572</v>
          </cell>
        </row>
        <row r="456">
          <cell r="H456">
            <v>1613</v>
          </cell>
        </row>
        <row r="457">
          <cell r="H457">
            <v>3513</v>
          </cell>
        </row>
        <row r="458">
          <cell r="H458">
            <v>4322</v>
          </cell>
        </row>
        <row r="459">
          <cell r="H459">
            <v>19</v>
          </cell>
        </row>
        <row r="460">
          <cell r="H460">
            <v>38</v>
          </cell>
        </row>
        <row r="461">
          <cell r="H461">
            <v>40</v>
          </cell>
        </row>
        <row r="462">
          <cell r="H462">
            <v>46</v>
          </cell>
        </row>
        <row r="463">
          <cell r="H463">
            <v>48</v>
          </cell>
        </row>
        <row r="464">
          <cell r="H464">
            <v>53</v>
          </cell>
        </row>
        <row r="465">
          <cell r="H465">
            <v>59</v>
          </cell>
        </row>
        <row r="466">
          <cell r="H466">
            <v>59</v>
          </cell>
        </row>
        <row r="467">
          <cell r="H467">
            <v>68</v>
          </cell>
        </row>
        <row r="468">
          <cell r="H468">
            <v>95</v>
          </cell>
        </row>
        <row r="469">
          <cell r="H469">
            <v>180</v>
          </cell>
        </row>
        <row r="470">
          <cell r="H470">
            <v>297</v>
          </cell>
        </row>
        <row r="471">
          <cell r="H471">
            <v>374</v>
          </cell>
        </row>
        <row r="472">
          <cell r="H472">
            <v>375</v>
          </cell>
        </row>
        <row r="473">
          <cell r="H473">
            <v>379</v>
          </cell>
        </row>
        <row r="474">
          <cell r="H474">
            <v>387</v>
          </cell>
        </row>
        <row r="475">
          <cell r="H475">
            <v>405</v>
          </cell>
        </row>
        <row r="476">
          <cell r="H476">
            <v>408</v>
          </cell>
        </row>
        <row r="477">
          <cell r="H477">
            <v>504</v>
          </cell>
        </row>
        <row r="478">
          <cell r="H478">
            <v>528</v>
          </cell>
        </row>
        <row r="479">
          <cell r="H479">
            <v>547</v>
          </cell>
        </row>
        <row r="480">
          <cell r="H480">
            <v>666</v>
          </cell>
        </row>
        <row r="481">
          <cell r="H481">
            <v>758</v>
          </cell>
        </row>
        <row r="482">
          <cell r="H482">
            <v>1092</v>
          </cell>
        </row>
        <row r="483">
          <cell r="H483">
            <v>2124</v>
          </cell>
        </row>
        <row r="484">
          <cell r="H484">
            <v>3241</v>
          </cell>
        </row>
        <row r="485">
          <cell r="H485">
            <v>6356</v>
          </cell>
        </row>
        <row r="486">
          <cell r="H486">
            <v>11336</v>
          </cell>
        </row>
        <row r="487">
          <cell r="H487">
            <v>24</v>
          </cell>
        </row>
        <row r="488">
          <cell r="H488">
            <v>49</v>
          </cell>
        </row>
        <row r="489">
          <cell r="H489">
            <v>99</v>
          </cell>
        </row>
        <row r="490">
          <cell r="H490">
            <v>105</v>
          </cell>
        </row>
        <row r="491">
          <cell r="H491">
            <v>111</v>
          </cell>
        </row>
        <row r="492">
          <cell r="H492">
            <v>111</v>
          </cell>
        </row>
        <row r="493">
          <cell r="H493">
            <v>135</v>
          </cell>
        </row>
        <row r="494">
          <cell r="H494">
            <v>188</v>
          </cell>
        </row>
        <row r="495">
          <cell r="H495">
            <v>243</v>
          </cell>
        </row>
        <row r="496">
          <cell r="H496">
            <v>281</v>
          </cell>
        </row>
        <row r="497">
          <cell r="H497">
            <v>349</v>
          </cell>
        </row>
        <row r="498">
          <cell r="H498">
            <v>435</v>
          </cell>
        </row>
        <row r="499">
          <cell r="H499">
            <v>540</v>
          </cell>
        </row>
        <row r="500">
          <cell r="H500">
            <v>596</v>
          </cell>
        </row>
        <row r="501">
          <cell r="H501">
            <v>601</v>
          </cell>
        </row>
        <row r="502">
          <cell r="H502">
            <v>878</v>
          </cell>
        </row>
        <row r="503">
          <cell r="H503">
            <v>1032</v>
          </cell>
        </row>
        <row r="504">
          <cell r="H504">
            <v>1048</v>
          </cell>
        </row>
        <row r="505">
          <cell r="H505">
            <v>1561</v>
          </cell>
        </row>
        <row r="506">
          <cell r="H506">
            <v>1636</v>
          </cell>
        </row>
        <row r="507">
          <cell r="H507">
            <v>2394</v>
          </cell>
        </row>
        <row r="508">
          <cell r="H508">
            <v>3894</v>
          </cell>
        </row>
        <row r="509">
          <cell r="H509">
            <v>6467</v>
          </cell>
        </row>
        <row r="510">
          <cell r="H510">
            <v>8304</v>
          </cell>
        </row>
        <row r="511">
          <cell r="H511">
            <v>10579</v>
          </cell>
        </row>
        <row r="512">
          <cell r="H512">
            <v>31254</v>
          </cell>
        </row>
        <row r="513">
          <cell r="H513">
            <v>19</v>
          </cell>
        </row>
        <row r="514">
          <cell r="H514">
            <v>50</v>
          </cell>
        </row>
        <row r="515">
          <cell r="H515">
            <v>60</v>
          </cell>
        </row>
        <row r="516">
          <cell r="H516">
            <v>68</v>
          </cell>
        </row>
        <row r="517">
          <cell r="H517">
            <v>71</v>
          </cell>
        </row>
        <row r="518">
          <cell r="H518">
            <v>174</v>
          </cell>
        </row>
        <row r="519">
          <cell r="H519">
            <v>218</v>
          </cell>
        </row>
        <row r="520">
          <cell r="H520">
            <v>350</v>
          </cell>
        </row>
        <row r="521">
          <cell r="H521">
            <v>440</v>
          </cell>
        </row>
        <row r="522">
          <cell r="H522">
            <v>483</v>
          </cell>
        </row>
        <row r="523">
          <cell r="H523">
            <v>925</v>
          </cell>
        </row>
        <row r="524">
          <cell r="H524">
            <v>1750</v>
          </cell>
        </row>
        <row r="525">
          <cell r="H525">
            <v>1799</v>
          </cell>
        </row>
        <row r="526">
          <cell r="H526">
            <v>1939</v>
          </cell>
        </row>
        <row r="527">
          <cell r="H527">
            <v>2153</v>
          </cell>
        </row>
        <row r="528">
          <cell r="H528">
            <v>4262</v>
          </cell>
        </row>
        <row r="529">
          <cell r="H529">
            <v>6151</v>
          </cell>
        </row>
        <row r="530">
          <cell r="H530">
            <v>352</v>
          </cell>
        </row>
        <row r="531">
          <cell r="H531">
            <v>219</v>
          </cell>
        </row>
        <row r="532">
          <cell r="H532">
            <v>56</v>
          </cell>
        </row>
        <row r="533">
          <cell r="H533">
            <v>11</v>
          </cell>
        </row>
        <row r="534">
          <cell r="H534">
            <v>4641</v>
          </cell>
        </row>
        <row r="535">
          <cell r="H535">
            <v>1356</v>
          </cell>
        </row>
        <row r="536">
          <cell r="H536">
            <v>1695</v>
          </cell>
        </row>
        <row r="537">
          <cell r="H537">
            <v>1695</v>
          </cell>
        </row>
        <row r="538">
          <cell r="H538">
            <v>1695</v>
          </cell>
        </row>
        <row r="539">
          <cell r="H539">
            <v>411</v>
          </cell>
        </row>
        <row r="540">
          <cell r="H540">
            <v>67734</v>
          </cell>
        </row>
        <row r="541">
          <cell r="H541">
            <v>67734</v>
          </cell>
        </row>
        <row r="542">
          <cell r="H542">
            <v>67734</v>
          </cell>
        </row>
        <row r="543">
          <cell r="H543">
            <v>976</v>
          </cell>
        </row>
        <row r="544">
          <cell r="H544">
            <v>557</v>
          </cell>
        </row>
        <row r="545">
          <cell r="H545">
            <v>104</v>
          </cell>
        </row>
        <row r="546">
          <cell r="H546">
            <v>20</v>
          </cell>
        </row>
        <row r="547">
          <cell r="H547">
            <v>7002</v>
          </cell>
        </row>
        <row r="548">
          <cell r="H548">
            <v>1835</v>
          </cell>
        </row>
        <row r="549">
          <cell r="H549">
            <v>2294</v>
          </cell>
        </row>
        <row r="550">
          <cell r="H550">
            <v>2294</v>
          </cell>
        </row>
        <row r="551">
          <cell r="H551">
            <v>2294</v>
          </cell>
        </row>
        <row r="552">
          <cell r="H552">
            <v>475</v>
          </cell>
        </row>
        <row r="553">
          <cell r="H553">
            <v>2250</v>
          </cell>
        </row>
        <row r="554">
          <cell r="H554">
            <v>67734</v>
          </cell>
        </row>
        <row r="555">
          <cell r="H555">
            <v>67734</v>
          </cell>
        </row>
        <row r="556">
          <cell r="H556">
            <v>5961</v>
          </cell>
        </row>
        <row r="557">
          <cell r="H557">
            <v>2384</v>
          </cell>
        </row>
        <row r="558">
          <cell r="H558">
            <v>2384</v>
          </cell>
        </row>
        <row r="559">
          <cell r="H559">
            <v>2384</v>
          </cell>
        </row>
        <row r="560">
          <cell r="H560">
            <v>2384</v>
          </cell>
        </row>
        <row r="561">
          <cell r="H561">
            <v>2384</v>
          </cell>
        </row>
        <row r="562">
          <cell r="H562">
            <v>3337</v>
          </cell>
        </row>
        <row r="563">
          <cell r="H563">
            <v>2384</v>
          </cell>
        </row>
        <row r="564">
          <cell r="H564">
            <v>2384</v>
          </cell>
        </row>
        <row r="565">
          <cell r="H565">
            <v>2384</v>
          </cell>
        </row>
        <row r="566">
          <cell r="H566">
            <v>2384</v>
          </cell>
        </row>
        <row r="567">
          <cell r="H567">
            <v>4785</v>
          </cell>
        </row>
        <row r="568">
          <cell r="H568">
            <v>992</v>
          </cell>
        </row>
        <row r="569">
          <cell r="H569">
            <v>569</v>
          </cell>
        </row>
        <row r="570">
          <cell r="H570">
            <v>107</v>
          </cell>
        </row>
        <row r="571">
          <cell r="H571">
            <v>19</v>
          </cell>
        </row>
        <row r="572">
          <cell r="H572">
            <v>2269</v>
          </cell>
        </row>
        <row r="573">
          <cell r="H573">
            <v>2269</v>
          </cell>
        </row>
        <row r="574">
          <cell r="H574">
            <v>1815</v>
          </cell>
        </row>
        <row r="575">
          <cell r="H575">
            <v>2269</v>
          </cell>
        </row>
        <row r="576">
          <cell r="H576">
            <v>9019</v>
          </cell>
        </row>
        <row r="577">
          <cell r="H577">
            <v>1156</v>
          </cell>
        </row>
        <row r="578">
          <cell r="H578">
            <v>2410</v>
          </cell>
        </row>
        <row r="579">
          <cell r="H579">
            <v>506</v>
          </cell>
        </row>
        <row r="580">
          <cell r="H580">
            <v>1721</v>
          </cell>
        </row>
        <row r="581">
          <cell r="H581">
            <v>482</v>
          </cell>
        </row>
        <row r="582">
          <cell r="H582">
            <v>2296</v>
          </cell>
        </row>
        <row r="583">
          <cell r="H583">
            <v>5961</v>
          </cell>
        </row>
        <row r="584">
          <cell r="H584">
            <v>5961</v>
          </cell>
        </row>
        <row r="585">
          <cell r="H585">
            <v>5961</v>
          </cell>
        </row>
        <row r="586">
          <cell r="H586">
            <v>6487</v>
          </cell>
        </row>
        <row r="587">
          <cell r="H587">
            <v>6311</v>
          </cell>
        </row>
        <row r="588">
          <cell r="H588">
            <v>6722</v>
          </cell>
        </row>
        <row r="589">
          <cell r="H589">
            <v>4119</v>
          </cell>
        </row>
        <row r="590">
          <cell r="H590">
            <v>4119</v>
          </cell>
        </row>
        <row r="591">
          <cell r="H591">
            <v>1007</v>
          </cell>
        </row>
        <row r="592">
          <cell r="H592">
            <v>581</v>
          </cell>
        </row>
        <row r="593">
          <cell r="H593">
            <v>911</v>
          </cell>
        </row>
        <row r="594">
          <cell r="H594">
            <v>985</v>
          </cell>
        </row>
        <row r="595">
          <cell r="H595">
            <v>109</v>
          </cell>
        </row>
        <row r="596">
          <cell r="H596">
            <v>599</v>
          </cell>
        </row>
        <row r="597">
          <cell r="H597">
            <v>620</v>
          </cell>
        </row>
        <row r="598">
          <cell r="H598">
            <v>20</v>
          </cell>
        </row>
        <row r="599">
          <cell r="H599">
            <v>3564</v>
          </cell>
        </row>
        <row r="600">
          <cell r="H600">
            <v>509</v>
          </cell>
        </row>
        <row r="601">
          <cell r="H601">
            <v>2269</v>
          </cell>
        </row>
        <row r="602">
          <cell r="H602">
            <v>1815</v>
          </cell>
        </row>
        <row r="603">
          <cell r="H603">
            <v>2269</v>
          </cell>
        </row>
        <row r="604">
          <cell r="H604">
            <v>2269</v>
          </cell>
        </row>
        <row r="605">
          <cell r="H605">
            <v>9206</v>
          </cell>
        </row>
        <row r="606">
          <cell r="H606">
            <v>1181</v>
          </cell>
        </row>
        <row r="607">
          <cell r="H607">
            <v>2454</v>
          </cell>
        </row>
        <row r="608">
          <cell r="H608">
            <v>1753</v>
          </cell>
        </row>
        <row r="609">
          <cell r="H609">
            <v>516</v>
          </cell>
        </row>
        <row r="610">
          <cell r="H610">
            <v>490</v>
          </cell>
        </row>
        <row r="611">
          <cell r="H611">
            <v>3931</v>
          </cell>
        </row>
        <row r="612">
          <cell r="H612">
            <v>5434</v>
          </cell>
        </row>
        <row r="613">
          <cell r="H613">
            <v>2342</v>
          </cell>
        </row>
        <row r="614">
          <cell r="H614">
            <v>241</v>
          </cell>
        </row>
        <row r="615">
          <cell r="H615">
            <v>278</v>
          </cell>
        </row>
        <row r="616">
          <cell r="H616">
            <v>2662</v>
          </cell>
        </row>
        <row r="617">
          <cell r="H617">
            <v>2662</v>
          </cell>
        </row>
        <row r="618">
          <cell r="H618">
            <v>244</v>
          </cell>
        </row>
        <row r="619">
          <cell r="H619">
            <v>189</v>
          </cell>
        </row>
        <row r="620">
          <cell r="H620">
            <v>9</v>
          </cell>
        </row>
        <row r="621">
          <cell r="H621">
            <v>355</v>
          </cell>
        </row>
        <row r="622">
          <cell r="H622">
            <v>598</v>
          </cell>
        </row>
        <row r="623">
          <cell r="H623">
            <v>312</v>
          </cell>
        </row>
        <row r="624">
          <cell r="H624">
            <v>185</v>
          </cell>
        </row>
        <row r="625">
          <cell r="H625">
            <v>416</v>
          </cell>
        </row>
        <row r="626">
          <cell r="H626">
            <v>81</v>
          </cell>
        </row>
        <row r="627">
          <cell r="H627">
            <v>6180</v>
          </cell>
        </row>
        <row r="628">
          <cell r="H628">
            <v>253</v>
          </cell>
        </row>
        <row r="629">
          <cell r="H629">
            <v>4498</v>
          </cell>
        </row>
        <row r="630">
          <cell r="H630">
            <v>648</v>
          </cell>
        </row>
        <row r="631">
          <cell r="H631">
            <v>598</v>
          </cell>
        </row>
        <row r="632">
          <cell r="H632">
            <v>598</v>
          </cell>
        </row>
        <row r="633">
          <cell r="H633">
            <v>479</v>
          </cell>
        </row>
        <row r="634">
          <cell r="H634">
            <v>1880</v>
          </cell>
        </row>
        <row r="635">
          <cell r="H635">
            <v>1319</v>
          </cell>
        </row>
        <row r="636">
          <cell r="H636">
            <v>6010</v>
          </cell>
        </row>
        <row r="637">
          <cell r="H637">
            <v>444</v>
          </cell>
        </row>
        <row r="638">
          <cell r="H638">
            <v>481</v>
          </cell>
        </row>
        <row r="639">
          <cell r="H639">
            <v>79</v>
          </cell>
        </row>
        <row r="640">
          <cell r="H640">
            <v>50</v>
          </cell>
        </row>
        <row r="641">
          <cell r="H641">
            <v>61</v>
          </cell>
        </row>
        <row r="642">
          <cell r="H642">
            <v>5961</v>
          </cell>
        </row>
        <row r="643">
          <cell r="H643">
            <v>5961</v>
          </cell>
        </row>
        <row r="644">
          <cell r="H644">
            <v>5961</v>
          </cell>
        </row>
        <row r="645">
          <cell r="H645">
            <v>2233</v>
          </cell>
        </row>
        <row r="646">
          <cell r="H646">
            <v>2402</v>
          </cell>
        </row>
        <row r="647">
          <cell r="H647">
            <v>2402</v>
          </cell>
        </row>
        <row r="648">
          <cell r="H648">
            <v>2402</v>
          </cell>
        </row>
        <row r="649">
          <cell r="H649">
            <v>24073</v>
          </cell>
        </row>
        <row r="650">
          <cell r="H650">
            <v>24073</v>
          </cell>
        </row>
        <row r="651">
          <cell r="H651">
            <v>1</v>
          </cell>
        </row>
        <row r="652">
          <cell r="H652">
            <v>19</v>
          </cell>
        </row>
        <row r="653">
          <cell r="H653">
            <v>21</v>
          </cell>
        </row>
        <row r="654">
          <cell r="H654">
            <v>25</v>
          </cell>
        </row>
        <row r="655">
          <cell r="H655">
            <v>667</v>
          </cell>
        </row>
        <row r="656">
          <cell r="H656">
            <v>135</v>
          </cell>
        </row>
        <row r="657">
          <cell r="H657">
            <v>250</v>
          </cell>
        </row>
        <row r="658">
          <cell r="H658">
            <v>122</v>
          </cell>
        </row>
        <row r="659">
          <cell r="H659">
            <v>192</v>
          </cell>
        </row>
        <row r="660">
          <cell r="H660">
            <v>2</v>
          </cell>
        </row>
        <row r="661">
          <cell r="H661">
            <v>216</v>
          </cell>
        </row>
        <row r="662">
          <cell r="H662">
            <v>816</v>
          </cell>
        </row>
        <row r="663">
          <cell r="H663">
            <v>217</v>
          </cell>
        </row>
        <row r="664">
          <cell r="H664">
            <v>4</v>
          </cell>
        </row>
        <row r="665">
          <cell r="H665">
            <v>594</v>
          </cell>
        </row>
        <row r="666">
          <cell r="H666">
            <v>430</v>
          </cell>
        </row>
        <row r="667">
          <cell r="H667">
            <v>952</v>
          </cell>
        </row>
        <row r="668">
          <cell r="H668">
            <v>444</v>
          </cell>
        </row>
        <row r="669">
          <cell r="H669">
            <v>25</v>
          </cell>
        </row>
        <row r="670">
          <cell r="H670">
            <v>1948</v>
          </cell>
        </row>
        <row r="671">
          <cell r="H671">
            <v>689</v>
          </cell>
        </row>
        <row r="672">
          <cell r="H672">
            <v>12575</v>
          </cell>
        </row>
        <row r="673">
          <cell r="H673">
            <v>12808</v>
          </cell>
        </row>
        <row r="674">
          <cell r="H674">
            <v>13041</v>
          </cell>
        </row>
        <row r="675">
          <cell r="H675">
            <v>1593</v>
          </cell>
        </row>
        <row r="676">
          <cell r="H676">
            <v>3062</v>
          </cell>
        </row>
        <row r="677">
          <cell r="H677">
            <v>23436</v>
          </cell>
        </row>
        <row r="678">
          <cell r="H678">
            <v>23436</v>
          </cell>
        </row>
        <row r="679">
          <cell r="H679">
            <v>1935</v>
          </cell>
        </row>
        <row r="680">
          <cell r="H680">
            <v>122</v>
          </cell>
        </row>
        <row r="681">
          <cell r="H681">
            <v>559</v>
          </cell>
        </row>
        <row r="682">
          <cell r="H682">
            <v>416</v>
          </cell>
        </row>
        <row r="683">
          <cell r="H683">
            <v>5424</v>
          </cell>
        </row>
        <row r="684">
          <cell r="H684">
            <v>575</v>
          </cell>
        </row>
        <row r="685">
          <cell r="H685">
            <v>575</v>
          </cell>
        </row>
        <row r="686">
          <cell r="H686">
            <v>518</v>
          </cell>
        </row>
        <row r="687">
          <cell r="H687">
            <v>68</v>
          </cell>
        </row>
        <row r="688">
          <cell r="H688">
            <v>208</v>
          </cell>
        </row>
        <row r="689">
          <cell r="H689">
            <v>44</v>
          </cell>
        </row>
        <row r="690">
          <cell r="H690">
            <v>1129</v>
          </cell>
        </row>
        <row r="691">
          <cell r="H691">
            <v>457</v>
          </cell>
        </row>
        <row r="692">
          <cell r="H692">
            <v>639</v>
          </cell>
        </row>
        <row r="693">
          <cell r="H693">
            <v>471</v>
          </cell>
        </row>
        <row r="694">
          <cell r="H694">
            <v>45</v>
          </cell>
        </row>
        <row r="695">
          <cell r="H695">
            <v>281</v>
          </cell>
        </row>
        <row r="696">
          <cell r="H696">
            <v>244</v>
          </cell>
        </row>
        <row r="697">
          <cell r="H697">
            <v>857</v>
          </cell>
        </row>
        <row r="698">
          <cell r="H698">
            <v>281</v>
          </cell>
        </row>
        <row r="699">
          <cell r="H699">
            <v>2700</v>
          </cell>
        </row>
        <row r="700">
          <cell r="H700">
            <v>144</v>
          </cell>
        </row>
        <row r="701">
          <cell r="H701">
            <v>186</v>
          </cell>
        </row>
        <row r="702">
          <cell r="H702">
            <v>2026</v>
          </cell>
        </row>
        <row r="703">
          <cell r="H703">
            <v>11256</v>
          </cell>
        </row>
        <row r="704">
          <cell r="H704">
            <v>3172</v>
          </cell>
        </row>
        <row r="705">
          <cell r="H705">
            <v>4830</v>
          </cell>
        </row>
        <row r="706">
          <cell r="H706">
            <v>2259</v>
          </cell>
        </row>
        <row r="707">
          <cell r="H707">
            <v>21657</v>
          </cell>
        </row>
        <row r="708">
          <cell r="H708">
            <v>11249</v>
          </cell>
        </row>
        <row r="709">
          <cell r="H709">
            <v>21657</v>
          </cell>
        </row>
        <row r="710">
          <cell r="H710">
            <v>2327</v>
          </cell>
        </row>
        <row r="711">
          <cell r="H711">
            <v>15234</v>
          </cell>
        </row>
        <row r="712">
          <cell r="H712">
            <v>21657</v>
          </cell>
        </row>
        <row r="713">
          <cell r="H713">
            <v>458</v>
          </cell>
        </row>
        <row r="714">
          <cell r="H714">
            <v>4342</v>
          </cell>
        </row>
        <row r="715">
          <cell r="H715">
            <v>176</v>
          </cell>
        </row>
        <row r="716">
          <cell r="H716">
            <v>701</v>
          </cell>
        </row>
        <row r="717">
          <cell r="H717">
            <v>177</v>
          </cell>
        </row>
        <row r="718">
          <cell r="H718">
            <v>663</v>
          </cell>
        </row>
        <row r="719">
          <cell r="H719">
            <v>1953</v>
          </cell>
        </row>
        <row r="720">
          <cell r="H720">
            <v>761</v>
          </cell>
        </row>
        <row r="721">
          <cell r="H721">
            <v>150</v>
          </cell>
        </row>
        <row r="722">
          <cell r="H722">
            <v>468</v>
          </cell>
        </row>
        <row r="723">
          <cell r="H723">
            <v>3868</v>
          </cell>
        </row>
        <row r="724">
          <cell r="H724">
            <v>195</v>
          </cell>
        </row>
        <row r="725">
          <cell r="H725">
            <v>13</v>
          </cell>
        </row>
        <row r="726">
          <cell r="H726">
            <v>803</v>
          </cell>
        </row>
        <row r="727">
          <cell r="H727">
            <v>2059</v>
          </cell>
        </row>
        <row r="728">
          <cell r="H728">
            <v>184</v>
          </cell>
        </row>
        <row r="729">
          <cell r="H729">
            <v>2070</v>
          </cell>
        </row>
        <row r="730">
          <cell r="H730">
            <v>240</v>
          </cell>
        </row>
        <row r="731">
          <cell r="H731">
            <v>5448</v>
          </cell>
        </row>
        <row r="732">
          <cell r="H732">
            <v>164</v>
          </cell>
        </row>
        <row r="733">
          <cell r="H733">
            <v>1067</v>
          </cell>
        </row>
        <row r="734">
          <cell r="H734">
            <v>290</v>
          </cell>
        </row>
        <row r="735">
          <cell r="H735">
            <v>8845</v>
          </cell>
        </row>
        <row r="736">
          <cell r="H736">
            <v>5888</v>
          </cell>
        </row>
        <row r="737">
          <cell r="H737">
            <v>11439</v>
          </cell>
        </row>
        <row r="738">
          <cell r="H738">
            <v>4043</v>
          </cell>
        </row>
        <row r="739">
          <cell r="H739">
            <v>576</v>
          </cell>
        </row>
        <row r="740">
          <cell r="H740">
            <v>21657</v>
          </cell>
        </row>
        <row r="741">
          <cell r="H741">
            <v>21657</v>
          </cell>
        </row>
        <row r="742">
          <cell r="H742">
            <v>21657</v>
          </cell>
        </row>
        <row r="743">
          <cell r="H743">
            <v>6583</v>
          </cell>
        </row>
        <row r="744">
          <cell r="H744">
            <v>80</v>
          </cell>
        </row>
        <row r="745">
          <cell r="H745">
            <v>745</v>
          </cell>
        </row>
        <row r="746">
          <cell r="H746">
            <v>14970</v>
          </cell>
        </row>
        <row r="747">
          <cell r="H747">
            <v>7549</v>
          </cell>
        </row>
        <row r="748">
          <cell r="H748">
            <v>685</v>
          </cell>
        </row>
        <row r="749">
          <cell r="H749">
            <v>709</v>
          </cell>
        </row>
        <row r="750">
          <cell r="H750">
            <v>1406</v>
          </cell>
        </row>
        <row r="751">
          <cell r="H751">
            <v>272</v>
          </cell>
        </row>
        <row r="752">
          <cell r="H752">
            <v>3749</v>
          </cell>
        </row>
        <row r="753">
          <cell r="H753">
            <v>3407</v>
          </cell>
        </row>
        <row r="754">
          <cell r="H754">
            <v>14373</v>
          </cell>
        </row>
        <row r="755">
          <cell r="H755">
            <v>3555</v>
          </cell>
        </row>
        <row r="756">
          <cell r="H756">
            <v>189</v>
          </cell>
        </row>
        <row r="757">
          <cell r="H757">
            <v>16850</v>
          </cell>
        </row>
        <row r="758">
          <cell r="H758">
            <v>3448</v>
          </cell>
        </row>
        <row r="759">
          <cell r="H759">
            <v>565</v>
          </cell>
        </row>
        <row r="760">
          <cell r="H760">
            <v>2126</v>
          </cell>
        </row>
        <row r="761">
          <cell r="H761">
            <v>7671</v>
          </cell>
        </row>
        <row r="762">
          <cell r="H762">
            <v>273</v>
          </cell>
        </row>
        <row r="763">
          <cell r="H763">
            <v>2379</v>
          </cell>
        </row>
        <row r="764">
          <cell r="H764">
            <v>27</v>
          </cell>
        </row>
        <row r="765">
          <cell r="H765">
            <v>21657</v>
          </cell>
        </row>
        <row r="766">
          <cell r="H766">
            <v>17681</v>
          </cell>
        </row>
        <row r="767">
          <cell r="H767">
            <v>2701</v>
          </cell>
        </row>
        <row r="768">
          <cell r="H768">
            <v>333</v>
          </cell>
        </row>
        <row r="769">
          <cell r="H769">
            <v>21667</v>
          </cell>
        </row>
        <row r="770">
          <cell r="H770">
            <v>21657</v>
          </cell>
        </row>
        <row r="771">
          <cell r="H771">
            <v>199</v>
          </cell>
        </row>
        <row r="772">
          <cell r="H772">
            <v>297</v>
          </cell>
        </row>
        <row r="773">
          <cell r="H773">
            <v>1969</v>
          </cell>
        </row>
        <row r="774">
          <cell r="H774">
            <v>1266</v>
          </cell>
        </row>
        <row r="775">
          <cell r="H775">
            <v>1471</v>
          </cell>
        </row>
        <row r="776">
          <cell r="H776">
            <v>1470</v>
          </cell>
        </row>
        <row r="777">
          <cell r="H777">
            <v>664</v>
          </cell>
        </row>
        <row r="778">
          <cell r="H778">
            <v>4109</v>
          </cell>
        </row>
        <row r="779">
          <cell r="H779">
            <v>352</v>
          </cell>
        </row>
        <row r="780">
          <cell r="H780">
            <v>257</v>
          </cell>
        </row>
        <row r="781">
          <cell r="H781">
            <v>446</v>
          </cell>
        </row>
        <row r="782">
          <cell r="H782">
            <v>228</v>
          </cell>
        </row>
        <row r="783">
          <cell r="H783">
            <v>8284</v>
          </cell>
        </row>
        <row r="784">
          <cell r="H784">
            <v>9082</v>
          </cell>
        </row>
        <row r="785">
          <cell r="H785">
            <v>1986</v>
          </cell>
        </row>
        <row r="786">
          <cell r="H786">
            <v>5363</v>
          </cell>
        </row>
        <row r="787">
          <cell r="H787">
            <v>3840</v>
          </cell>
        </row>
        <row r="788">
          <cell r="H788">
            <v>8291</v>
          </cell>
        </row>
        <row r="789">
          <cell r="H789">
            <v>4139</v>
          </cell>
        </row>
        <row r="790">
          <cell r="H790">
            <v>352</v>
          </cell>
        </row>
        <row r="791">
          <cell r="H791">
            <v>420</v>
          </cell>
        </row>
        <row r="792">
          <cell r="H792">
            <v>4225</v>
          </cell>
        </row>
        <row r="793">
          <cell r="H793">
            <v>8650</v>
          </cell>
        </row>
        <row r="794">
          <cell r="H794">
            <v>8417</v>
          </cell>
        </row>
        <row r="795">
          <cell r="H795">
            <v>755</v>
          </cell>
        </row>
        <row r="796">
          <cell r="H796">
            <v>3994</v>
          </cell>
        </row>
        <row r="797">
          <cell r="H797">
            <v>6898</v>
          </cell>
        </row>
        <row r="798">
          <cell r="H798">
            <v>4460</v>
          </cell>
        </row>
        <row r="799">
          <cell r="H799">
            <v>13294</v>
          </cell>
        </row>
        <row r="800">
          <cell r="H800">
            <v>13294</v>
          </cell>
        </row>
        <row r="801">
          <cell r="H801">
            <v>12565</v>
          </cell>
        </row>
        <row r="802">
          <cell r="H802">
            <v>1499</v>
          </cell>
        </row>
        <row r="803">
          <cell r="H803">
            <v>339</v>
          </cell>
        </row>
        <row r="804">
          <cell r="H804">
            <v>553</v>
          </cell>
        </row>
        <row r="805">
          <cell r="H805">
            <v>804</v>
          </cell>
        </row>
        <row r="806">
          <cell r="H806">
            <v>1006</v>
          </cell>
        </row>
        <row r="807">
          <cell r="H807">
            <v>437</v>
          </cell>
        </row>
        <row r="808">
          <cell r="H808">
            <v>286</v>
          </cell>
        </row>
        <row r="809">
          <cell r="H809">
            <v>357</v>
          </cell>
        </row>
        <row r="810">
          <cell r="H810">
            <v>374</v>
          </cell>
        </row>
        <row r="811">
          <cell r="H811">
            <v>205</v>
          </cell>
        </row>
        <row r="812">
          <cell r="H812">
            <v>234</v>
          </cell>
        </row>
        <row r="813">
          <cell r="H813">
            <v>202</v>
          </cell>
        </row>
        <row r="814">
          <cell r="H814">
            <v>48</v>
          </cell>
        </row>
        <row r="815">
          <cell r="H815">
            <v>29</v>
          </cell>
        </row>
        <row r="816">
          <cell r="H816">
            <v>44</v>
          </cell>
        </row>
        <row r="817">
          <cell r="H817">
            <v>6986</v>
          </cell>
        </row>
        <row r="818">
          <cell r="H818">
            <v>8849</v>
          </cell>
        </row>
        <row r="819">
          <cell r="H819">
            <v>8616</v>
          </cell>
        </row>
        <row r="820">
          <cell r="H820">
            <v>3716</v>
          </cell>
        </row>
        <row r="821">
          <cell r="H821">
            <v>4210</v>
          </cell>
        </row>
        <row r="822">
          <cell r="H822">
            <v>57015</v>
          </cell>
        </row>
        <row r="823">
          <cell r="H823">
            <v>61329</v>
          </cell>
        </row>
        <row r="824">
          <cell r="H824">
            <v>45978</v>
          </cell>
        </row>
        <row r="825">
          <cell r="H825">
            <v>4792</v>
          </cell>
        </row>
        <row r="826">
          <cell r="H826">
            <v>30706</v>
          </cell>
        </row>
        <row r="827">
          <cell r="H827">
            <v>63687</v>
          </cell>
        </row>
        <row r="828">
          <cell r="H828">
            <v>13294</v>
          </cell>
        </row>
        <row r="829">
          <cell r="H829">
            <v>15529</v>
          </cell>
        </row>
        <row r="830">
          <cell r="H830">
            <v>16772</v>
          </cell>
        </row>
        <row r="831">
          <cell r="H831">
            <v>3</v>
          </cell>
        </row>
        <row r="832">
          <cell r="H832">
            <v>2768</v>
          </cell>
        </row>
        <row r="833">
          <cell r="H833">
            <v>900</v>
          </cell>
        </row>
        <row r="834">
          <cell r="H834">
            <v>775</v>
          </cell>
        </row>
        <row r="835">
          <cell r="H835">
            <v>359</v>
          </cell>
        </row>
        <row r="836">
          <cell r="H836">
            <v>614</v>
          </cell>
        </row>
        <row r="837">
          <cell r="H837">
            <v>887</v>
          </cell>
        </row>
        <row r="838">
          <cell r="H838">
            <v>868</v>
          </cell>
        </row>
        <row r="839">
          <cell r="H839">
            <v>566</v>
          </cell>
        </row>
        <row r="840">
          <cell r="H840">
            <v>485</v>
          </cell>
        </row>
        <row r="841">
          <cell r="H841">
            <v>364</v>
          </cell>
        </row>
        <row r="842">
          <cell r="H842">
            <v>207</v>
          </cell>
        </row>
        <row r="843">
          <cell r="H843">
            <v>206</v>
          </cell>
        </row>
        <row r="844">
          <cell r="H844">
            <v>307</v>
          </cell>
        </row>
        <row r="845">
          <cell r="H845">
            <v>27</v>
          </cell>
        </row>
        <row r="846">
          <cell r="H846">
            <v>8</v>
          </cell>
        </row>
        <row r="847">
          <cell r="H847">
            <v>5</v>
          </cell>
        </row>
        <row r="848">
          <cell r="H848">
            <v>8389</v>
          </cell>
        </row>
        <row r="849">
          <cell r="H849">
            <v>3617</v>
          </cell>
        </row>
        <row r="850">
          <cell r="H850">
            <v>399</v>
          </cell>
        </row>
        <row r="851">
          <cell r="H851">
            <v>2828</v>
          </cell>
        </row>
        <row r="852">
          <cell r="H852">
            <v>4</v>
          </cell>
        </row>
        <row r="853">
          <cell r="H853">
            <v>1014</v>
          </cell>
        </row>
        <row r="854">
          <cell r="H854">
            <v>23113</v>
          </cell>
        </row>
        <row r="855">
          <cell r="H855">
            <v>11158</v>
          </cell>
        </row>
        <row r="856">
          <cell r="H856">
            <v>5175</v>
          </cell>
        </row>
        <row r="857">
          <cell r="H857">
            <v>7562</v>
          </cell>
        </row>
        <row r="858">
          <cell r="H858">
            <v>57015</v>
          </cell>
        </row>
        <row r="859">
          <cell r="H859">
            <v>24303</v>
          </cell>
        </row>
        <row r="860">
          <cell r="H860">
            <v>13294</v>
          </cell>
        </row>
        <row r="861">
          <cell r="H861">
            <v>15529</v>
          </cell>
        </row>
        <row r="862">
          <cell r="H862">
            <v>2374</v>
          </cell>
        </row>
        <row r="863">
          <cell r="H863">
            <v>2299</v>
          </cell>
        </row>
        <row r="864">
          <cell r="H864">
            <v>1354</v>
          </cell>
        </row>
        <row r="865">
          <cell r="H865">
            <v>974</v>
          </cell>
        </row>
        <row r="866">
          <cell r="H866">
            <v>804</v>
          </cell>
        </row>
        <row r="867">
          <cell r="H867">
            <v>208</v>
          </cell>
        </row>
        <row r="868">
          <cell r="H868">
            <v>349</v>
          </cell>
        </row>
        <row r="869">
          <cell r="H869">
            <v>267</v>
          </cell>
        </row>
        <row r="870">
          <cell r="H870">
            <v>205</v>
          </cell>
        </row>
        <row r="871">
          <cell r="H871">
            <v>313</v>
          </cell>
        </row>
        <row r="872">
          <cell r="H872">
            <v>103</v>
          </cell>
        </row>
        <row r="873">
          <cell r="H873">
            <v>59</v>
          </cell>
        </row>
        <row r="874">
          <cell r="H874">
            <v>52</v>
          </cell>
        </row>
        <row r="875">
          <cell r="H875">
            <v>1942</v>
          </cell>
        </row>
        <row r="876">
          <cell r="H876">
            <v>2931</v>
          </cell>
        </row>
        <row r="877">
          <cell r="H877">
            <v>42144</v>
          </cell>
        </row>
        <row r="878">
          <cell r="H878">
            <v>118200</v>
          </cell>
        </row>
        <row r="879">
          <cell r="H879">
            <v>24234</v>
          </cell>
        </row>
        <row r="880">
          <cell r="H880">
            <v>116750</v>
          </cell>
        </row>
        <row r="881">
          <cell r="H881">
            <v>36439</v>
          </cell>
        </row>
        <row r="882">
          <cell r="H882">
            <v>17134</v>
          </cell>
        </row>
        <row r="883">
          <cell r="H883">
            <v>57015</v>
          </cell>
        </row>
        <row r="884">
          <cell r="H884">
            <v>56968</v>
          </cell>
        </row>
        <row r="885">
          <cell r="H885">
            <v>26831</v>
          </cell>
        </row>
        <row r="886">
          <cell r="H886">
            <v>5028</v>
          </cell>
        </row>
        <row r="887">
          <cell r="H887">
            <v>14916</v>
          </cell>
        </row>
        <row r="888">
          <cell r="H888">
            <v>8790</v>
          </cell>
        </row>
        <row r="889">
          <cell r="H889">
            <v>13294</v>
          </cell>
        </row>
        <row r="890">
          <cell r="H890">
            <v>13294</v>
          </cell>
        </row>
        <row r="891">
          <cell r="H891">
            <v>2775</v>
          </cell>
        </row>
        <row r="892">
          <cell r="H892">
            <v>6647</v>
          </cell>
        </row>
        <row r="893">
          <cell r="H893">
            <v>15529</v>
          </cell>
        </row>
        <row r="894">
          <cell r="H894">
            <v>3812</v>
          </cell>
        </row>
        <row r="895">
          <cell r="H895">
            <v>9495</v>
          </cell>
        </row>
        <row r="896">
          <cell r="H896">
            <v>591</v>
          </cell>
        </row>
        <row r="897">
          <cell r="H897">
            <v>1525</v>
          </cell>
        </row>
        <row r="898">
          <cell r="H898">
            <v>1995</v>
          </cell>
        </row>
        <row r="899">
          <cell r="H899">
            <v>743</v>
          </cell>
        </row>
        <row r="900">
          <cell r="H900">
            <v>512</v>
          </cell>
        </row>
        <row r="901">
          <cell r="H901">
            <v>1351</v>
          </cell>
        </row>
        <row r="902">
          <cell r="H902">
            <v>662</v>
          </cell>
        </row>
        <row r="903">
          <cell r="H903">
            <v>735</v>
          </cell>
        </row>
        <row r="904">
          <cell r="H904">
            <v>318</v>
          </cell>
        </row>
        <row r="905">
          <cell r="H905">
            <v>100</v>
          </cell>
        </row>
        <row r="906">
          <cell r="H906">
            <v>72</v>
          </cell>
        </row>
        <row r="907">
          <cell r="H907">
            <v>205</v>
          </cell>
        </row>
        <row r="908">
          <cell r="H908">
            <v>51</v>
          </cell>
        </row>
        <row r="909">
          <cell r="H909">
            <v>33</v>
          </cell>
        </row>
        <row r="910">
          <cell r="H910">
            <v>22</v>
          </cell>
        </row>
        <row r="911">
          <cell r="H911">
            <v>20038</v>
          </cell>
        </row>
        <row r="912">
          <cell r="H912">
            <v>21245</v>
          </cell>
        </row>
        <row r="913">
          <cell r="H913">
            <v>19797</v>
          </cell>
        </row>
        <row r="914">
          <cell r="H914">
            <v>20762</v>
          </cell>
        </row>
        <row r="915">
          <cell r="H915">
            <v>20521</v>
          </cell>
        </row>
        <row r="916">
          <cell r="H916">
            <v>19555</v>
          </cell>
        </row>
        <row r="917">
          <cell r="H917">
            <v>21004</v>
          </cell>
        </row>
        <row r="918">
          <cell r="H918">
            <v>10623</v>
          </cell>
        </row>
        <row r="919">
          <cell r="H919">
            <v>21486</v>
          </cell>
        </row>
        <row r="920">
          <cell r="H920">
            <v>19314</v>
          </cell>
        </row>
        <row r="921">
          <cell r="H921">
            <v>19072</v>
          </cell>
        </row>
        <row r="922">
          <cell r="H922">
            <v>18831</v>
          </cell>
        </row>
        <row r="923">
          <cell r="H923">
            <v>77</v>
          </cell>
        </row>
        <row r="924">
          <cell r="H924">
            <v>5786</v>
          </cell>
        </row>
        <row r="925">
          <cell r="H925">
            <v>5000</v>
          </cell>
        </row>
        <row r="926">
          <cell r="H926">
            <v>16977</v>
          </cell>
        </row>
        <row r="927">
          <cell r="H927">
            <v>25150</v>
          </cell>
        </row>
        <row r="928">
          <cell r="H928">
            <v>24234</v>
          </cell>
        </row>
        <row r="929">
          <cell r="H929">
            <v>3149</v>
          </cell>
        </row>
        <row r="930">
          <cell r="H930">
            <v>1083</v>
          </cell>
        </row>
        <row r="931">
          <cell r="H931">
            <v>1535</v>
          </cell>
        </row>
        <row r="932">
          <cell r="H932">
            <v>20000</v>
          </cell>
        </row>
        <row r="933">
          <cell r="H933">
            <v>20000</v>
          </cell>
        </row>
        <row r="934">
          <cell r="H934">
            <v>20000</v>
          </cell>
        </row>
        <row r="935">
          <cell r="H935">
            <v>40000</v>
          </cell>
        </row>
        <row r="936">
          <cell r="H936">
            <v>30000</v>
          </cell>
        </row>
        <row r="937">
          <cell r="H937">
            <v>24271</v>
          </cell>
        </row>
        <row r="938">
          <cell r="H938">
            <v>5800</v>
          </cell>
        </row>
        <row r="939">
          <cell r="H939">
            <v>44756</v>
          </cell>
        </row>
        <row r="940">
          <cell r="H940">
            <v>12105</v>
          </cell>
        </row>
        <row r="941">
          <cell r="H941">
            <v>9610</v>
          </cell>
        </row>
        <row r="942">
          <cell r="H942">
            <v>23740</v>
          </cell>
        </row>
        <row r="943">
          <cell r="H943">
            <v>11534</v>
          </cell>
        </row>
        <row r="944">
          <cell r="H944">
            <v>23705</v>
          </cell>
        </row>
        <row r="945">
          <cell r="H945">
            <v>596</v>
          </cell>
        </row>
        <row r="946">
          <cell r="H946">
            <v>50054</v>
          </cell>
        </row>
        <row r="947">
          <cell r="H947">
            <v>27686</v>
          </cell>
        </row>
        <row r="948">
          <cell r="H948">
            <v>16370</v>
          </cell>
        </row>
        <row r="949">
          <cell r="H949">
            <v>16024</v>
          </cell>
        </row>
        <row r="950">
          <cell r="H950">
            <v>21780</v>
          </cell>
        </row>
        <row r="951">
          <cell r="H951">
            <v>29021</v>
          </cell>
        </row>
        <row r="952">
          <cell r="H952">
            <v>200000</v>
          </cell>
        </row>
        <row r="953">
          <cell r="H953">
            <v>158000</v>
          </cell>
        </row>
        <row r="954">
          <cell r="H954">
            <v>158000</v>
          </cell>
        </row>
        <row r="955">
          <cell r="H955">
            <v>421505</v>
          </cell>
        </row>
        <row r="956">
          <cell r="H956">
            <v>291342</v>
          </cell>
        </row>
        <row r="957">
          <cell r="H957">
            <v>48643</v>
          </cell>
        </row>
        <row r="958">
          <cell r="H958">
            <v>307131</v>
          </cell>
        </row>
        <row r="959">
          <cell r="H959">
            <v>248153</v>
          </cell>
        </row>
        <row r="960">
          <cell r="H960">
            <v>393945</v>
          </cell>
        </row>
        <row r="961">
          <cell r="H961">
            <v>16072</v>
          </cell>
        </row>
        <row r="962">
          <cell r="H962">
            <v>64287</v>
          </cell>
        </row>
        <row r="963">
          <cell r="H963">
            <v>9511</v>
          </cell>
        </row>
        <row r="964">
          <cell r="H964">
            <v>33367</v>
          </cell>
        </row>
        <row r="965">
          <cell r="H965">
            <v>23689</v>
          </cell>
        </row>
        <row r="966">
          <cell r="H966">
            <v>11005</v>
          </cell>
        </row>
        <row r="967">
          <cell r="H967">
            <v>12422</v>
          </cell>
        </row>
        <row r="968">
          <cell r="H968">
            <v>3170</v>
          </cell>
        </row>
        <row r="969">
          <cell r="H969">
            <v>502993</v>
          </cell>
        </row>
        <row r="970">
          <cell r="H970">
            <v>77273</v>
          </cell>
        </row>
        <row r="971">
          <cell r="H971">
            <v>104269</v>
          </cell>
        </row>
        <row r="972">
          <cell r="H972">
            <v>97788</v>
          </cell>
        </row>
        <row r="973">
          <cell r="H973">
            <v>872604</v>
          </cell>
        </row>
        <row r="974">
          <cell r="H974">
            <v>486261</v>
          </cell>
        </row>
        <row r="975">
          <cell r="H975">
            <v>489058</v>
          </cell>
        </row>
        <row r="976">
          <cell r="H976">
            <v>503139</v>
          </cell>
        </row>
        <row r="977">
          <cell r="H977">
            <v>256692</v>
          </cell>
        </row>
        <row r="978">
          <cell r="H978">
            <v>293550</v>
          </cell>
        </row>
        <row r="979">
          <cell r="H979">
            <v>45026</v>
          </cell>
        </row>
        <row r="980">
          <cell r="H980">
            <v>169865</v>
          </cell>
        </row>
        <row r="981">
          <cell r="H981">
            <v>162638</v>
          </cell>
        </row>
        <row r="982">
          <cell r="H982">
            <v>156343</v>
          </cell>
        </row>
        <row r="983">
          <cell r="H983">
            <v>21505</v>
          </cell>
        </row>
        <row r="984">
          <cell r="H984">
            <v>886</v>
          </cell>
        </row>
        <row r="985">
          <cell r="H985">
            <v>4399</v>
          </cell>
        </row>
        <row r="986">
          <cell r="H986">
            <v>6793</v>
          </cell>
        </row>
        <row r="987">
          <cell r="H987">
            <v>46810</v>
          </cell>
        </row>
        <row r="988">
          <cell r="H988">
            <v>57008</v>
          </cell>
        </row>
        <row r="989">
          <cell r="H989">
            <v>242644</v>
          </cell>
        </row>
        <row r="990">
          <cell r="H990">
            <v>70899</v>
          </cell>
        </row>
        <row r="991">
          <cell r="H991">
            <v>265098</v>
          </cell>
        </row>
        <row r="992">
          <cell r="H992">
            <v>34536</v>
          </cell>
        </row>
        <row r="993">
          <cell r="H993">
            <v>76228</v>
          </cell>
        </row>
        <row r="994">
          <cell r="H994">
            <v>21899</v>
          </cell>
        </row>
        <row r="995">
          <cell r="H995">
            <v>63834</v>
          </cell>
        </row>
        <row r="996">
          <cell r="H996">
            <v>18201</v>
          </cell>
        </row>
        <row r="997">
          <cell r="H997">
            <v>19636</v>
          </cell>
        </row>
        <row r="998">
          <cell r="H998">
            <v>18915</v>
          </cell>
        </row>
        <row r="999">
          <cell r="H999">
            <v>45419</v>
          </cell>
        </row>
        <row r="1000">
          <cell r="H1000">
            <v>1990</v>
          </cell>
        </row>
        <row r="1001">
          <cell r="H1001">
            <v>5945</v>
          </cell>
        </row>
        <row r="1002">
          <cell r="H1002">
            <v>4932</v>
          </cell>
        </row>
        <row r="1003">
          <cell r="H1003">
            <v>19127</v>
          </cell>
        </row>
        <row r="1004">
          <cell r="H1004">
            <v>14731</v>
          </cell>
        </row>
        <row r="1005">
          <cell r="H1005">
            <v>14593</v>
          </cell>
        </row>
        <row r="1006">
          <cell r="H1006">
            <v>4235</v>
          </cell>
        </row>
        <row r="1007">
          <cell r="H1007">
            <v>12691</v>
          </cell>
        </row>
        <row r="1008">
          <cell r="H1008">
            <v>6278</v>
          </cell>
        </row>
        <row r="1009">
          <cell r="H1009">
            <v>7188</v>
          </cell>
        </row>
        <row r="1010">
          <cell r="H1010">
            <v>2216</v>
          </cell>
        </row>
        <row r="1011">
          <cell r="H1011">
            <v>3350</v>
          </cell>
        </row>
        <row r="1012">
          <cell r="H1012">
            <v>5284</v>
          </cell>
        </row>
        <row r="1013">
          <cell r="H1013">
            <v>4781</v>
          </cell>
        </row>
        <row r="1014">
          <cell r="H1014">
            <v>98225</v>
          </cell>
        </row>
        <row r="1015">
          <cell r="H1015">
            <v>194968</v>
          </cell>
        </row>
        <row r="1016">
          <cell r="H1016">
            <v>85375</v>
          </cell>
        </row>
        <row r="1017">
          <cell r="H1017">
            <v>102071</v>
          </cell>
        </row>
        <row r="1018">
          <cell r="H1018">
            <v>3536</v>
          </cell>
        </row>
        <row r="1019">
          <cell r="H1019">
            <v>181113</v>
          </cell>
        </row>
        <row r="1020">
          <cell r="H1020">
            <v>54219</v>
          </cell>
        </row>
        <row r="1021">
          <cell r="H1021">
            <v>555047</v>
          </cell>
        </row>
        <row r="1022">
          <cell r="H1022">
            <v>46700</v>
          </cell>
        </row>
        <row r="1023">
          <cell r="H1023">
            <v>140497</v>
          </cell>
        </row>
        <row r="1024">
          <cell r="H1024">
            <v>193102</v>
          </cell>
        </row>
        <row r="1025">
          <cell r="H1025">
            <v>207359</v>
          </cell>
        </row>
        <row r="1026">
          <cell r="H1026">
            <v>61676</v>
          </cell>
        </row>
        <row r="1027">
          <cell r="H1027">
            <v>131647</v>
          </cell>
        </row>
        <row r="1028">
          <cell r="H1028">
            <v>65252</v>
          </cell>
        </row>
        <row r="1029">
          <cell r="H1029">
            <v>343839</v>
          </cell>
        </row>
        <row r="1030">
          <cell r="H1030">
            <v>236737</v>
          </cell>
        </row>
        <row r="1031">
          <cell r="H1031">
            <v>44441</v>
          </cell>
        </row>
        <row r="1032">
          <cell r="H1032">
            <v>24374</v>
          </cell>
        </row>
        <row r="1033">
          <cell r="H1033">
            <v>24455</v>
          </cell>
        </row>
        <row r="1034">
          <cell r="H1034">
            <v>65997</v>
          </cell>
        </row>
        <row r="1035">
          <cell r="H1035">
            <v>46156</v>
          </cell>
        </row>
        <row r="1036">
          <cell r="H1036">
            <v>50909</v>
          </cell>
        </row>
        <row r="1037">
          <cell r="H1037">
            <v>5073</v>
          </cell>
        </row>
        <row r="1038">
          <cell r="H1038">
            <v>9665</v>
          </cell>
        </row>
        <row r="1039">
          <cell r="H1039">
            <v>73498</v>
          </cell>
        </row>
        <row r="1040">
          <cell r="H1040">
            <v>52492</v>
          </cell>
        </row>
        <row r="1041">
          <cell r="H1041">
            <v>71265</v>
          </cell>
        </row>
        <row r="1042">
          <cell r="H1042">
            <v>49597</v>
          </cell>
        </row>
        <row r="1043">
          <cell r="H1043">
            <v>1087728</v>
          </cell>
        </row>
        <row r="1044">
          <cell r="H1044">
            <v>1571142</v>
          </cell>
        </row>
        <row r="1045">
          <cell r="H1045">
            <v>1596791</v>
          </cell>
        </row>
        <row r="1046">
          <cell r="H1046">
            <v>1807165</v>
          </cell>
        </row>
        <row r="1047">
          <cell r="H1047">
            <v>1523768</v>
          </cell>
        </row>
        <row r="1048">
          <cell r="H1048">
            <v>722039</v>
          </cell>
        </row>
        <row r="1049">
          <cell r="H1049">
            <v>844112</v>
          </cell>
        </row>
        <row r="1050">
          <cell r="H1050">
            <v>2039551</v>
          </cell>
        </row>
        <row r="1051">
          <cell r="H1051">
            <v>952759</v>
          </cell>
        </row>
        <row r="1052">
          <cell r="H1052">
            <v>55104</v>
          </cell>
        </row>
        <row r="1053">
          <cell r="H1053">
            <v>22373</v>
          </cell>
        </row>
        <row r="1054">
          <cell r="H1054">
            <v>5523</v>
          </cell>
        </row>
        <row r="1055">
          <cell r="H1055">
            <v>27139</v>
          </cell>
        </row>
        <row r="1056">
          <cell r="H1056">
            <v>194465</v>
          </cell>
        </row>
        <row r="1057">
          <cell r="H1057">
            <v>500000</v>
          </cell>
        </row>
        <row r="1058">
          <cell r="H1058">
            <v>201696</v>
          </cell>
        </row>
        <row r="1059">
          <cell r="H1059">
            <v>455930</v>
          </cell>
        </row>
        <row r="1060">
          <cell r="H1060">
            <v>131416</v>
          </cell>
        </row>
        <row r="1061">
          <cell r="H1061">
            <v>350000</v>
          </cell>
        </row>
        <row r="1062">
          <cell r="H1062">
            <v>350000</v>
          </cell>
        </row>
        <row r="1063">
          <cell r="H1063">
            <v>447273</v>
          </cell>
        </row>
        <row r="1064">
          <cell r="H1064">
            <v>350000</v>
          </cell>
        </row>
        <row r="1065">
          <cell r="H1065">
            <v>257118</v>
          </cell>
        </row>
        <row r="1066">
          <cell r="H1066">
            <v>500000</v>
          </cell>
        </row>
        <row r="1067">
          <cell r="H1067">
            <v>11650</v>
          </cell>
        </row>
        <row r="1068">
          <cell r="H1068">
            <v>500000</v>
          </cell>
        </row>
        <row r="1069">
          <cell r="H1069">
            <v>500000</v>
          </cell>
        </row>
        <row r="1070">
          <cell r="H1070">
            <v>500000</v>
          </cell>
        </row>
        <row r="1071">
          <cell r="H1071">
            <v>500000</v>
          </cell>
        </row>
        <row r="1072">
          <cell r="H1072">
            <v>39788</v>
          </cell>
        </row>
        <row r="1073">
          <cell r="H1073">
            <v>143192</v>
          </cell>
        </row>
        <row r="1074">
          <cell r="H1074">
            <v>20570</v>
          </cell>
        </row>
        <row r="1075">
          <cell r="H1075">
            <v>60785</v>
          </cell>
        </row>
        <row r="1076">
          <cell r="H1076">
            <v>92225</v>
          </cell>
        </row>
        <row r="1077">
          <cell r="H1077">
            <v>49878</v>
          </cell>
        </row>
        <row r="1078">
          <cell r="H1078">
            <v>33750</v>
          </cell>
        </row>
        <row r="1079">
          <cell r="H1079">
            <v>54565</v>
          </cell>
        </row>
        <row r="1080">
          <cell r="H1080">
            <v>104781</v>
          </cell>
        </row>
        <row r="1081">
          <cell r="H1081">
            <v>73969</v>
          </cell>
        </row>
        <row r="1082">
          <cell r="H1082">
            <v>14704</v>
          </cell>
        </row>
        <row r="1083">
          <cell r="H1083">
            <v>188288</v>
          </cell>
        </row>
        <row r="1084">
          <cell r="H1084">
            <v>97665</v>
          </cell>
        </row>
        <row r="1085">
          <cell r="H1085">
            <v>111940</v>
          </cell>
        </row>
        <row r="1086">
          <cell r="H1086">
            <v>52846</v>
          </cell>
        </row>
        <row r="1087">
          <cell r="H1087">
            <v>538530</v>
          </cell>
        </row>
        <row r="1088">
          <cell r="H1088">
            <v>1386962</v>
          </cell>
        </row>
        <row r="1089">
          <cell r="H1089">
            <v>1234510</v>
          </cell>
        </row>
        <row r="1090">
          <cell r="H1090">
            <v>902000</v>
          </cell>
        </row>
        <row r="1091">
          <cell r="H1091">
            <v>5848373</v>
          </cell>
        </row>
        <row r="1092">
          <cell r="H1092">
            <v>1249867</v>
          </cell>
        </row>
        <row r="1093">
          <cell r="H1093">
            <v>570381</v>
          </cell>
        </row>
        <row r="1094">
          <cell r="H1094">
            <v>360829</v>
          </cell>
        </row>
        <row r="1095">
          <cell r="H1095">
            <v>4005116</v>
          </cell>
        </row>
        <row r="1096">
          <cell r="H1096">
            <v>5646482</v>
          </cell>
        </row>
        <row r="1097">
          <cell r="H1097">
            <v>52134</v>
          </cell>
        </row>
        <row r="1098">
          <cell r="H1098">
            <v>67175</v>
          </cell>
        </row>
        <row r="1099">
          <cell r="H1099">
            <v>105389</v>
          </cell>
        </row>
        <row r="1100">
          <cell r="H1100">
            <v>488069</v>
          </cell>
        </row>
        <row r="1101">
          <cell r="H1101">
            <v>285248</v>
          </cell>
        </row>
        <row r="1102">
          <cell r="H1102">
            <v>285561</v>
          </cell>
        </row>
        <row r="1103">
          <cell r="H1103">
            <v>188581</v>
          </cell>
        </row>
        <row r="1104">
          <cell r="H1104">
            <v>307483</v>
          </cell>
        </row>
        <row r="1105">
          <cell r="H1105">
            <v>408970</v>
          </cell>
        </row>
        <row r="1106">
          <cell r="H1106">
            <v>507494</v>
          </cell>
        </row>
        <row r="1107">
          <cell r="H1107">
            <v>788710</v>
          </cell>
        </row>
        <row r="1108">
          <cell r="H1108">
            <v>85112</v>
          </cell>
        </row>
        <row r="1109">
          <cell r="H1109">
            <v>308141</v>
          </cell>
        </row>
        <row r="1110">
          <cell r="H1110">
            <v>783881</v>
          </cell>
        </row>
        <row r="1111">
          <cell r="H1111">
            <v>71742</v>
          </cell>
        </row>
        <row r="1112">
          <cell r="H1112">
            <v>749957</v>
          </cell>
        </row>
        <row r="1113">
          <cell r="H1113">
            <v>1005153</v>
          </cell>
        </row>
        <row r="1114">
          <cell r="H1114">
            <v>56002</v>
          </cell>
        </row>
        <row r="1115">
          <cell r="H1115">
            <v>980394</v>
          </cell>
        </row>
        <row r="1116">
          <cell r="H1116">
            <v>867300</v>
          </cell>
        </row>
        <row r="1117">
          <cell r="H1117">
            <v>1734600</v>
          </cell>
        </row>
        <row r="1118">
          <cell r="H1118">
            <v>166229</v>
          </cell>
        </row>
        <row r="1119">
          <cell r="H1119">
            <v>259072</v>
          </cell>
        </row>
        <row r="1120">
          <cell r="H1120">
            <v>26400</v>
          </cell>
        </row>
        <row r="1121">
          <cell r="H1121">
            <v>26400</v>
          </cell>
        </row>
        <row r="1122">
          <cell r="H1122">
            <v>206109</v>
          </cell>
        </row>
        <row r="1123">
          <cell r="H1123">
            <v>205211</v>
          </cell>
        </row>
        <row r="1124">
          <cell r="H1124">
            <v>80069</v>
          </cell>
        </row>
        <row r="1125">
          <cell r="H1125">
            <v>91930</v>
          </cell>
        </row>
        <row r="1126">
          <cell r="H1126">
            <v>75957</v>
          </cell>
        </row>
        <row r="1127">
          <cell r="H1127">
            <v>126834</v>
          </cell>
        </row>
        <row r="1128">
          <cell r="H1128">
            <v>91531</v>
          </cell>
        </row>
        <row r="1129">
          <cell r="H1129">
            <v>93923</v>
          </cell>
        </row>
        <row r="1130">
          <cell r="H1130">
            <v>197536</v>
          </cell>
        </row>
        <row r="1131">
          <cell r="H1131">
            <v>197536</v>
          </cell>
        </row>
        <row r="1132">
          <cell r="H1132">
            <v>880000</v>
          </cell>
        </row>
        <row r="1133">
          <cell r="H1133">
            <v>1760000</v>
          </cell>
        </row>
        <row r="1134">
          <cell r="H1134">
            <v>1320000</v>
          </cell>
        </row>
        <row r="1135">
          <cell r="H1135">
            <v>1320000</v>
          </cell>
        </row>
        <row r="1136">
          <cell r="H1136">
            <v>90000</v>
          </cell>
        </row>
        <row r="1137">
          <cell r="H1137">
            <v>156600</v>
          </cell>
        </row>
        <row r="1138">
          <cell r="H1138">
            <v>140000</v>
          </cell>
        </row>
        <row r="1139">
          <cell r="H1139">
            <v>37000</v>
          </cell>
        </row>
        <row r="1140">
          <cell r="H1140">
            <v>46000</v>
          </cell>
        </row>
        <row r="1141">
          <cell r="H1141">
            <v>50000</v>
          </cell>
        </row>
        <row r="1142">
          <cell r="H1142">
            <v>60000</v>
          </cell>
        </row>
        <row r="1143">
          <cell r="H1143">
            <v>40000</v>
          </cell>
        </row>
        <row r="1144">
          <cell r="H1144">
            <v>80000</v>
          </cell>
        </row>
        <row r="1145">
          <cell r="H1145">
            <v>100000</v>
          </cell>
        </row>
        <row r="1146">
          <cell r="H1146">
            <v>190000</v>
          </cell>
        </row>
        <row r="1147">
          <cell r="H1147">
            <v>120000</v>
          </cell>
        </row>
        <row r="1148">
          <cell r="H1148">
            <v>264000</v>
          </cell>
        </row>
        <row r="1149">
          <cell r="H1149">
            <v>187803</v>
          </cell>
        </row>
        <row r="1150">
          <cell r="H1150">
            <v>179873</v>
          </cell>
        </row>
        <row r="1151">
          <cell r="H1151">
            <v>305885</v>
          </cell>
        </row>
        <row r="1152">
          <cell r="H1152">
            <v>789207</v>
          </cell>
        </row>
        <row r="1153">
          <cell r="H1153">
            <v>26654</v>
          </cell>
        </row>
        <row r="1154">
          <cell r="H1154">
            <v>2000000</v>
          </cell>
        </row>
        <row r="1155">
          <cell r="H1155">
            <v>155213</v>
          </cell>
        </row>
        <row r="1156">
          <cell r="H1156">
            <v>7165</v>
          </cell>
        </row>
        <row r="1157">
          <cell r="H1157">
            <v>1571</v>
          </cell>
        </row>
        <row r="1158">
          <cell r="H1158">
            <v>6940</v>
          </cell>
        </row>
        <row r="1159">
          <cell r="H1159">
            <v>12460</v>
          </cell>
        </row>
        <row r="1160">
          <cell r="H1160">
            <v>3789</v>
          </cell>
        </row>
        <row r="1161">
          <cell r="H1161">
            <v>8635</v>
          </cell>
        </row>
        <row r="1162">
          <cell r="H1162">
            <v>45887</v>
          </cell>
        </row>
        <row r="1163">
          <cell r="H1163">
            <v>1091</v>
          </cell>
        </row>
        <row r="1164">
          <cell r="H1164">
            <v>13568</v>
          </cell>
        </row>
        <row r="1165">
          <cell r="H1165">
            <v>21360</v>
          </cell>
        </row>
        <row r="1166">
          <cell r="H1166">
            <v>19337</v>
          </cell>
        </row>
        <row r="1167">
          <cell r="H1167">
            <v>15924</v>
          </cell>
        </row>
        <row r="1168">
          <cell r="H1168">
            <v>5431</v>
          </cell>
        </row>
        <row r="1169">
          <cell r="H1169">
            <v>33980</v>
          </cell>
        </row>
        <row r="1170">
          <cell r="H1170">
            <v>890</v>
          </cell>
        </row>
        <row r="1171">
          <cell r="H1171">
            <v>18636</v>
          </cell>
        </row>
        <row r="1172">
          <cell r="H1172">
            <v>23620</v>
          </cell>
        </row>
        <row r="1173">
          <cell r="H1173">
            <v>5527</v>
          </cell>
        </row>
        <row r="1174">
          <cell r="H1174">
            <v>54000</v>
          </cell>
        </row>
        <row r="1175">
          <cell r="H1175">
            <v>31373</v>
          </cell>
        </row>
        <row r="1176">
          <cell r="H1176">
            <v>42832</v>
          </cell>
        </row>
        <row r="1177">
          <cell r="H1177">
            <v>39808</v>
          </cell>
        </row>
        <row r="1178">
          <cell r="H1178">
            <v>20114</v>
          </cell>
        </row>
        <row r="1179">
          <cell r="H1179">
            <v>5674</v>
          </cell>
        </row>
        <row r="1180">
          <cell r="H1180">
            <v>360000</v>
          </cell>
        </row>
        <row r="1181">
          <cell r="H1181">
            <v>120822</v>
          </cell>
        </row>
        <row r="1182">
          <cell r="H1182">
            <v>251062</v>
          </cell>
        </row>
        <row r="1183">
          <cell r="H1183">
            <v>14000</v>
          </cell>
        </row>
        <row r="1184">
          <cell r="H1184">
            <v>5923</v>
          </cell>
        </row>
        <row r="1185">
          <cell r="H1185">
            <v>4280</v>
          </cell>
        </row>
        <row r="1186">
          <cell r="H1186">
            <v>11931</v>
          </cell>
        </row>
        <row r="1187">
          <cell r="H1187">
            <v>17994</v>
          </cell>
        </row>
        <row r="1188">
          <cell r="H1188">
            <v>17078</v>
          </cell>
        </row>
        <row r="1189">
          <cell r="H1189">
            <v>3937</v>
          </cell>
        </row>
        <row r="1190">
          <cell r="H1190">
            <v>13186</v>
          </cell>
        </row>
        <row r="1191">
          <cell r="H1191">
            <v>10204</v>
          </cell>
        </row>
        <row r="1192">
          <cell r="H1192">
            <v>50000</v>
          </cell>
        </row>
        <row r="1193">
          <cell r="H1193">
            <v>80000</v>
          </cell>
        </row>
        <row r="1194">
          <cell r="H1194">
            <v>32083</v>
          </cell>
        </row>
        <row r="1195">
          <cell r="H1195">
            <v>5992</v>
          </cell>
        </row>
        <row r="1196">
          <cell r="H1196">
            <v>27344</v>
          </cell>
        </row>
        <row r="1197">
          <cell r="H1197">
            <v>43408</v>
          </cell>
        </row>
        <row r="1198">
          <cell r="H1198">
            <v>969</v>
          </cell>
        </row>
        <row r="1199">
          <cell r="H1199">
            <v>21460</v>
          </cell>
        </row>
        <row r="1200">
          <cell r="H1200">
            <v>3714</v>
          </cell>
        </row>
        <row r="1201">
          <cell r="H1201">
            <v>51356</v>
          </cell>
        </row>
        <row r="1202">
          <cell r="H1202">
            <v>32383</v>
          </cell>
        </row>
        <row r="1203">
          <cell r="H1203">
            <v>15361</v>
          </cell>
        </row>
        <row r="1204">
          <cell r="H1204">
            <v>53811</v>
          </cell>
        </row>
        <row r="1205">
          <cell r="H1205">
            <v>11983</v>
          </cell>
        </row>
        <row r="1206">
          <cell r="H1206">
            <v>47002</v>
          </cell>
        </row>
        <row r="1207">
          <cell r="H1207">
            <v>73414</v>
          </cell>
        </row>
        <row r="1208">
          <cell r="H1208">
            <v>82179</v>
          </cell>
        </row>
        <row r="1209">
          <cell r="H1209">
            <v>71285</v>
          </cell>
        </row>
        <row r="1210">
          <cell r="H1210">
            <v>6650</v>
          </cell>
        </row>
        <row r="1211">
          <cell r="H1211">
            <v>30311</v>
          </cell>
        </row>
        <row r="1212">
          <cell r="H1212">
            <v>75080</v>
          </cell>
        </row>
        <row r="1213">
          <cell r="H1213">
            <v>128876</v>
          </cell>
        </row>
        <row r="1214">
          <cell r="H1214">
            <v>74024</v>
          </cell>
        </row>
        <row r="1215">
          <cell r="H1215">
            <v>69402</v>
          </cell>
        </row>
        <row r="1216">
          <cell r="H1216">
            <v>57429</v>
          </cell>
        </row>
        <row r="1217">
          <cell r="H1217">
            <v>15601</v>
          </cell>
        </row>
        <row r="1218">
          <cell r="H1218">
            <v>64138</v>
          </cell>
        </row>
        <row r="1219">
          <cell r="H1219">
            <v>356197</v>
          </cell>
        </row>
        <row r="1220">
          <cell r="H1220">
            <v>32402</v>
          </cell>
        </row>
        <row r="1221">
          <cell r="H1221">
            <v>23498</v>
          </cell>
        </row>
        <row r="1222">
          <cell r="H1222">
            <v>516</v>
          </cell>
        </row>
        <row r="1223">
          <cell r="H1223">
            <v>100200</v>
          </cell>
        </row>
        <row r="1224">
          <cell r="H1224">
            <v>100283</v>
          </cell>
        </row>
        <row r="1225">
          <cell r="H1225">
            <v>68386</v>
          </cell>
        </row>
        <row r="1226">
          <cell r="H1226">
            <v>48652</v>
          </cell>
        </row>
        <row r="1227">
          <cell r="H1227">
            <v>850</v>
          </cell>
        </row>
        <row r="1228">
          <cell r="H1228">
            <v>56149</v>
          </cell>
        </row>
        <row r="1229">
          <cell r="H1229">
            <v>91683</v>
          </cell>
        </row>
        <row r="1230">
          <cell r="H1230">
            <v>33053</v>
          </cell>
        </row>
        <row r="1231">
          <cell r="H1231">
            <v>17760</v>
          </cell>
        </row>
        <row r="1232">
          <cell r="H1232">
            <v>72227</v>
          </cell>
        </row>
        <row r="1233">
          <cell r="H1233">
            <v>19443</v>
          </cell>
        </row>
        <row r="1234">
          <cell r="H1234">
            <v>43694</v>
          </cell>
        </row>
        <row r="1235">
          <cell r="H1235">
            <v>5558</v>
          </cell>
        </row>
        <row r="1236">
          <cell r="H1236">
            <v>43373</v>
          </cell>
        </row>
        <row r="1237">
          <cell r="H1237">
            <v>81425</v>
          </cell>
        </row>
        <row r="1238">
          <cell r="H1238">
            <v>8000</v>
          </cell>
        </row>
        <row r="1239">
          <cell r="H1239">
            <v>12255</v>
          </cell>
        </row>
        <row r="1240">
          <cell r="H1240">
            <v>10000</v>
          </cell>
        </row>
        <row r="1241">
          <cell r="H1241">
            <v>10000</v>
          </cell>
        </row>
        <row r="1242">
          <cell r="H1242">
            <v>16000</v>
          </cell>
        </row>
        <row r="1243">
          <cell r="H1243">
            <v>4646</v>
          </cell>
        </row>
        <row r="1244">
          <cell r="H1244">
            <v>6000</v>
          </cell>
        </row>
        <row r="1245">
          <cell r="H1245">
            <v>4000</v>
          </cell>
        </row>
        <row r="1246">
          <cell r="H1246">
            <v>10000</v>
          </cell>
        </row>
        <row r="1247">
          <cell r="H1247">
            <v>20000</v>
          </cell>
        </row>
        <row r="1248">
          <cell r="H1248">
            <v>2299</v>
          </cell>
        </row>
        <row r="1249">
          <cell r="H1249">
            <v>2788</v>
          </cell>
        </row>
        <row r="1250">
          <cell r="H1250">
            <v>10000</v>
          </cell>
        </row>
        <row r="1251">
          <cell r="H1251">
            <v>46316</v>
          </cell>
        </row>
        <row r="1252">
          <cell r="H1252">
            <v>26000</v>
          </cell>
        </row>
        <row r="1253">
          <cell r="H1253">
            <v>28000</v>
          </cell>
        </row>
        <row r="1254">
          <cell r="H1254">
            <v>80000</v>
          </cell>
        </row>
        <row r="1255">
          <cell r="H1255">
            <v>40000</v>
          </cell>
        </row>
        <row r="1256">
          <cell r="H1256">
            <v>10000</v>
          </cell>
        </row>
        <row r="1257">
          <cell r="H1257">
            <v>20000</v>
          </cell>
        </row>
        <row r="1258">
          <cell r="H1258">
            <v>3820</v>
          </cell>
        </row>
        <row r="1259">
          <cell r="H1259">
            <v>6312</v>
          </cell>
        </row>
        <row r="1260">
          <cell r="H1260">
            <v>7270</v>
          </cell>
        </row>
        <row r="1261">
          <cell r="H1261">
            <v>66360</v>
          </cell>
        </row>
        <row r="1262">
          <cell r="H1262">
            <v>66405</v>
          </cell>
        </row>
        <row r="1263">
          <cell r="H1263">
            <v>39827</v>
          </cell>
        </row>
        <row r="1264">
          <cell r="H1264">
            <v>56395</v>
          </cell>
        </row>
        <row r="1265">
          <cell r="H1265">
            <v>88411</v>
          </cell>
        </row>
        <row r="1266">
          <cell r="H1266">
            <v>4520</v>
          </cell>
        </row>
        <row r="1267">
          <cell r="H1267">
            <v>18523</v>
          </cell>
        </row>
        <row r="1268">
          <cell r="H1268">
            <v>15733</v>
          </cell>
        </row>
        <row r="1269">
          <cell r="H1269">
            <v>76342</v>
          </cell>
        </row>
        <row r="1270">
          <cell r="H1270">
            <v>105133</v>
          </cell>
        </row>
        <row r="1271">
          <cell r="H1271">
            <v>63983</v>
          </cell>
        </row>
        <row r="1272">
          <cell r="H1272">
            <v>111592</v>
          </cell>
        </row>
        <row r="1273">
          <cell r="H1273">
            <v>7468</v>
          </cell>
        </row>
        <row r="1274">
          <cell r="H1274">
            <v>10589</v>
          </cell>
        </row>
        <row r="1275">
          <cell r="H1275">
            <v>18619</v>
          </cell>
        </row>
        <row r="1276">
          <cell r="H1276">
            <v>63367</v>
          </cell>
        </row>
        <row r="1277">
          <cell r="H1277">
            <v>30000</v>
          </cell>
        </row>
        <row r="1278">
          <cell r="H1278">
            <v>3425</v>
          </cell>
        </row>
        <row r="1279">
          <cell r="H1279">
            <v>60000</v>
          </cell>
        </row>
        <row r="1280">
          <cell r="H1280">
            <v>29153</v>
          </cell>
        </row>
        <row r="1281">
          <cell r="H1281">
            <v>550641</v>
          </cell>
        </row>
        <row r="1282">
          <cell r="H1282">
            <v>425518</v>
          </cell>
        </row>
        <row r="1283">
          <cell r="H1283">
            <v>427800</v>
          </cell>
        </row>
        <row r="1284">
          <cell r="H1284">
            <v>251277</v>
          </cell>
        </row>
        <row r="1285">
          <cell r="H1285">
            <v>170007</v>
          </cell>
        </row>
        <row r="1286">
          <cell r="H1286">
            <v>107565</v>
          </cell>
        </row>
        <row r="1287">
          <cell r="H1287">
            <v>244747</v>
          </cell>
        </row>
        <row r="1288">
          <cell r="H1288">
            <v>386100</v>
          </cell>
        </row>
        <row r="1289">
          <cell r="H1289">
            <v>89046</v>
          </cell>
        </row>
        <row r="1290">
          <cell r="H1290">
            <v>363956</v>
          </cell>
        </row>
        <row r="1291">
          <cell r="H1291">
            <v>401716</v>
          </cell>
        </row>
        <row r="1292">
          <cell r="H1292">
            <v>67742</v>
          </cell>
        </row>
        <row r="1293">
          <cell r="H1293">
            <v>80000</v>
          </cell>
        </row>
        <row r="1294">
          <cell r="H1294">
            <v>5515</v>
          </cell>
        </row>
        <row r="1295">
          <cell r="H1295">
            <v>64000</v>
          </cell>
        </row>
        <row r="1296">
          <cell r="H1296">
            <v>97098</v>
          </cell>
        </row>
        <row r="1297">
          <cell r="H1297">
            <v>123196</v>
          </cell>
        </row>
        <row r="1298">
          <cell r="H1298">
            <v>69824</v>
          </cell>
        </row>
        <row r="1299">
          <cell r="H1299">
            <v>110325</v>
          </cell>
        </row>
        <row r="1300">
          <cell r="H1300">
            <v>192018</v>
          </cell>
        </row>
        <row r="1301">
          <cell r="H1301">
            <v>22352</v>
          </cell>
        </row>
        <row r="1302">
          <cell r="H1302">
            <v>49464</v>
          </cell>
        </row>
        <row r="1303">
          <cell r="H1303">
            <v>42745</v>
          </cell>
        </row>
        <row r="1304">
          <cell r="H1304">
            <v>55714</v>
          </cell>
        </row>
        <row r="1305">
          <cell r="H1305">
            <v>68846</v>
          </cell>
        </row>
        <row r="1306">
          <cell r="H1306">
            <v>19137</v>
          </cell>
        </row>
        <row r="1307">
          <cell r="H1307">
            <v>8297</v>
          </cell>
        </row>
        <row r="1308">
          <cell r="H1308">
            <v>6370</v>
          </cell>
        </row>
        <row r="1309">
          <cell r="H1309">
            <v>48444</v>
          </cell>
        </row>
        <row r="1310">
          <cell r="H1310">
            <v>14180</v>
          </cell>
        </row>
        <row r="1311">
          <cell r="H1311">
            <v>47224</v>
          </cell>
        </row>
        <row r="1312">
          <cell r="H1312">
            <v>41653</v>
          </cell>
        </row>
        <row r="1313">
          <cell r="H1313">
            <v>38197</v>
          </cell>
        </row>
        <row r="1314">
          <cell r="H1314">
            <v>46571</v>
          </cell>
        </row>
        <row r="1315">
          <cell r="H1315">
            <v>49315</v>
          </cell>
        </row>
        <row r="1316">
          <cell r="H1316">
            <v>39850</v>
          </cell>
        </row>
        <row r="1317">
          <cell r="H1317">
            <v>44196</v>
          </cell>
        </row>
        <row r="1318">
          <cell r="H1318">
            <v>61784</v>
          </cell>
        </row>
        <row r="1319">
          <cell r="H1319">
            <v>26248</v>
          </cell>
        </row>
        <row r="1320">
          <cell r="H1320">
            <v>36836</v>
          </cell>
        </row>
        <row r="1321">
          <cell r="H1321">
            <v>35233</v>
          </cell>
        </row>
        <row r="1322">
          <cell r="H1322">
            <v>22716</v>
          </cell>
        </row>
        <row r="1323">
          <cell r="H1323">
            <v>15680</v>
          </cell>
        </row>
        <row r="1324">
          <cell r="H1324">
            <v>18074</v>
          </cell>
        </row>
        <row r="1325">
          <cell r="H1325">
            <v>49025</v>
          </cell>
        </row>
        <row r="1326">
          <cell r="H1326">
            <v>31488</v>
          </cell>
        </row>
        <row r="1327">
          <cell r="H1327">
            <v>45182</v>
          </cell>
        </row>
        <row r="1328">
          <cell r="H1328">
            <v>41391</v>
          </cell>
        </row>
        <row r="1329">
          <cell r="H1329">
            <v>13748</v>
          </cell>
        </row>
        <row r="1330">
          <cell r="H1330">
            <v>67205</v>
          </cell>
        </row>
        <row r="1331">
          <cell r="H1331">
            <v>467</v>
          </cell>
        </row>
        <row r="1332">
          <cell r="H1332">
            <v>22014</v>
          </cell>
        </row>
        <row r="1333">
          <cell r="H1333">
            <v>16802</v>
          </cell>
        </row>
        <row r="1334">
          <cell r="H1334">
            <v>5174</v>
          </cell>
        </row>
        <row r="1335">
          <cell r="H1335">
            <v>9100</v>
          </cell>
        </row>
        <row r="1336">
          <cell r="H1336">
            <v>1791</v>
          </cell>
        </row>
        <row r="1337">
          <cell r="H1337">
            <v>19848</v>
          </cell>
        </row>
        <row r="1338">
          <cell r="H1338">
            <v>74586</v>
          </cell>
        </row>
        <row r="1339">
          <cell r="H1339">
            <v>18625</v>
          </cell>
        </row>
        <row r="1340">
          <cell r="H1340">
            <v>42195</v>
          </cell>
        </row>
        <row r="1341">
          <cell r="H1341">
            <v>21251</v>
          </cell>
        </row>
        <row r="1342">
          <cell r="H1342">
            <v>64470</v>
          </cell>
        </row>
        <row r="1343">
          <cell r="H1343">
            <v>6013</v>
          </cell>
        </row>
        <row r="1344">
          <cell r="H1344">
            <v>57447</v>
          </cell>
        </row>
        <row r="1345">
          <cell r="H1345">
            <v>57255</v>
          </cell>
        </row>
        <row r="1346">
          <cell r="H1346">
            <v>26044</v>
          </cell>
        </row>
        <row r="1347">
          <cell r="H1347">
            <v>42547</v>
          </cell>
        </row>
        <row r="1348">
          <cell r="H1348">
            <v>76684</v>
          </cell>
        </row>
        <row r="1349">
          <cell r="H1349">
            <v>106711</v>
          </cell>
        </row>
        <row r="1350">
          <cell r="H1350">
            <v>10043</v>
          </cell>
        </row>
        <row r="1351">
          <cell r="H1351">
            <v>40983</v>
          </cell>
        </row>
        <row r="1352">
          <cell r="H1352">
            <v>94760</v>
          </cell>
        </row>
        <row r="1353">
          <cell r="H1353">
            <v>32969</v>
          </cell>
        </row>
        <row r="1354">
          <cell r="H1354">
            <v>54349</v>
          </cell>
        </row>
        <row r="1355">
          <cell r="H1355">
            <v>16505</v>
          </cell>
        </row>
        <row r="1356">
          <cell r="H1356">
            <v>27958</v>
          </cell>
        </row>
        <row r="1357">
          <cell r="H1357">
            <v>37867</v>
          </cell>
        </row>
        <row r="1358">
          <cell r="H1358">
            <v>19303</v>
          </cell>
        </row>
        <row r="1359">
          <cell r="H1359">
            <v>14060</v>
          </cell>
        </row>
        <row r="1360">
          <cell r="H1360">
            <v>41651</v>
          </cell>
        </row>
        <row r="1361">
          <cell r="H1361">
            <v>68078</v>
          </cell>
        </row>
        <row r="1362">
          <cell r="H1362">
            <v>29584</v>
          </cell>
        </row>
        <row r="1363">
          <cell r="H1363">
            <v>33914</v>
          </cell>
        </row>
        <row r="1364">
          <cell r="H1364">
            <v>25617</v>
          </cell>
        </row>
        <row r="1365">
          <cell r="H1365">
            <v>8597</v>
          </cell>
        </row>
        <row r="1366">
          <cell r="H1366">
            <v>44105</v>
          </cell>
        </row>
        <row r="1367">
          <cell r="H1367">
            <v>7076</v>
          </cell>
        </row>
        <row r="1368">
          <cell r="H1368">
            <v>49763</v>
          </cell>
        </row>
        <row r="1369">
          <cell r="H1369">
            <v>29079</v>
          </cell>
        </row>
        <row r="1370">
          <cell r="H1370">
            <v>11960</v>
          </cell>
        </row>
        <row r="1371">
          <cell r="H1371">
            <v>25410</v>
          </cell>
        </row>
        <row r="1372">
          <cell r="H1372">
            <v>43693</v>
          </cell>
        </row>
        <row r="1373">
          <cell r="H1373">
            <v>43858</v>
          </cell>
        </row>
        <row r="1374">
          <cell r="H1374">
            <v>24441</v>
          </cell>
        </row>
        <row r="1375">
          <cell r="H1375">
            <v>10836</v>
          </cell>
        </row>
        <row r="1376">
          <cell r="H1376">
            <v>51168</v>
          </cell>
        </row>
        <row r="1377">
          <cell r="H1377">
            <v>7748</v>
          </cell>
        </row>
        <row r="1378">
          <cell r="H1378">
            <v>42373</v>
          </cell>
        </row>
        <row r="1379">
          <cell r="H1379">
            <v>31647</v>
          </cell>
        </row>
        <row r="1380">
          <cell r="H1380">
            <v>49788</v>
          </cell>
        </row>
        <row r="1381">
          <cell r="H1381">
            <v>19466</v>
          </cell>
        </row>
        <row r="1382">
          <cell r="H1382">
            <v>49550</v>
          </cell>
        </row>
        <row r="1383">
          <cell r="H1383">
            <v>35103</v>
          </cell>
        </row>
        <row r="1384">
          <cell r="H1384">
            <v>7420</v>
          </cell>
        </row>
        <row r="1385">
          <cell r="H1385">
            <v>53044</v>
          </cell>
        </row>
        <row r="1386">
          <cell r="H1386">
            <v>21199</v>
          </cell>
        </row>
        <row r="1387">
          <cell r="H1387">
            <v>131472</v>
          </cell>
        </row>
        <row r="1388">
          <cell r="H1388">
            <v>32473</v>
          </cell>
        </row>
        <row r="1389">
          <cell r="H1389">
            <v>58107</v>
          </cell>
        </row>
        <row r="1390">
          <cell r="H1390">
            <v>194215</v>
          </cell>
        </row>
        <row r="1391">
          <cell r="H1391">
            <v>79272</v>
          </cell>
        </row>
        <row r="1392">
          <cell r="H1392">
            <v>52589</v>
          </cell>
        </row>
        <row r="1393">
          <cell r="H1393">
            <v>10916</v>
          </cell>
        </row>
        <row r="1394">
          <cell r="H1394">
            <v>58389</v>
          </cell>
        </row>
        <row r="1395">
          <cell r="H1395">
            <v>2819</v>
          </cell>
        </row>
        <row r="1396">
          <cell r="H1396">
            <v>10646</v>
          </cell>
        </row>
        <row r="1397">
          <cell r="H1397">
            <v>39885</v>
          </cell>
        </row>
        <row r="1398">
          <cell r="H1398">
            <v>52132</v>
          </cell>
        </row>
        <row r="1399">
          <cell r="H1399">
            <v>41235</v>
          </cell>
        </row>
        <row r="1400">
          <cell r="H1400">
            <v>19002</v>
          </cell>
        </row>
        <row r="1401">
          <cell r="H1401">
            <v>45323</v>
          </cell>
        </row>
        <row r="1402">
          <cell r="H1402">
            <v>29725</v>
          </cell>
        </row>
        <row r="1403">
          <cell r="H1403">
            <v>10164</v>
          </cell>
        </row>
        <row r="1404">
          <cell r="H1404">
            <v>79827</v>
          </cell>
        </row>
        <row r="1405">
          <cell r="H1405">
            <v>23030</v>
          </cell>
        </row>
        <row r="1406">
          <cell r="H1406">
            <v>1582</v>
          </cell>
        </row>
        <row r="1407">
          <cell r="H1407">
            <v>8113</v>
          </cell>
        </row>
        <row r="1408">
          <cell r="H1408">
            <v>43505</v>
          </cell>
        </row>
        <row r="1409">
          <cell r="H1409">
            <v>1366</v>
          </cell>
        </row>
        <row r="1410">
          <cell r="H1410">
            <v>23839</v>
          </cell>
        </row>
        <row r="1411">
          <cell r="H1411">
            <v>27089</v>
          </cell>
        </row>
        <row r="1412">
          <cell r="H1412">
            <v>1406</v>
          </cell>
        </row>
        <row r="1413">
          <cell r="H1413">
            <v>31947</v>
          </cell>
        </row>
        <row r="1414">
          <cell r="H1414">
            <v>30000</v>
          </cell>
        </row>
        <row r="1415">
          <cell r="H1415">
            <v>37578</v>
          </cell>
        </row>
        <row r="1416">
          <cell r="H1416">
            <v>27547</v>
          </cell>
        </row>
        <row r="1417">
          <cell r="H1417">
            <v>57000</v>
          </cell>
        </row>
        <row r="1418">
          <cell r="H1418">
            <v>36000</v>
          </cell>
        </row>
        <row r="1419">
          <cell r="H1419">
            <v>7200</v>
          </cell>
        </row>
        <row r="1420">
          <cell r="H1420">
            <v>5400</v>
          </cell>
        </row>
        <row r="1421">
          <cell r="H1421">
            <v>65131</v>
          </cell>
        </row>
        <row r="1422">
          <cell r="H1422">
            <v>10</v>
          </cell>
        </row>
        <row r="1423">
          <cell r="H1423">
            <v>42681</v>
          </cell>
        </row>
        <row r="1424">
          <cell r="H1424">
            <v>70479</v>
          </cell>
        </row>
        <row r="1425">
          <cell r="H1425">
            <v>82646</v>
          </cell>
        </row>
        <row r="1426">
          <cell r="H1426">
            <v>2500</v>
          </cell>
        </row>
        <row r="1427">
          <cell r="H1427">
            <v>64542</v>
          </cell>
        </row>
        <row r="1428">
          <cell r="H1428">
            <v>21991</v>
          </cell>
        </row>
        <row r="1429">
          <cell r="H1429">
            <v>13369</v>
          </cell>
        </row>
        <row r="1430">
          <cell r="H1430">
            <v>16509</v>
          </cell>
        </row>
        <row r="1431">
          <cell r="H1431">
            <v>2040</v>
          </cell>
        </row>
        <row r="1432">
          <cell r="H1432">
            <v>20000</v>
          </cell>
        </row>
        <row r="1433">
          <cell r="H1433">
            <v>50000</v>
          </cell>
        </row>
        <row r="1434">
          <cell r="H1434">
            <v>50000</v>
          </cell>
        </row>
        <row r="1435">
          <cell r="H1435">
            <v>40000</v>
          </cell>
        </row>
        <row r="1436">
          <cell r="H1436">
            <v>20000</v>
          </cell>
        </row>
        <row r="1437">
          <cell r="H1437">
            <v>31784</v>
          </cell>
        </row>
        <row r="1438">
          <cell r="H1438">
            <v>34000</v>
          </cell>
        </row>
        <row r="1439">
          <cell r="H1439">
            <v>2758</v>
          </cell>
        </row>
        <row r="1440">
          <cell r="H1440">
            <v>25197</v>
          </cell>
        </row>
        <row r="1441">
          <cell r="H1441">
            <v>39469</v>
          </cell>
        </row>
        <row r="1442">
          <cell r="H1442">
            <v>54004</v>
          </cell>
        </row>
        <row r="1443">
          <cell r="H1443">
            <v>40620</v>
          </cell>
        </row>
        <row r="1444">
          <cell r="H1444">
            <v>77725</v>
          </cell>
        </row>
        <row r="1445">
          <cell r="H1445">
            <v>4204</v>
          </cell>
        </row>
        <row r="1446">
          <cell r="H1446">
            <v>5374</v>
          </cell>
        </row>
        <row r="1447">
          <cell r="H1447">
            <v>7151</v>
          </cell>
        </row>
        <row r="1448">
          <cell r="H1448">
            <v>10577</v>
          </cell>
        </row>
        <row r="1449">
          <cell r="H1449">
            <v>19084</v>
          </cell>
        </row>
        <row r="1450">
          <cell r="H1450">
            <v>44433</v>
          </cell>
        </row>
        <row r="1451">
          <cell r="H1451">
            <v>26637</v>
          </cell>
        </row>
        <row r="1452">
          <cell r="H1452">
            <v>10941</v>
          </cell>
        </row>
        <row r="1453">
          <cell r="H1453">
            <v>25563</v>
          </cell>
        </row>
        <row r="1454">
          <cell r="H1454">
            <v>10280</v>
          </cell>
        </row>
        <row r="1455">
          <cell r="H1455">
            <v>30967</v>
          </cell>
        </row>
        <row r="1456">
          <cell r="H1456">
            <v>29743</v>
          </cell>
        </row>
        <row r="1457">
          <cell r="H1457">
            <v>3277</v>
          </cell>
        </row>
        <row r="1458">
          <cell r="H1458">
            <v>41000</v>
          </cell>
        </row>
        <row r="1459">
          <cell r="H1459">
            <v>9295</v>
          </cell>
        </row>
        <row r="1460">
          <cell r="H1460">
            <v>22486</v>
          </cell>
        </row>
        <row r="1461">
          <cell r="H1461">
            <v>13435</v>
          </cell>
        </row>
        <row r="1462">
          <cell r="H1462">
            <v>1601</v>
          </cell>
        </row>
        <row r="1463">
          <cell r="H1463">
            <v>26965</v>
          </cell>
        </row>
        <row r="1464">
          <cell r="H1464">
            <v>30684</v>
          </cell>
        </row>
        <row r="1465">
          <cell r="H1465">
            <v>16043</v>
          </cell>
        </row>
        <row r="1466">
          <cell r="H1466">
            <v>140415</v>
          </cell>
        </row>
        <row r="1467">
          <cell r="H1467">
            <v>88339</v>
          </cell>
        </row>
        <row r="1468">
          <cell r="H1468">
            <v>144850</v>
          </cell>
        </row>
        <row r="1469">
          <cell r="H1469">
            <v>64428</v>
          </cell>
        </row>
        <row r="1470">
          <cell r="H1470">
            <v>12000</v>
          </cell>
        </row>
        <row r="1471">
          <cell r="H1471">
            <v>53433</v>
          </cell>
        </row>
        <row r="1472">
          <cell r="H1472">
            <v>60872</v>
          </cell>
        </row>
        <row r="1473">
          <cell r="H1473">
            <v>6764</v>
          </cell>
        </row>
        <row r="1474">
          <cell r="H1474">
            <v>6412</v>
          </cell>
        </row>
        <row r="1475">
          <cell r="H1475">
            <v>14004</v>
          </cell>
        </row>
        <row r="1476">
          <cell r="H1476">
            <v>1175</v>
          </cell>
        </row>
        <row r="1477">
          <cell r="H1477">
            <v>3303</v>
          </cell>
        </row>
        <row r="1478">
          <cell r="H1478">
            <v>62979</v>
          </cell>
        </row>
        <row r="1479">
          <cell r="H1479">
            <v>136371</v>
          </cell>
        </row>
        <row r="1480">
          <cell r="H1480">
            <v>48840</v>
          </cell>
        </row>
        <row r="1481">
          <cell r="H1481">
            <v>8575</v>
          </cell>
        </row>
        <row r="1482">
          <cell r="H1482">
            <v>36236</v>
          </cell>
        </row>
        <row r="1483">
          <cell r="H1483">
            <v>63241</v>
          </cell>
        </row>
        <row r="1484">
          <cell r="H1484">
            <v>89737</v>
          </cell>
        </row>
        <row r="1485">
          <cell r="H1485">
            <v>25151</v>
          </cell>
        </row>
        <row r="1486">
          <cell r="H1486">
            <v>310095</v>
          </cell>
        </row>
        <row r="1487">
          <cell r="H1487">
            <v>600000</v>
          </cell>
        </row>
        <row r="1488">
          <cell r="H1488">
            <v>291965</v>
          </cell>
        </row>
        <row r="1489">
          <cell r="H1489">
            <v>676440</v>
          </cell>
        </row>
        <row r="1490">
          <cell r="H1490">
            <v>109333</v>
          </cell>
        </row>
        <row r="1491">
          <cell r="H1491">
            <v>366940</v>
          </cell>
        </row>
        <row r="1492">
          <cell r="H1492">
            <v>500026</v>
          </cell>
        </row>
        <row r="1493">
          <cell r="H1493">
            <v>128630</v>
          </cell>
        </row>
        <row r="1494">
          <cell r="H1494">
            <v>434208</v>
          </cell>
        </row>
        <row r="1495">
          <cell r="H1495">
            <v>264031</v>
          </cell>
        </row>
        <row r="1496">
          <cell r="H1496">
            <v>23899</v>
          </cell>
        </row>
        <row r="1497">
          <cell r="H1497">
            <v>118000</v>
          </cell>
        </row>
        <row r="1498">
          <cell r="H1498">
            <v>58597</v>
          </cell>
        </row>
        <row r="1499">
          <cell r="H1499">
            <v>296750</v>
          </cell>
        </row>
        <row r="1500">
          <cell r="H1500">
            <v>13252</v>
          </cell>
        </row>
        <row r="1501">
          <cell r="H1501">
            <v>9918</v>
          </cell>
        </row>
        <row r="1502">
          <cell r="H1502">
            <v>192000</v>
          </cell>
        </row>
        <row r="1503">
          <cell r="H1503">
            <v>99276</v>
          </cell>
        </row>
        <row r="1504">
          <cell r="H1504">
            <v>2160</v>
          </cell>
        </row>
        <row r="1505">
          <cell r="H1505">
            <v>178000</v>
          </cell>
        </row>
        <row r="1506">
          <cell r="H1506">
            <v>87933</v>
          </cell>
        </row>
        <row r="1507">
          <cell r="H1507">
            <v>30536</v>
          </cell>
        </row>
        <row r="1508">
          <cell r="H1508">
            <v>1721</v>
          </cell>
        </row>
        <row r="1509">
          <cell r="H1509">
            <v>190124</v>
          </cell>
        </row>
        <row r="1510">
          <cell r="H1510">
            <v>6108</v>
          </cell>
        </row>
        <row r="1511">
          <cell r="H1511">
            <v>52000</v>
          </cell>
        </row>
        <row r="1512">
          <cell r="H1512">
            <v>27981</v>
          </cell>
        </row>
        <row r="1513">
          <cell r="H1513">
            <v>296750</v>
          </cell>
        </row>
        <row r="1514">
          <cell r="H1514">
            <v>48739</v>
          </cell>
        </row>
        <row r="1515">
          <cell r="H1515">
            <v>33174</v>
          </cell>
        </row>
        <row r="1516">
          <cell r="H1516">
            <v>32592</v>
          </cell>
        </row>
        <row r="1517">
          <cell r="H1517">
            <v>35210</v>
          </cell>
        </row>
        <row r="1518">
          <cell r="H1518">
            <v>4688</v>
          </cell>
        </row>
        <row r="1519">
          <cell r="H1519">
            <v>4688</v>
          </cell>
        </row>
        <row r="1520">
          <cell r="H1520">
            <v>4688</v>
          </cell>
        </row>
        <row r="1521">
          <cell r="H1521">
            <v>4688</v>
          </cell>
        </row>
        <row r="1522">
          <cell r="H1522">
            <v>4688</v>
          </cell>
        </row>
        <row r="1523">
          <cell r="H1523">
            <v>4688</v>
          </cell>
        </row>
        <row r="1524">
          <cell r="H1524">
            <v>4688</v>
          </cell>
        </row>
        <row r="1525">
          <cell r="H1525">
            <v>4688</v>
          </cell>
        </row>
        <row r="1526">
          <cell r="H1526">
            <v>4688</v>
          </cell>
        </row>
        <row r="1527">
          <cell r="H1527">
            <v>4688</v>
          </cell>
        </row>
        <row r="1528">
          <cell r="H1528">
            <v>4688</v>
          </cell>
        </row>
        <row r="1529">
          <cell r="H1529">
            <v>4688</v>
          </cell>
        </row>
      </sheetData>
      <sheetData sheetId="31"/>
      <sheetData sheetId="32"/>
      <sheetData sheetId="33">
        <row r="1">
          <cell r="P1">
            <v>285227458</v>
          </cell>
        </row>
        <row r="2">
          <cell r="P2">
            <v>0</v>
          </cell>
        </row>
        <row r="3">
          <cell r="M3">
            <v>284964958</v>
          </cell>
          <cell r="N3">
            <v>284964958</v>
          </cell>
          <cell r="O3">
            <v>262500</v>
          </cell>
          <cell r="P3">
            <v>285227458</v>
          </cell>
          <cell r="Q3">
            <v>284964958</v>
          </cell>
          <cell r="R3">
            <v>0</v>
          </cell>
        </row>
        <row r="4">
          <cell r="M4">
            <v>0</v>
          </cell>
          <cell r="N4">
            <v>0</v>
          </cell>
          <cell r="P4">
            <v>0</v>
          </cell>
          <cell r="Q4">
            <v>0</v>
          </cell>
          <cell r="R4">
            <v>0.3</v>
          </cell>
        </row>
        <row r="5">
          <cell r="M5">
            <v>284964958</v>
          </cell>
          <cell r="P5">
            <v>0</v>
          </cell>
          <cell r="Q5">
            <v>0</v>
          </cell>
          <cell r="R5">
            <v>0</v>
          </cell>
        </row>
        <row r="6">
          <cell r="Q6">
            <v>0</v>
          </cell>
          <cell r="R6">
            <v>0</v>
          </cell>
        </row>
        <row r="7">
          <cell r="Q7">
            <v>0</v>
          </cell>
        </row>
        <row r="8">
          <cell r="Q8">
            <v>0</v>
          </cell>
        </row>
        <row r="9">
          <cell r="O9">
            <v>0</v>
          </cell>
          <cell r="Q9">
            <v>0</v>
          </cell>
          <cell r="R9">
            <v>0</v>
          </cell>
        </row>
        <row r="10">
          <cell r="O10">
            <v>0</v>
          </cell>
          <cell r="Q10">
            <v>0</v>
          </cell>
          <cell r="R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</row>
        <row r="11">
          <cell r="Q11">
            <v>0</v>
          </cell>
          <cell r="R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</row>
        <row r="12">
          <cell r="Q12">
            <v>0</v>
          </cell>
          <cell r="R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</row>
        <row r="13">
          <cell r="Q13">
            <v>0</v>
          </cell>
          <cell r="R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</row>
        <row r="14">
          <cell r="Q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AD14">
            <v>0</v>
          </cell>
        </row>
        <row r="15">
          <cell r="Q15">
            <v>0</v>
          </cell>
          <cell r="R15">
            <v>0</v>
          </cell>
          <cell r="V15">
            <v>0</v>
          </cell>
          <cell r="W15">
            <v>0</v>
          </cell>
        </row>
        <row r="16">
          <cell r="Q16">
            <v>0</v>
          </cell>
          <cell r="R16">
            <v>0</v>
          </cell>
        </row>
        <row r="17">
          <cell r="D17">
            <v>85489487</v>
          </cell>
          <cell r="Q17">
            <v>0</v>
          </cell>
          <cell r="R17">
            <v>0</v>
          </cell>
        </row>
        <row r="18">
          <cell r="D18">
            <v>0</v>
          </cell>
          <cell r="Q18">
            <v>0</v>
          </cell>
          <cell r="R18">
            <v>0</v>
          </cell>
        </row>
        <row r="19">
          <cell r="Q19">
            <v>0</v>
          </cell>
          <cell r="R19">
            <v>0</v>
          </cell>
        </row>
        <row r="20">
          <cell r="D20">
            <v>0</v>
          </cell>
        </row>
        <row r="22">
          <cell r="D22">
            <v>4274474</v>
          </cell>
        </row>
        <row r="23">
          <cell r="D23">
            <v>0</v>
          </cell>
        </row>
        <row r="24">
          <cell r="D24">
            <v>4274474</v>
          </cell>
        </row>
        <row r="25">
          <cell r="D25">
            <v>2692919</v>
          </cell>
        </row>
        <row r="26">
          <cell r="D26">
            <v>92456880</v>
          </cell>
        </row>
        <row r="30">
          <cell r="Q30">
            <v>10000000</v>
          </cell>
          <cell r="R30">
            <v>0.1</v>
          </cell>
        </row>
        <row r="47">
          <cell r="M47">
            <v>113985983.2</v>
          </cell>
          <cell r="AJ47">
            <v>0</v>
          </cell>
        </row>
        <row r="48">
          <cell r="M48">
            <v>85489487.399999991</v>
          </cell>
          <cell r="AJ48">
            <v>0</v>
          </cell>
          <cell r="AK48">
            <v>85489487.399999991</v>
          </cell>
        </row>
        <row r="49">
          <cell r="AJ49">
            <v>0</v>
          </cell>
        </row>
        <row r="50">
          <cell r="AJ50">
            <v>0</v>
          </cell>
          <cell r="AK50">
            <v>85489487.399999991</v>
          </cell>
        </row>
        <row r="51">
          <cell r="AJ51">
            <v>0</v>
          </cell>
          <cell r="AK51">
            <v>85489487.399999991</v>
          </cell>
        </row>
        <row r="52">
          <cell r="AK52">
            <v>85489487.399999991</v>
          </cell>
        </row>
      </sheetData>
      <sheetData sheetId="34"/>
      <sheetData sheetId="35" refreshError="1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TC-Insulation_Volume"/>
    </sheetNames>
    <sheetDataSet>
      <sheetData sheetId="0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MA SBI Change"/>
      <sheetName val="Sensitivity"/>
      <sheetName val="Input"/>
      <sheetName val="Depreciation"/>
      <sheetName val="Tax"/>
      <sheetName val="Repayment"/>
      <sheetName val="CERC_FC"/>
      <sheetName val="CERC_VC"/>
      <sheetName val="APERC_VC"/>
      <sheetName val="APERC_FC"/>
      <sheetName val="IM"/>
      <sheetName val="Revenue"/>
      <sheetName val="BS"/>
      <sheetName val="P&amp;L"/>
      <sheetName val="CF"/>
      <sheetName val="CMA"/>
      <sheetName val="Equity IRR"/>
      <sheetName val="Project IRR"/>
      <sheetName val="Sheet1"/>
      <sheetName val="LLMS"/>
      <sheetName val="Sheet2"/>
    </sheetNames>
    <sheetDataSet>
      <sheetData sheetId="0" refreshError="1"/>
      <sheetData sheetId="1" refreshError="1"/>
      <sheetData sheetId="2">
        <row r="8">
          <cell r="J8">
            <v>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14">
          <cell r="I14">
            <v>1153.8273699730714</v>
          </cell>
        </row>
      </sheetData>
      <sheetData sheetId="13">
        <row r="11"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</row>
        <row r="12"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</row>
      </sheetData>
      <sheetData sheetId="14">
        <row r="8">
          <cell r="I8">
            <v>0</v>
          </cell>
        </row>
        <row r="37"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</row>
        <row r="43">
          <cell r="D43">
            <v>0</v>
          </cell>
        </row>
        <row r="46">
          <cell r="D46">
            <v>0</v>
          </cell>
        </row>
      </sheetData>
      <sheetData sheetId="15">
        <row r="93">
          <cell r="I93">
            <v>689.12</v>
          </cell>
        </row>
      </sheetData>
      <sheetData sheetId="16" refreshError="1"/>
      <sheetData sheetId="17">
        <row r="3">
          <cell r="I3">
            <v>42825</v>
          </cell>
        </row>
      </sheetData>
      <sheetData sheetId="18" refreshError="1"/>
      <sheetData sheetId="19" refreshError="1"/>
      <sheetData sheetId="20" refreshError="1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-1.1 "/>
      <sheetName val="A 2.1 PY"/>
      <sheetName val="A 2.1 CY"/>
      <sheetName val="A 2.1 EY"/>
      <sheetName val="A 2.2"/>
      <sheetName val="A 2.3"/>
      <sheetName val="Power Pur 3.1 (PY)"/>
      <sheetName val="Power Pur 3.1 (CY)"/>
      <sheetName val="Power Pur 3.1 (EY)"/>
      <sheetName val="A 3.2"/>
      <sheetName val="A 3.3 PY"/>
      <sheetName val="A 3.3 CY"/>
      <sheetName val="A 3.3 EY"/>
      <sheetName val="A 3.4"/>
      <sheetName val="A 3.5"/>
      <sheetName val="A 3.6 (PY)"/>
      <sheetName val="A 3.6 (CY)"/>
      <sheetName val="A 3.6 (EY)"/>
      <sheetName val="A 3.7"/>
      <sheetName val="A 3.8"/>
      <sheetName val="A 3.9"/>
      <sheetName val="A 3.10 "/>
      <sheetName val="A-5.1(PY)"/>
      <sheetName val="A-5.1(CY) "/>
      <sheetName val="A-5.1(EY)"/>
      <sheetName val="A-5.2(PY)"/>
      <sheetName val="A-5.2(CY)"/>
      <sheetName val="A-5.2(EY)"/>
      <sheetName val="A -5.3"/>
      <sheetName val="form 6.1 (PY) Gen"/>
      <sheetName val="form 6.1(PY)T&amp;D "/>
      <sheetName val="form 6.1 (CY) Gen"/>
      <sheetName val="form 6.1(CY) T&amp;D"/>
      <sheetName val="form 6.1 (EY) Gen "/>
      <sheetName val="form 6.1(EY) T&amp;D"/>
      <sheetName val="A 7.1"/>
      <sheetName val="A 7.2"/>
      <sheetName val="A 7.3"/>
      <sheetName val="A 7.4"/>
      <sheetName val="A 8.1"/>
      <sheetName val="A 8.2"/>
      <sheetName val="A 8.3"/>
      <sheetName val="A 8.4"/>
      <sheetName val="A 8.5"/>
      <sheetName val="A 8.6"/>
      <sheetName val="A 8.7"/>
      <sheetName val="A 8.8"/>
      <sheetName val="A 8.9"/>
      <sheetName val="A 8.10"/>
      <sheetName val="8.11 PY"/>
      <sheetName val="8.11 CY"/>
      <sheetName val="8.11 EY"/>
      <sheetName val="A-10.1"/>
      <sheetName val="A 10.2 (A)"/>
      <sheetName val="A 10.2 B"/>
      <sheetName val="A 10.2 C"/>
      <sheetName val="A 10.2 D"/>
      <sheetName val="A 10.3"/>
      <sheetName val="A 10.4"/>
      <sheetName val="Rev Calculation"/>
      <sheetName val="A 9.1"/>
      <sheetName val="dpc cost"/>
      <sheetName val="SUMMERY"/>
      <sheetName val="A 3_7"/>
      <sheetName val="form_x0000__x0000__x0000__x0000__x0000__x0000__x0000__x0000__x0000__x0000__x0000__x0000__x0000_"/>
      <sheetName val=""/>
      <sheetName val="form"/>
      <sheetName val="A-1_1_"/>
      <sheetName val="A_2_1_PY"/>
      <sheetName val="A_2_1_CY"/>
      <sheetName val="A_2_1_EY"/>
      <sheetName val="A_2_2"/>
      <sheetName val="A_2_3"/>
      <sheetName val="Power_Pur_3_1_(PY)"/>
      <sheetName val="Power_Pur_3_1_(CY)"/>
      <sheetName val="Power_Pur_3_1_(EY)"/>
      <sheetName val="A_3_2"/>
      <sheetName val="A_3_3_PY"/>
      <sheetName val="A_3_3_CY"/>
      <sheetName val="A_3_3_EY"/>
      <sheetName val="A_3_4"/>
      <sheetName val="A_3_5"/>
      <sheetName val="A_3_6_(PY)"/>
      <sheetName val="A_3_6_(CY)"/>
      <sheetName val="A_3_6_(EY)"/>
      <sheetName val="A_3_7"/>
      <sheetName val="A_3_8"/>
      <sheetName val="A_3_9"/>
      <sheetName val="A_3_10_"/>
      <sheetName val="A-5_1(PY)"/>
      <sheetName val="A-5_1(CY)_"/>
      <sheetName val="A-5_1(EY)"/>
      <sheetName val="A-5_2(PY)"/>
      <sheetName val="A-5_2(CY)"/>
      <sheetName val="A-5_2(EY)"/>
      <sheetName val="A_-5_3"/>
      <sheetName val="form_6_1_(PY)_Gen"/>
      <sheetName val="form_6_1(PY)T&amp;D_"/>
      <sheetName val="form_6_1_(CY)_Gen"/>
      <sheetName val="form_6_1(CY)_T&amp;D"/>
      <sheetName val="form_6_1_(EY)_Gen_"/>
      <sheetName val="form_6_1(EY)_T&amp;D"/>
      <sheetName val="A_7_1"/>
      <sheetName val="A_7_2"/>
      <sheetName val="A_7_3"/>
      <sheetName val="A_7_4"/>
      <sheetName val="A_8_1"/>
      <sheetName val="A_8_2"/>
      <sheetName val="A_8_3"/>
      <sheetName val="A_8_4"/>
      <sheetName val="A_8_5"/>
      <sheetName val="A_8_6"/>
      <sheetName val="A_8_7"/>
      <sheetName val="A_8_8"/>
      <sheetName val="A_8_9"/>
      <sheetName val="A_8_10"/>
      <sheetName val="8_11_PY"/>
      <sheetName val="8_11_CY"/>
      <sheetName val="8_11_EY"/>
      <sheetName val="A-10_1"/>
      <sheetName val="A_10_2_(A)"/>
      <sheetName val="A_10_2_B"/>
      <sheetName val="A_10_2_C"/>
      <sheetName val="A_10_2_D"/>
      <sheetName val="A_10_3"/>
      <sheetName val="A_10_4"/>
      <sheetName val="Rev_Calculation"/>
      <sheetName val="A_9_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35">
          <cell r="G35">
            <v>64254.226096970044</v>
          </cell>
          <cell r="H35">
            <v>59093.238057586968</v>
          </cell>
          <cell r="I35">
            <v>63490.540060935658</v>
          </cell>
        </row>
        <row r="44">
          <cell r="G44">
            <v>24259.407938726315</v>
          </cell>
          <cell r="H44">
            <v>16526.511773419461</v>
          </cell>
          <cell r="I44">
            <v>17654.636270525258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/>
      <sheetData sheetId="62" refreshError="1"/>
      <sheetData sheetId="63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s"/>
      <sheetName val="Part A"/>
      <sheetName val="Beneficial Owners"/>
      <sheetName val="Directors"/>
      <sheetName val="Subsidiary Companies"/>
      <sheetName val="Balance Sheet"/>
      <sheetName val="Profit and Loss"/>
      <sheetName val="Other Information"/>
      <sheetName val="Part B"/>
      <sheetName val="Part C"/>
      <sheetName val="Schedule 1 - Computation"/>
      <sheetName val="Schedule 2 - Capital Gains"/>
      <sheetName val="Schedule 2 - STCG"/>
      <sheetName val="Schedule  - LTCG"/>
      <sheetName val="Schedule 3 - Depreciation"/>
      <sheetName val="Schedule 4 - House Property"/>
      <sheetName val="Schedule 5 - Other Sources"/>
      <sheetName val="Schedule 6"/>
      <sheetName val="Schedule 7"/>
      <sheetName val="Schedule 8"/>
      <sheetName val="Schedule 9 - Deductions Sec. 10"/>
      <sheetName val="Schedule 10 - Deductions Ch VIA"/>
      <sheetName val="Schedule 11 - Rate Purpose"/>
      <sheetName val="Schedule 12 -Tax @ special rate"/>
      <sheetName val="Schedule 13 - Exempt Income"/>
      <sheetName val="Schedule 14 - Rebate"/>
      <sheetName val="Schedule 15 - tax Sec 115JB"/>
      <sheetName val="Schedule 16- Distributed Profit"/>
      <sheetName val="Schedule 17 - Value of FBT"/>
      <sheetName val="Schedule 18 - Bank Accounts"/>
      <sheetName val="Schedule 19 - Advance Tax"/>
      <sheetName val="Schedule 20 - Self Assmnt Tax"/>
      <sheetName val="Schedule 21 - Dividend Tax"/>
      <sheetName val="Schedule 22 - Advance FBT"/>
      <sheetName val="Schedule 23 - FBT Self Assmnt"/>
      <sheetName val="Schedule 24 - TDS"/>
      <sheetName val="Schedule 25 - TCS"/>
      <sheetName val="Principal Item -Trading"/>
      <sheetName val="Principal Item - Raw material"/>
      <sheetName val="Principal Item - Products"/>
    </sheetNames>
    <sheetDataSet>
      <sheetData sheetId="0">
        <row r="16">
          <cell r="A16" t="str">
            <v xml:space="preserve">01 - ANDAMAN AND NICOBAR ISLANDS </v>
          </cell>
        </row>
        <row r="17">
          <cell r="A17" t="str">
            <v xml:space="preserve">02 - ANDHRA PRADESH </v>
          </cell>
        </row>
        <row r="18">
          <cell r="A18" t="str">
            <v xml:space="preserve">03 - ARUNACHAL PRADESH </v>
          </cell>
        </row>
        <row r="19">
          <cell r="A19" t="str">
            <v xml:space="preserve">04 - ASSAM </v>
          </cell>
        </row>
        <row r="20">
          <cell r="A20" t="str">
            <v xml:space="preserve">05 - BIHAR </v>
          </cell>
        </row>
        <row r="21">
          <cell r="A21" t="str">
            <v xml:space="preserve">06 - CHANDIGARH </v>
          </cell>
        </row>
        <row r="22">
          <cell r="A22" t="str">
            <v xml:space="preserve">07 - DADRA &amp; NAGAR HAVELI </v>
          </cell>
        </row>
        <row r="23">
          <cell r="A23" t="str">
            <v xml:space="preserve">08 - DAMAN &amp; DIU </v>
          </cell>
        </row>
        <row r="24">
          <cell r="A24" t="str">
            <v xml:space="preserve">09 - DELHI </v>
          </cell>
        </row>
        <row r="25">
          <cell r="A25" t="str">
            <v xml:space="preserve">10 - GOA </v>
          </cell>
        </row>
        <row r="26">
          <cell r="A26" t="str">
            <v xml:space="preserve">11 - GUJARAT </v>
          </cell>
        </row>
        <row r="27">
          <cell r="A27" t="str">
            <v xml:space="preserve">12 - HARYANA </v>
          </cell>
        </row>
        <row r="28">
          <cell r="A28" t="str">
            <v xml:space="preserve">13 - HIMACHAL PRADESH </v>
          </cell>
        </row>
        <row r="29">
          <cell r="A29" t="str">
            <v xml:space="preserve">14 - JAMMU &amp; KASHMIR </v>
          </cell>
        </row>
        <row r="30">
          <cell r="A30" t="str">
            <v xml:space="preserve">15 - KARNATAKA </v>
          </cell>
        </row>
        <row r="31">
          <cell r="A31" t="str">
            <v xml:space="preserve">16 - KERALA </v>
          </cell>
        </row>
        <row r="32">
          <cell r="A32" t="str">
            <v xml:space="preserve">17 - LAKHSWADEEP </v>
          </cell>
        </row>
        <row r="33">
          <cell r="A33" t="str">
            <v xml:space="preserve">18 - MADHYA PRADESH </v>
          </cell>
        </row>
        <row r="34">
          <cell r="A34" t="str">
            <v xml:space="preserve">19 - MAHARASHTRA </v>
          </cell>
        </row>
        <row r="35">
          <cell r="A35" t="str">
            <v xml:space="preserve">20 - MANIPUR </v>
          </cell>
        </row>
        <row r="36">
          <cell r="A36" t="str">
            <v xml:space="preserve">21 - MEGHALAYA </v>
          </cell>
        </row>
        <row r="37">
          <cell r="A37" t="str">
            <v xml:space="preserve">22 - MIZORAM </v>
          </cell>
        </row>
        <row r="38">
          <cell r="A38" t="str">
            <v xml:space="preserve">23 - NAGALAND </v>
          </cell>
        </row>
        <row r="39">
          <cell r="A39" t="str">
            <v xml:space="preserve">24 - ORISSA </v>
          </cell>
        </row>
        <row r="40">
          <cell r="A40" t="str">
            <v xml:space="preserve">25 - PONDICHERRY </v>
          </cell>
        </row>
        <row r="41">
          <cell r="A41" t="str">
            <v xml:space="preserve">26 - PUNJAB </v>
          </cell>
        </row>
        <row r="42">
          <cell r="A42" t="str">
            <v xml:space="preserve">27 - RAJASTHAN </v>
          </cell>
        </row>
        <row r="43">
          <cell r="A43" t="str">
            <v xml:space="preserve">28 - SIKKIM </v>
          </cell>
        </row>
        <row r="44">
          <cell r="A44" t="str">
            <v xml:space="preserve">29 - TAMILNADU </v>
          </cell>
        </row>
        <row r="45">
          <cell r="A45" t="str">
            <v xml:space="preserve">30 - TRIPURA </v>
          </cell>
        </row>
        <row r="46">
          <cell r="A46" t="str">
            <v xml:space="preserve">31 - UTTAR PRADESH </v>
          </cell>
        </row>
        <row r="47">
          <cell r="A47" t="str">
            <v xml:space="preserve">32 - WEST BENGAL </v>
          </cell>
        </row>
        <row r="48">
          <cell r="A48" t="str">
            <v xml:space="preserve">33 - CHHATISHGARH </v>
          </cell>
        </row>
        <row r="49">
          <cell r="A49" t="str">
            <v xml:space="preserve">34 - UTTARANCHAL </v>
          </cell>
        </row>
        <row r="50">
          <cell r="A50" t="str">
            <v>35 - JHARKHAND</v>
          </cell>
        </row>
        <row r="56">
          <cell r="A56" t="str">
            <v>11- Sec 139</v>
          </cell>
        </row>
        <row r="57">
          <cell r="A57" t="str">
            <v>12 - Sec 142</v>
          </cell>
        </row>
        <row r="58">
          <cell r="A58" t="str">
            <v>13 - Sec 148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any"/>
      <sheetName val="Inc.Statment_inputs"/>
      <sheetName val="Bal_Sheet"/>
      <sheetName val="Intangadjst"/>
      <sheetName val="Adjst"/>
      <sheetName val="Nopatop"/>
      <sheetName val="Nopatfin"/>
      <sheetName val="Capop"/>
      <sheetName val="Capfin"/>
      <sheetName val="Capsbs"/>
      <sheetName val="nopatsbs"/>
      <sheetName val="Tax"/>
      <sheetName val="EVA"/>
      <sheetName val="EvaGraph"/>
      <sheetName val="MVA"/>
      <sheetName val="MvaGraph"/>
      <sheetName val="Sumperf"/>
      <sheetName val="SixP"/>
      <sheetName val="CostofCap"/>
      <sheetName val="MBRD"/>
      <sheetName val="Links"/>
      <sheetName val="Lead"/>
      <sheetName val="Debt Qtrwise JB"/>
      <sheetName val="Assum"/>
      <sheetName val="entitlements"/>
      <sheetName val="AANEX-L(TDS)"/>
      <sheetName val="Sheet1"/>
      <sheetName val="LTA"/>
      <sheetName val="MAPSHEET"/>
      <sheetName val="Financials"/>
      <sheetName val="Input"/>
      <sheetName val="b"/>
      <sheetName val="Assumptions"/>
      <sheetName val="Master Price List"/>
      <sheetName val="wwww"/>
      <sheetName val="Control"/>
      <sheetName val="mkg"/>
      <sheetName val="BANK TRANSF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puts"/>
      <sheetName val="Traffic Assumptions"/>
      <sheetName val="Capital Cost"/>
      <sheetName val="JNPT"/>
      <sheetName val="Loan_JNPT"/>
      <sheetName val="BOT"/>
      <sheetName val="Loan_BOT"/>
      <sheetName val="Ratios"/>
      <sheetName val="Scenario Summary 2"/>
      <sheetName val="Sheet1"/>
    </sheetNames>
    <sheetDataSet>
      <sheetData sheetId="0" refreshError="1"/>
      <sheetData sheetId="1"/>
      <sheetData sheetId="2" refreshError="1"/>
      <sheetData sheetId="3">
        <row r="111">
          <cell r="A111" t="str">
            <v>Loan Counter</v>
          </cell>
          <cell r="D111">
            <v>0</v>
          </cell>
          <cell r="E111">
            <v>1</v>
          </cell>
          <cell r="F111">
            <v>2</v>
          </cell>
          <cell r="G111">
            <v>3</v>
          </cell>
          <cell r="H111">
            <v>4</v>
          </cell>
          <cell r="I111">
            <v>5</v>
          </cell>
          <cell r="J111">
            <v>5</v>
          </cell>
          <cell r="K111">
            <v>6</v>
          </cell>
          <cell r="L111">
            <v>6</v>
          </cell>
          <cell r="M111">
            <v>6</v>
          </cell>
          <cell r="N111">
            <v>6</v>
          </cell>
          <cell r="O111">
            <v>6</v>
          </cell>
          <cell r="P111">
            <v>6</v>
          </cell>
          <cell r="Q111">
            <v>6</v>
          </cell>
          <cell r="R111">
            <v>6</v>
          </cell>
          <cell r="S111">
            <v>6</v>
          </cell>
          <cell r="T111">
            <v>6</v>
          </cell>
          <cell r="U111">
            <v>6</v>
          </cell>
          <cell r="V111">
            <v>6</v>
          </cell>
          <cell r="W111">
            <v>6</v>
          </cell>
          <cell r="X111">
            <v>7</v>
          </cell>
          <cell r="Y111">
            <v>7</v>
          </cell>
          <cell r="Z111">
            <v>8</v>
          </cell>
          <cell r="AA111">
            <v>9</v>
          </cell>
          <cell r="AB111">
            <v>9</v>
          </cell>
          <cell r="AC111">
            <v>9</v>
          </cell>
          <cell r="AD111">
            <v>9</v>
          </cell>
          <cell r="AE111">
            <v>9</v>
          </cell>
          <cell r="AF111">
            <v>9</v>
          </cell>
          <cell r="AG111">
            <v>9</v>
          </cell>
          <cell r="AH111">
            <v>9</v>
          </cell>
          <cell r="AI111">
            <v>9</v>
          </cell>
        </row>
      </sheetData>
      <sheetData sheetId="4">
        <row r="7">
          <cell r="A7" t="str">
            <v>Year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"/>
      <sheetName val="Sales &amp; Production"/>
      <sheetName val="NFB-LC"/>
      <sheetName val="Depreciation"/>
      <sheetName val="WC"/>
      <sheetName val="Tax"/>
      <sheetName val="P&amp;L"/>
      <sheetName val="BS"/>
      <sheetName val="CF"/>
      <sheetName val="Sensitivity"/>
      <sheetName val="CDR_Input"/>
      <sheetName val="Axis"/>
      <sheetName val="Indian Bank"/>
      <sheetName val="UBI"/>
      <sheetName val="IOB"/>
      <sheetName val="UCO"/>
      <sheetName val="rough work"/>
      <sheetName val="SBT"/>
      <sheetName val="CDR_Output"/>
      <sheetName val="CDR Summary"/>
      <sheetName val="BANKWISE SACRIFICE"/>
      <sheetName val="Company"/>
      <sheetName val="SI_FIN"/>
      <sheetName val="Input-outpu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ily input"/>
      <sheetName val="Daily report"/>
      <sheetName val="OCM2"/>
      <sheetName val="OCM4"/>
      <sheetName val="OCM1"/>
      <sheetName val="OCM3"/>
      <sheetName val="OCM5"/>
      <sheetName val="OCM7"/>
      <sheetName val="INDEX"/>
      <sheetName val="OCM6"/>
      <sheetName val="highlight"/>
      <sheetName val="water"/>
      <sheetName val="AWARD"/>
      <sheetName val="CE"/>
      <sheetName val="hrawd"/>
      <sheetName val="Assumptions"/>
      <sheetName val="A 3.7"/>
      <sheetName val="water_bal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6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ss on Sale of asset "/>
      <sheetName val="Plant New  (3)"/>
      <sheetName val="Plant New  (2)"/>
      <sheetName val="Profit &amp; Loss on Sale (2)"/>
      <sheetName val="Sale of asset  (2)"/>
      <sheetName val="E-SCH (RISHRA) 08-09 2Months"/>
      <sheetName val="E-SCH (RISHRA) 08-09 10months"/>
      <sheetName val="Profit &amp; Loss on Sale"/>
      <sheetName val="38900510"/>
      <sheetName val="38900500"/>
      <sheetName val="E-SCH (RISHRA) 08-09Final"/>
      <sheetName val="Sheet1 (2)"/>
      <sheetName val="Trial"/>
      <sheetName val="Sheet3"/>
      <sheetName val="CWIP  (2)"/>
      <sheetName val="CWIP "/>
      <sheetName val="Duty "/>
      <sheetName val="factory re"/>
      <sheetName val="Orderwise capitalisation "/>
      <sheetName val="Machine 64 ADD"/>
      <sheetName val="Machine 64 (2)"/>
      <sheetName val="Machine 64  Fin"/>
      <sheetName val="Factory Buildings  "/>
      <sheetName val="64"/>
      <sheetName val="Order "/>
      <sheetName val="Sheet1"/>
      <sheetName val="Discard of 64"/>
      <sheetName val="E-SCH (RISHRA) 08-09"/>
      <sheetName val="Discarded  "/>
      <sheetName val="March08-09"/>
      <sheetName val="Assets 08-09 upto March09 "/>
      <sheetName val="sale "/>
      <sheetName val="Sale of asset "/>
      <sheetName val="Discard of asset "/>
      <sheetName val="Office "/>
      <sheetName val="Plant Old "/>
      <sheetName val="Sheet2"/>
      <sheetName val="Repair  "/>
      <sheetName val="Computers "/>
      <sheetName val="Combined E-SCH (RISHRA)"/>
      <sheetName val="Plant New "/>
      <sheetName val="Furniture "/>
      <sheetName val="Motor Car "/>
      <sheetName val="Motor Truck "/>
      <sheetName val="Railway Sidings "/>
      <sheetName val="Freehold Land "/>
      <sheetName val="CWP Feb 2009"/>
      <sheetName val="Capex machine  "/>
      <sheetName val="Plant Final "/>
      <sheetName val="Land"/>
      <sheetName val="Plant"/>
      <sheetName val="E-SCH (RISHRA)"/>
      <sheetName val="Intangible "/>
      <sheetName val="Sensitivity"/>
      <sheetName val="Input-output"/>
      <sheetName val="P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</sheetDataSet>
  </externalBook>
</externalLink>
</file>

<file path=xl/externalLinks/externalLink6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UN"/>
      <sheetName val="WELCOME"/>
      <sheetName val="PARAMS"/>
      <sheetName val="SALE_MODE"/>
      <sheetName val="EXECUTING_AGENCY"/>
      <sheetName val="STATE"/>
      <sheetName val="SECTOR"/>
      <sheetName val="CATEGORIES"/>
      <sheetName val="PLANT_TYPE"/>
      <sheetName val="PLANT_SUB_TYPE"/>
      <sheetName val="STATUS"/>
      <sheetName val="PLAN"/>
      <sheetName val="Pivot Table"/>
      <sheetName val="PLANT"/>
      <sheetName val="Futr_Capacity Summ_Domest_Coal"/>
      <sheetName val="ALLOCATION"/>
      <sheetName val="Future_Capacity Addition"/>
      <sheetName val="SALE_AGREEMENT_TYPE"/>
      <sheetName val="REGIONAL_CAPACITY"/>
      <sheetName val="VARIABLE_COST"/>
      <sheetName val="PLF_PERCENT"/>
      <sheetName val="PLF_4_FUTURE"/>
      <sheetName val="PROBABILITY_SLIPPAGES"/>
      <sheetName val="MONTHS_DAYS"/>
      <sheetName val="TRANSMISSION_LOSSES"/>
      <sheetName val="AUXILLIARY_CONSUMPTION"/>
      <sheetName val="HOURLY_HYDRO_PATTERN"/>
      <sheetName val="AVG_PLF"/>
      <sheetName val="VC_PROJECTION"/>
    </sheetNames>
    <sheetDataSet>
      <sheetData sheetId="0" refreshError="1"/>
      <sheetData sheetId="1" refreshError="1"/>
      <sheetData sheetId="2" refreshError="1"/>
      <sheetData sheetId="3">
        <row r="2">
          <cell r="A2" t="str">
            <v>Regional</v>
          </cell>
        </row>
      </sheetData>
      <sheetData sheetId="4" refreshError="1"/>
      <sheetData sheetId="5">
        <row r="2">
          <cell r="A2" t="str">
            <v>Andaman &amp; Nicobar</v>
          </cell>
        </row>
      </sheetData>
      <sheetData sheetId="6">
        <row r="2">
          <cell r="A2" t="str">
            <v>Private</v>
          </cell>
        </row>
      </sheetData>
      <sheetData sheetId="7" refreshError="1"/>
      <sheetData sheetId="8">
        <row r="2">
          <cell r="A2" t="str">
            <v>Hydro</v>
          </cell>
        </row>
      </sheetData>
      <sheetData sheetId="9" refreshError="1"/>
      <sheetData sheetId="10">
        <row r="2">
          <cell r="A2" t="str">
            <v>UC/Synchronised</v>
          </cell>
        </row>
      </sheetData>
      <sheetData sheetId="11">
        <row r="2">
          <cell r="A2" t="str">
            <v>XI</v>
          </cell>
        </row>
        <row r="3">
          <cell r="A3" t="str">
            <v>XII</v>
          </cell>
        </row>
        <row r="4">
          <cell r="A4" t="str">
            <v>XIII</v>
          </cell>
        </row>
      </sheetData>
      <sheetData sheetId="12" refreshError="1"/>
      <sheetData sheetId="13">
        <row r="2">
          <cell r="F2" t="str">
            <v>A.P.SAHIB  ST.I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3-2000-2001"/>
    </sheetNames>
    <sheetDataSet>
      <sheetData sheetId="0"/>
    </sheetDataSet>
  </externalBook>
</externalLink>
</file>

<file path=xl/externalLinks/externalLink7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nex 1 &amp; 2"/>
      <sheetName val="Annex 3 &amp; 4"/>
      <sheetName val="Annex 5"/>
      <sheetName val="Annex 6 &amp; 7"/>
      <sheetName val="Annex 8"/>
      <sheetName val="Sheet1"/>
      <sheetName val="Annex 9"/>
      <sheetName val="Annex 10a"/>
      <sheetName val="Annex 10B"/>
      <sheetName val="ANNEX10C"/>
      <sheetName val="Annex 10D"/>
      <sheetName val="Annex 10E"/>
      <sheetName val="ANNX-11A"/>
      <sheetName val="Annexure 11(B)"/>
      <sheetName val="ANNEXURE12A,B&amp;C"/>
      <sheetName val="ANNEXURE-13"/>
      <sheetName val="ANNEXURE-14"/>
      <sheetName val="3cd part ANnex "/>
      <sheetName val="rishra 05-06"/>
      <sheetName val="additions"/>
      <sheetName val="Sheet2"/>
      <sheetName val="deletion"/>
      <sheetName val="TDS"/>
      <sheetName val="Freehold Land 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</sheetDataSet>
  </externalBook>
</externalLink>
</file>

<file path=xl/externalLinks/externalLink7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UN"/>
      <sheetName val="WELCOME"/>
      <sheetName val="PARAMS"/>
      <sheetName val="SALE_MODE"/>
      <sheetName val="EXECUTING_AGENCY"/>
      <sheetName val="STATE"/>
      <sheetName val="SECTOR"/>
      <sheetName val="CATEGORIES"/>
      <sheetName val="PLANT_TYPE"/>
      <sheetName val="PLANT_SUB_TYPE"/>
      <sheetName val="STATUS"/>
      <sheetName val="PLAN"/>
      <sheetName val="Pivot Table"/>
      <sheetName val="Futr_Capacity Summ_Domest_Coal"/>
      <sheetName val="Future_Capacity Addition"/>
      <sheetName val="PLF_2010-11"/>
      <sheetName val="PLF-2011-12"/>
      <sheetName val="PLF-2012-13"/>
      <sheetName val="PLANT_PLF_ALL"/>
      <sheetName val="SALE_AGREEMENT_TYPE"/>
      <sheetName val="PLF_4_FUTURE"/>
      <sheetName val="MONTHS_DAYS"/>
      <sheetName val="TRANSMISSION_LOSSES"/>
      <sheetName val="AUXILLIARY_CONSUMPTION"/>
      <sheetName val="VC_PROJECTION"/>
      <sheetName val="Sheet3"/>
      <sheetName val="Installed Capacity Addition"/>
      <sheetName val="Sheet5"/>
      <sheetName val="PLANT"/>
      <sheetName val="Sheet8"/>
      <sheetName val="Sheet9"/>
      <sheetName val="Sheet6"/>
      <sheetName val="ALLOCATION"/>
      <sheetName val="PIVOT CAP"/>
      <sheetName val="PLF"/>
      <sheetName val="Sheet1"/>
      <sheetName val="AP,MH,MP,BH,HR,TN,GJ,RJ"/>
      <sheetName val="Sheet7"/>
      <sheetName val="Central &amp; State"/>
      <sheetName val="Private"/>
      <sheetName val="Sheet2"/>
      <sheetName val="new pivot of allocation"/>
      <sheetName val="Sheet4"/>
      <sheetName val="Sheet10"/>
    </sheetNames>
    <sheetDataSet>
      <sheetData sheetId="0"/>
      <sheetData sheetId="1"/>
      <sheetData sheetId="2"/>
      <sheetData sheetId="3">
        <row r="2">
          <cell r="A2" t="str">
            <v>Regional</v>
          </cell>
        </row>
        <row r="3">
          <cell r="A3" t="str">
            <v>Home</v>
          </cell>
        </row>
        <row r="4">
          <cell r="A4" t="str">
            <v>Merchant</v>
          </cell>
        </row>
        <row r="5">
          <cell r="A5" t="str">
            <v>Other</v>
          </cell>
        </row>
      </sheetData>
      <sheetData sheetId="4"/>
      <sheetData sheetId="5">
        <row r="2">
          <cell r="A2" t="str">
            <v>Andaman &amp; Nicobar</v>
          </cell>
        </row>
        <row r="3">
          <cell r="A3" t="str">
            <v>Andhra Pradesh</v>
          </cell>
        </row>
        <row r="4">
          <cell r="A4" t="str">
            <v>Arunachal Pradesh</v>
          </cell>
        </row>
        <row r="5">
          <cell r="A5" t="str">
            <v>Assam</v>
          </cell>
        </row>
        <row r="6">
          <cell r="A6" t="str">
            <v>Bihar</v>
          </cell>
        </row>
        <row r="7">
          <cell r="A7" t="str">
            <v>Chandigarh</v>
          </cell>
        </row>
        <row r="8">
          <cell r="A8" t="str">
            <v>Chhattisgarh</v>
          </cell>
        </row>
        <row r="9">
          <cell r="A9" t="str">
            <v>D &amp; N Haveli</v>
          </cell>
        </row>
        <row r="10">
          <cell r="A10" t="str">
            <v>Daman &amp; Diu</v>
          </cell>
        </row>
        <row r="11">
          <cell r="A11" t="str">
            <v>Delhi</v>
          </cell>
        </row>
        <row r="12">
          <cell r="A12" t="str">
            <v>DVC</v>
          </cell>
        </row>
        <row r="13">
          <cell r="A13" t="str">
            <v>Goa</v>
          </cell>
        </row>
        <row r="14">
          <cell r="A14" t="str">
            <v>Gujarat</v>
          </cell>
        </row>
        <row r="15">
          <cell r="A15" t="str">
            <v>Haryana</v>
          </cell>
        </row>
        <row r="16">
          <cell r="A16" t="str">
            <v>Himachal Pradesh</v>
          </cell>
        </row>
        <row r="17">
          <cell r="A17" t="str">
            <v>Jammu &amp; Kashmir</v>
          </cell>
        </row>
        <row r="18">
          <cell r="A18" t="str">
            <v>Jharkhand</v>
          </cell>
        </row>
        <row r="19">
          <cell r="A19" t="str">
            <v>Karnataka</v>
          </cell>
        </row>
        <row r="20">
          <cell r="A20" t="str">
            <v>Kerala</v>
          </cell>
        </row>
        <row r="21">
          <cell r="A21" t="str">
            <v>Lakshwadeep</v>
          </cell>
        </row>
        <row r="22">
          <cell r="A22" t="str">
            <v>Madhya Pradesh</v>
          </cell>
        </row>
        <row r="23">
          <cell r="A23" t="str">
            <v>Maharashtra</v>
          </cell>
        </row>
        <row r="24">
          <cell r="A24" t="str">
            <v>Manipur</v>
          </cell>
        </row>
        <row r="25">
          <cell r="A25" t="str">
            <v>Meghalya</v>
          </cell>
        </row>
        <row r="26">
          <cell r="A26" t="str">
            <v>Mizoram</v>
          </cell>
        </row>
        <row r="27">
          <cell r="A27" t="str">
            <v>Nagaland</v>
          </cell>
        </row>
        <row r="28">
          <cell r="A28" t="str">
            <v>None</v>
          </cell>
        </row>
        <row r="29">
          <cell r="A29" t="str">
            <v>Orissa</v>
          </cell>
        </row>
        <row r="30">
          <cell r="A30" t="str">
            <v>Others</v>
          </cell>
        </row>
        <row r="31">
          <cell r="A31" t="str">
            <v>Pondicherry</v>
          </cell>
        </row>
        <row r="32">
          <cell r="A32" t="str">
            <v>Punjab</v>
          </cell>
        </row>
        <row r="33">
          <cell r="A33" t="str">
            <v>Rajasthan</v>
          </cell>
        </row>
        <row r="34">
          <cell r="A34" t="str">
            <v>Sikkim</v>
          </cell>
        </row>
        <row r="35">
          <cell r="A35" t="str">
            <v>Tamil Nadu</v>
          </cell>
        </row>
        <row r="36">
          <cell r="A36" t="str">
            <v>Tripura</v>
          </cell>
        </row>
        <row r="37">
          <cell r="A37" t="str">
            <v>Uttar Pradesh</v>
          </cell>
        </row>
        <row r="38">
          <cell r="A38" t="str">
            <v>Uttarakhand</v>
          </cell>
        </row>
        <row r="39">
          <cell r="A39" t="str">
            <v>West Bengal</v>
          </cell>
        </row>
        <row r="40">
          <cell r="A40" t="str">
            <v>Bhutan</v>
          </cell>
        </row>
      </sheetData>
      <sheetData sheetId="6">
        <row r="2">
          <cell r="A2" t="str">
            <v>Private</v>
          </cell>
        </row>
        <row r="3">
          <cell r="A3" t="str">
            <v>Central</v>
          </cell>
        </row>
        <row r="4">
          <cell r="A4" t="str">
            <v>State</v>
          </cell>
        </row>
        <row r="5">
          <cell r="A5" t="str">
            <v>Joint Venture</v>
          </cell>
        </row>
      </sheetData>
      <sheetData sheetId="7"/>
      <sheetData sheetId="8">
        <row r="2">
          <cell r="A2" t="str">
            <v>Hydro</v>
          </cell>
        </row>
        <row r="3">
          <cell r="A3" t="str">
            <v>Gas</v>
          </cell>
        </row>
        <row r="4">
          <cell r="A4" t="str">
            <v>Domestic Coal</v>
          </cell>
        </row>
        <row r="5">
          <cell r="A5" t="str">
            <v>Imported Coal</v>
          </cell>
        </row>
        <row r="6">
          <cell r="A6" t="str">
            <v>Nuclear</v>
          </cell>
        </row>
        <row r="7">
          <cell r="A7" t="str">
            <v>Diesel</v>
          </cell>
        </row>
        <row r="8">
          <cell r="A8" t="str">
            <v>Renewables</v>
          </cell>
        </row>
      </sheetData>
      <sheetData sheetId="9"/>
      <sheetData sheetId="10">
        <row r="2">
          <cell r="A2" t="str">
            <v>UC/Synchronised</v>
          </cell>
        </row>
        <row r="3">
          <cell r="A3" t="str">
            <v>DPR under preparation</v>
          </cell>
        </row>
        <row r="4">
          <cell r="A4" t="str">
            <v>Planning</v>
          </cell>
        </row>
        <row r="5">
          <cell r="A5" t="str">
            <v>Fuel Linkage Applied for</v>
          </cell>
        </row>
        <row r="6">
          <cell r="A6" t="str">
            <v>Fuel Linkage/ Eqpt Order</v>
          </cell>
        </row>
        <row r="7">
          <cell r="A7" t="str">
            <v>Clearances Awaited</v>
          </cell>
        </row>
        <row r="8">
          <cell r="A8" t="str">
            <v>Clearances Obtained</v>
          </cell>
        </row>
        <row r="9">
          <cell r="A9" t="str">
            <v>DPR prepared</v>
          </cell>
        </row>
        <row r="10">
          <cell r="A10" t="str">
            <v>Bid Invited</v>
          </cell>
        </row>
        <row r="11">
          <cell r="A11" t="str">
            <v>Bids Awarded</v>
          </cell>
        </row>
        <row r="12">
          <cell r="A12" t="str">
            <v>Financial Closure Awaited</v>
          </cell>
        </row>
        <row r="13">
          <cell r="A13" t="str">
            <v>FC</v>
          </cell>
        </row>
        <row r="14">
          <cell r="A14" t="str">
            <v>Commissioned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2">
          <cell r="D2">
            <v>0</v>
          </cell>
        </row>
        <row r="3">
          <cell r="D3">
            <v>0</v>
          </cell>
        </row>
        <row r="4">
          <cell r="D4">
            <v>0</v>
          </cell>
        </row>
        <row r="5">
          <cell r="D5">
            <v>0</v>
          </cell>
        </row>
        <row r="6">
          <cell r="D6">
            <v>0</v>
          </cell>
        </row>
        <row r="7">
          <cell r="D7">
            <v>0</v>
          </cell>
        </row>
        <row r="8">
          <cell r="D8">
            <v>0</v>
          </cell>
        </row>
        <row r="9">
          <cell r="D9">
            <v>0</v>
          </cell>
        </row>
        <row r="10">
          <cell r="D10">
            <v>0</v>
          </cell>
        </row>
        <row r="11">
          <cell r="D11">
            <v>0</v>
          </cell>
        </row>
        <row r="12">
          <cell r="D12">
            <v>0</v>
          </cell>
        </row>
        <row r="13">
          <cell r="D13">
            <v>0</v>
          </cell>
        </row>
        <row r="14">
          <cell r="D14">
            <v>0</v>
          </cell>
        </row>
        <row r="15">
          <cell r="D15">
            <v>0</v>
          </cell>
        </row>
        <row r="16">
          <cell r="D16">
            <v>0</v>
          </cell>
        </row>
        <row r="17">
          <cell r="D17">
            <v>0</v>
          </cell>
        </row>
        <row r="18">
          <cell r="D18">
            <v>0</v>
          </cell>
        </row>
        <row r="19">
          <cell r="D19">
            <v>0</v>
          </cell>
        </row>
        <row r="20">
          <cell r="D20">
            <v>0</v>
          </cell>
        </row>
        <row r="21">
          <cell r="D21">
            <v>0</v>
          </cell>
        </row>
        <row r="22">
          <cell r="D22">
            <v>0</v>
          </cell>
        </row>
        <row r="23">
          <cell r="D23">
            <v>0</v>
          </cell>
        </row>
        <row r="24">
          <cell r="D24">
            <v>0</v>
          </cell>
        </row>
        <row r="25">
          <cell r="D25">
            <v>0</v>
          </cell>
        </row>
        <row r="26">
          <cell r="D26">
            <v>0</v>
          </cell>
        </row>
        <row r="27">
          <cell r="D27">
            <v>0</v>
          </cell>
        </row>
        <row r="28">
          <cell r="D28">
            <v>0</v>
          </cell>
        </row>
        <row r="29">
          <cell r="D29">
            <v>0</v>
          </cell>
        </row>
        <row r="30">
          <cell r="D30">
            <v>0</v>
          </cell>
        </row>
        <row r="31">
          <cell r="D31">
            <v>0</v>
          </cell>
        </row>
        <row r="32">
          <cell r="D32">
            <v>0</v>
          </cell>
        </row>
        <row r="33">
          <cell r="D33">
            <v>0</v>
          </cell>
        </row>
        <row r="34">
          <cell r="D34">
            <v>0</v>
          </cell>
        </row>
        <row r="35">
          <cell r="D35">
            <v>0</v>
          </cell>
        </row>
        <row r="36">
          <cell r="D36">
            <v>0</v>
          </cell>
        </row>
        <row r="37">
          <cell r="D37">
            <v>0</v>
          </cell>
        </row>
        <row r="38">
          <cell r="D38">
            <v>0</v>
          </cell>
        </row>
        <row r="39">
          <cell r="D39">
            <v>0</v>
          </cell>
        </row>
        <row r="40">
          <cell r="D40">
            <v>0</v>
          </cell>
        </row>
        <row r="41">
          <cell r="D41">
            <v>0</v>
          </cell>
        </row>
        <row r="42">
          <cell r="D42">
            <v>0</v>
          </cell>
        </row>
        <row r="43">
          <cell r="D43">
            <v>0</v>
          </cell>
        </row>
        <row r="44">
          <cell r="D44">
            <v>0</v>
          </cell>
        </row>
        <row r="45">
          <cell r="D45">
            <v>0</v>
          </cell>
        </row>
        <row r="46">
          <cell r="D46">
            <v>0</v>
          </cell>
        </row>
        <row r="47">
          <cell r="D47">
            <v>0</v>
          </cell>
        </row>
        <row r="48">
          <cell r="D48">
            <v>0</v>
          </cell>
        </row>
        <row r="49">
          <cell r="D49">
            <v>0</v>
          </cell>
        </row>
        <row r="50">
          <cell r="D50">
            <v>0</v>
          </cell>
        </row>
        <row r="51">
          <cell r="D51">
            <v>0</v>
          </cell>
        </row>
        <row r="52">
          <cell r="D52">
            <v>0</v>
          </cell>
        </row>
        <row r="53">
          <cell r="D53">
            <v>0</v>
          </cell>
        </row>
        <row r="54">
          <cell r="D54">
            <v>0</v>
          </cell>
        </row>
        <row r="55">
          <cell r="D55">
            <v>0</v>
          </cell>
        </row>
        <row r="56">
          <cell r="D56">
            <v>0</v>
          </cell>
        </row>
        <row r="57">
          <cell r="D57">
            <v>0</v>
          </cell>
        </row>
        <row r="58">
          <cell r="D58">
            <v>0</v>
          </cell>
        </row>
        <row r="59">
          <cell r="D59">
            <v>0</v>
          </cell>
        </row>
        <row r="60">
          <cell r="D60">
            <v>0</v>
          </cell>
        </row>
        <row r="61">
          <cell r="D61">
            <v>0</v>
          </cell>
        </row>
        <row r="62">
          <cell r="D62">
            <v>0</v>
          </cell>
        </row>
        <row r="63">
          <cell r="D63">
            <v>0</v>
          </cell>
        </row>
        <row r="64">
          <cell r="D64">
            <v>0</v>
          </cell>
        </row>
        <row r="65">
          <cell r="D65">
            <v>0</v>
          </cell>
        </row>
        <row r="66">
          <cell r="D66">
            <v>0</v>
          </cell>
        </row>
        <row r="67">
          <cell r="D67">
            <v>0</v>
          </cell>
        </row>
        <row r="68">
          <cell r="D68">
            <v>0</v>
          </cell>
        </row>
        <row r="69">
          <cell r="D69">
            <v>0</v>
          </cell>
        </row>
        <row r="70">
          <cell r="D70">
            <v>0</v>
          </cell>
        </row>
        <row r="71">
          <cell r="D71">
            <v>0</v>
          </cell>
        </row>
        <row r="72">
          <cell r="D72">
            <v>0</v>
          </cell>
        </row>
        <row r="73">
          <cell r="D73">
            <v>0</v>
          </cell>
        </row>
        <row r="74">
          <cell r="D74">
            <v>0</v>
          </cell>
        </row>
        <row r="75">
          <cell r="D75">
            <v>0</v>
          </cell>
        </row>
        <row r="76">
          <cell r="D76">
            <v>0</v>
          </cell>
        </row>
        <row r="77">
          <cell r="D77">
            <v>0</v>
          </cell>
        </row>
        <row r="78">
          <cell r="D78">
            <v>0</v>
          </cell>
        </row>
        <row r="79">
          <cell r="D79">
            <v>0</v>
          </cell>
        </row>
        <row r="80">
          <cell r="D80">
            <v>0</v>
          </cell>
        </row>
        <row r="81">
          <cell r="D81">
            <v>0</v>
          </cell>
        </row>
        <row r="82">
          <cell r="D82">
            <v>0</v>
          </cell>
        </row>
        <row r="83">
          <cell r="D83">
            <v>0</v>
          </cell>
        </row>
        <row r="84">
          <cell r="D84">
            <v>0</v>
          </cell>
        </row>
        <row r="85">
          <cell r="D85">
            <v>0</v>
          </cell>
        </row>
        <row r="86">
          <cell r="D86">
            <v>0</v>
          </cell>
        </row>
        <row r="87">
          <cell r="D87">
            <v>0</v>
          </cell>
        </row>
        <row r="88">
          <cell r="D88">
            <v>0</v>
          </cell>
        </row>
        <row r="89">
          <cell r="D89">
            <v>0</v>
          </cell>
        </row>
        <row r="90">
          <cell r="D90">
            <v>0</v>
          </cell>
        </row>
        <row r="91">
          <cell r="D91">
            <v>0</v>
          </cell>
        </row>
        <row r="92">
          <cell r="D92">
            <v>0</v>
          </cell>
        </row>
        <row r="93">
          <cell r="D93">
            <v>0</v>
          </cell>
        </row>
        <row r="94">
          <cell r="D94">
            <v>0</v>
          </cell>
        </row>
        <row r="95">
          <cell r="D95">
            <v>0</v>
          </cell>
        </row>
        <row r="96">
          <cell r="D96">
            <v>0</v>
          </cell>
        </row>
        <row r="97">
          <cell r="D97">
            <v>0</v>
          </cell>
        </row>
        <row r="98">
          <cell r="D98">
            <v>0</v>
          </cell>
        </row>
        <row r="99">
          <cell r="D99">
            <v>0</v>
          </cell>
        </row>
        <row r="100">
          <cell r="D100">
            <v>0</v>
          </cell>
        </row>
        <row r="101">
          <cell r="D101">
            <v>0</v>
          </cell>
        </row>
        <row r="102">
          <cell r="D102">
            <v>0</v>
          </cell>
        </row>
        <row r="103">
          <cell r="D103">
            <v>0</v>
          </cell>
        </row>
        <row r="104">
          <cell r="D104">
            <v>0</v>
          </cell>
        </row>
        <row r="105">
          <cell r="D105">
            <v>0</v>
          </cell>
        </row>
        <row r="106">
          <cell r="D106">
            <v>0</v>
          </cell>
        </row>
        <row r="107">
          <cell r="D107">
            <v>0</v>
          </cell>
        </row>
        <row r="108">
          <cell r="D108">
            <v>0</v>
          </cell>
        </row>
        <row r="109">
          <cell r="D109">
            <v>0</v>
          </cell>
        </row>
        <row r="110">
          <cell r="D110">
            <v>0</v>
          </cell>
        </row>
        <row r="111">
          <cell r="D111">
            <v>0</v>
          </cell>
        </row>
        <row r="112">
          <cell r="D112">
            <v>0</v>
          </cell>
        </row>
        <row r="113">
          <cell r="D113">
            <v>0</v>
          </cell>
        </row>
        <row r="114">
          <cell r="D114">
            <v>0</v>
          </cell>
        </row>
        <row r="115">
          <cell r="D115">
            <v>0</v>
          </cell>
        </row>
        <row r="116">
          <cell r="D116">
            <v>0</v>
          </cell>
        </row>
        <row r="117">
          <cell r="D117">
            <v>0</v>
          </cell>
        </row>
        <row r="118">
          <cell r="D118">
            <v>0</v>
          </cell>
        </row>
        <row r="119">
          <cell r="D119">
            <v>0</v>
          </cell>
        </row>
        <row r="120">
          <cell r="D120">
            <v>0</v>
          </cell>
        </row>
        <row r="121">
          <cell r="D121">
            <v>0</v>
          </cell>
        </row>
        <row r="122">
          <cell r="D122">
            <v>0</v>
          </cell>
        </row>
        <row r="123">
          <cell r="D123">
            <v>0</v>
          </cell>
        </row>
        <row r="124">
          <cell r="D124">
            <v>0</v>
          </cell>
        </row>
        <row r="125">
          <cell r="D125">
            <v>0</v>
          </cell>
        </row>
        <row r="126">
          <cell r="D126">
            <v>0</v>
          </cell>
        </row>
        <row r="127">
          <cell r="D127">
            <v>0</v>
          </cell>
        </row>
        <row r="128">
          <cell r="D128">
            <v>0</v>
          </cell>
        </row>
        <row r="129">
          <cell r="D129">
            <v>0</v>
          </cell>
        </row>
        <row r="130">
          <cell r="D130">
            <v>0</v>
          </cell>
        </row>
        <row r="131">
          <cell r="D131">
            <v>0</v>
          </cell>
        </row>
        <row r="132">
          <cell r="D132">
            <v>0</v>
          </cell>
        </row>
        <row r="133">
          <cell r="D133">
            <v>0</v>
          </cell>
        </row>
        <row r="134">
          <cell r="D134">
            <v>0</v>
          </cell>
        </row>
        <row r="135">
          <cell r="D135">
            <v>0</v>
          </cell>
        </row>
        <row r="136">
          <cell r="D136">
            <v>0</v>
          </cell>
        </row>
        <row r="137">
          <cell r="D137">
            <v>0</v>
          </cell>
        </row>
        <row r="138">
          <cell r="D138">
            <v>0</v>
          </cell>
        </row>
        <row r="139">
          <cell r="D139">
            <v>0</v>
          </cell>
        </row>
        <row r="140">
          <cell r="D140">
            <v>0</v>
          </cell>
        </row>
        <row r="141">
          <cell r="D141">
            <v>0</v>
          </cell>
        </row>
        <row r="142">
          <cell r="D142">
            <v>0</v>
          </cell>
        </row>
        <row r="143">
          <cell r="D143">
            <v>0</v>
          </cell>
        </row>
        <row r="144">
          <cell r="D144">
            <v>0</v>
          </cell>
        </row>
        <row r="145">
          <cell r="D145">
            <v>0</v>
          </cell>
        </row>
        <row r="146">
          <cell r="D146">
            <v>0</v>
          </cell>
        </row>
        <row r="147">
          <cell r="D147">
            <v>0</v>
          </cell>
        </row>
        <row r="148">
          <cell r="D148">
            <v>0</v>
          </cell>
        </row>
        <row r="149">
          <cell r="D149">
            <v>0</v>
          </cell>
        </row>
        <row r="150">
          <cell r="D150">
            <v>0</v>
          </cell>
        </row>
        <row r="151">
          <cell r="D151">
            <v>0</v>
          </cell>
        </row>
        <row r="152">
          <cell r="D152">
            <v>0</v>
          </cell>
        </row>
        <row r="153">
          <cell r="D153">
            <v>0</v>
          </cell>
        </row>
        <row r="154">
          <cell r="D154">
            <v>0</v>
          </cell>
        </row>
        <row r="155">
          <cell r="D155">
            <v>0</v>
          </cell>
        </row>
        <row r="156">
          <cell r="D156">
            <v>0</v>
          </cell>
        </row>
        <row r="157">
          <cell r="D157">
            <v>0</v>
          </cell>
        </row>
        <row r="158">
          <cell r="D158">
            <v>0</v>
          </cell>
        </row>
        <row r="159">
          <cell r="D159">
            <v>0</v>
          </cell>
        </row>
        <row r="160">
          <cell r="D160">
            <v>0</v>
          </cell>
        </row>
        <row r="161">
          <cell r="D161">
            <v>0</v>
          </cell>
        </row>
        <row r="162">
          <cell r="D162">
            <v>0</v>
          </cell>
        </row>
        <row r="163">
          <cell r="D163">
            <v>0</v>
          </cell>
        </row>
        <row r="164">
          <cell r="D164">
            <v>0</v>
          </cell>
        </row>
        <row r="165">
          <cell r="D165">
            <v>0</v>
          </cell>
        </row>
        <row r="166">
          <cell r="D166">
            <v>0</v>
          </cell>
        </row>
        <row r="167">
          <cell r="D167">
            <v>0</v>
          </cell>
        </row>
        <row r="168">
          <cell r="D168">
            <v>0</v>
          </cell>
        </row>
        <row r="169">
          <cell r="D169">
            <v>0</v>
          </cell>
        </row>
        <row r="170">
          <cell r="D170">
            <v>0</v>
          </cell>
        </row>
        <row r="171">
          <cell r="D171">
            <v>0</v>
          </cell>
        </row>
        <row r="172">
          <cell r="D172">
            <v>0</v>
          </cell>
        </row>
        <row r="173">
          <cell r="D173">
            <v>0</v>
          </cell>
        </row>
        <row r="174">
          <cell r="D174">
            <v>0</v>
          </cell>
        </row>
        <row r="175">
          <cell r="D175">
            <v>0</v>
          </cell>
        </row>
        <row r="176">
          <cell r="D176">
            <v>0</v>
          </cell>
        </row>
        <row r="177">
          <cell r="D177">
            <v>0</v>
          </cell>
        </row>
        <row r="178">
          <cell r="D178">
            <v>0</v>
          </cell>
        </row>
        <row r="179">
          <cell r="D179">
            <v>0</v>
          </cell>
        </row>
        <row r="180">
          <cell r="D180">
            <v>0</v>
          </cell>
        </row>
        <row r="181">
          <cell r="D181">
            <v>0</v>
          </cell>
        </row>
        <row r="182">
          <cell r="D182">
            <v>0</v>
          </cell>
        </row>
        <row r="183">
          <cell r="D183">
            <v>0</v>
          </cell>
        </row>
        <row r="184">
          <cell r="D184">
            <v>0</v>
          </cell>
        </row>
        <row r="185">
          <cell r="D185">
            <v>0</v>
          </cell>
        </row>
        <row r="186">
          <cell r="D186">
            <v>0</v>
          </cell>
        </row>
        <row r="187">
          <cell r="D187">
            <v>0</v>
          </cell>
        </row>
        <row r="188">
          <cell r="D188">
            <v>0</v>
          </cell>
        </row>
        <row r="189">
          <cell r="D189">
            <v>0</v>
          </cell>
        </row>
        <row r="190">
          <cell r="D190">
            <v>0</v>
          </cell>
        </row>
        <row r="191">
          <cell r="D191">
            <v>0</v>
          </cell>
        </row>
        <row r="192">
          <cell r="D192">
            <v>0</v>
          </cell>
        </row>
        <row r="193">
          <cell r="D193">
            <v>0</v>
          </cell>
        </row>
        <row r="194">
          <cell r="D194">
            <v>0</v>
          </cell>
        </row>
        <row r="195">
          <cell r="D195">
            <v>0</v>
          </cell>
        </row>
        <row r="196">
          <cell r="D196">
            <v>0</v>
          </cell>
        </row>
        <row r="197">
          <cell r="D197">
            <v>0</v>
          </cell>
        </row>
        <row r="198">
          <cell r="D198">
            <v>0</v>
          </cell>
        </row>
        <row r="199">
          <cell r="D199">
            <v>0</v>
          </cell>
        </row>
        <row r="200">
          <cell r="D200">
            <v>0</v>
          </cell>
        </row>
        <row r="201">
          <cell r="D201">
            <v>0</v>
          </cell>
        </row>
        <row r="202">
          <cell r="D202">
            <v>0</v>
          </cell>
        </row>
        <row r="203">
          <cell r="D203">
            <v>0</v>
          </cell>
        </row>
        <row r="204">
          <cell r="D204">
            <v>0</v>
          </cell>
        </row>
        <row r="205">
          <cell r="D205">
            <v>0</v>
          </cell>
        </row>
        <row r="206">
          <cell r="D206">
            <v>0</v>
          </cell>
        </row>
        <row r="207">
          <cell r="D207">
            <v>0</v>
          </cell>
        </row>
        <row r="208">
          <cell r="D208">
            <v>0</v>
          </cell>
        </row>
        <row r="209">
          <cell r="D209">
            <v>0</v>
          </cell>
        </row>
        <row r="210">
          <cell r="D210">
            <v>0</v>
          </cell>
        </row>
        <row r="211">
          <cell r="D211">
            <v>0</v>
          </cell>
        </row>
        <row r="212">
          <cell r="D212">
            <v>0</v>
          </cell>
        </row>
        <row r="213">
          <cell r="D213">
            <v>0</v>
          </cell>
        </row>
        <row r="214">
          <cell r="D214">
            <v>0</v>
          </cell>
        </row>
        <row r="215">
          <cell r="D215">
            <v>0</v>
          </cell>
        </row>
        <row r="216">
          <cell r="D216">
            <v>0</v>
          </cell>
        </row>
        <row r="217">
          <cell r="D217">
            <v>0</v>
          </cell>
        </row>
        <row r="218">
          <cell r="D218">
            <v>0</v>
          </cell>
        </row>
        <row r="219">
          <cell r="D219">
            <v>0</v>
          </cell>
        </row>
        <row r="220">
          <cell r="D220">
            <v>0</v>
          </cell>
        </row>
        <row r="221">
          <cell r="D221">
            <v>0</v>
          </cell>
        </row>
        <row r="222">
          <cell r="D222">
            <v>0</v>
          </cell>
        </row>
        <row r="223">
          <cell r="D223">
            <v>0</v>
          </cell>
        </row>
        <row r="224">
          <cell r="D224">
            <v>0</v>
          </cell>
        </row>
        <row r="225">
          <cell r="D225">
            <v>0</v>
          </cell>
        </row>
        <row r="226">
          <cell r="D226">
            <v>0</v>
          </cell>
        </row>
        <row r="227">
          <cell r="D227">
            <v>0</v>
          </cell>
        </row>
        <row r="228">
          <cell r="D228">
            <v>0</v>
          </cell>
        </row>
        <row r="229">
          <cell r="D229">
            <v>0</v>
          </cell>
        </row>
        <row r="230">
          <cell r="D230">
            <v>0</v>
          </cell>
        </row>
        <row r="231">
          <cell r="D231">
            <v>0</v>
          </cell>
        </row>
        <row r="232">
          <cell r="D232">
            <v>0</v>
          </cell>
        </row>
        <row r="233">
          <cell r="D233">
            <v>0</v>
          </cell>
        </row>
        <row r="234">
          <cell r="D234">
            <v>0</v>
          </cell>
        </row>
        <row r="235">
          <cell r="D235">
            <v>0</v>
          </cell>
        </row>
        <row r="236">
          <cell r="D236">
            <v>0</v>
          </cell>
        </row>
        <row r="237">
          <cell r="D237">
            <v>0</v>
          </cell>
        </row>
        <row r="238">
          <cell r="D238">
            <v>0</v>
          </cell>
        </row>
        <row r="239">
          <cell r="D239">
            <v>0</v>
          </cell>
        </row>
        <row r="240">
          <cell r="D240">
            <v>0</v>
          </cell>
        </row>
        <row r="241">
          <cell r="D241">
            <v>0</v>
          </cell>
        </row>
        <row r="242">
          <cell r="D242">
            <v>0</v>
          </cell>
        </row>
        <row r="243">
          <cell r="D243">
            <v>0</v>
          </cell>
        </row>
        <row r="244">
          <cell r="D244">
            <v>0</v>
          </cell>
        </row>
        <row r="245">
          <cell r="D245">
            <v>0</v>
          </cell>
        </row>
        <row r="246">
          <cell r="D246">
            <v>0</v>
          </cell>
        </row>
        <row r="247">
          <cell r="D247">
            <v>0</v>
          </cell>
        </row>
        <row r="248">
          <cell r="D248">
            <v>0</v>
          </cell>
        </row>
        <row r="249">
          <cell r="D249">
            <v>0</v>
          </cell>
        </row>
        <row r="250">
          <cell r="D250">
            <v>0</v>
          </cell>
        </row>
        <row r="251">
          <cell r="D251">
            <v>0</v>
          </cell>
        </row>
        <row r="252">
          <cell r="D252">
            <v>0</v>
          </cell>
        </row>
        <row r="253">
          <cell r="D253">
            <v>0</v>
          </cell>
        </row>
        <row r="254">
          <cell r="D254">
            <v>0</v>
          </cell>
        </row>
        <row r="255">
          <cell r="D255">
            <v>0</v>
          </cell>
        </row>
        <row r="256">
          <cell r="D256">
            <v>0</v>
          </cell>
        </row>
        <row r="257">
          <cell r="D257">
            <v>0</v>
          </cell>
        </row>
        <row r="258">
          <cell r="D258">
            <v>0</v>
          </cell>
        </row>
        <row r="259">
          <cell r="D259">
            <v>0</v>
          </cell>
        </row>
        <row r="260">
          <cell r="D260">
            <v>0</v>
          </cell>
        </row>
        <row r="261">
          <cell r="D261">
            <v>0</v>
          </cell>
        </row>
        <row r="262">
          <cell r="D262">
            <v>0</v>
          </cell>
        </row>
        <row r="263">
          <cell r="D263">
            <v>0</v>
          </cell>
        </row>
        <row r="264">
          <cell r="D264">
            <v>0</v>
          </cell>
        </row>
        <row r="265">
          <cell r="D265">
            <v>0</v>
          </cell>
        </row>
        <row r="266">
          <cell r="D266">
            <v>0</v>
          </cell>
        </row>
        <row r="267">
          <cell r="D267">
            <v>0</v>
          </cell>
        </row>
        <row r="268">
          <cell r="D268">
            <v>0</v>
          </cell>
        </row>
        <row r="269">
          <cell r="D269">
            <v>0</v>
          </cell>
        </row>
        <row r="270">
          <cell r="D270">
            <v>0</v>
          </cell>
        </row>
        <row r="271">
          <cell r="D271">
            <v>0</v>
          </cell>
        </row>
        <row r="272">
          <cell r="D272">
            <v>0</v>
          </cell>
        </row>
        <row r="273">
          <cell r="D273">
            <v>0</v>
          </cell>
        </row>
        <row r="274">
          <cell r="D274">
            <v>0</v>
          </cell>
        </row>
        <row r="275">
          <cell r="D275">
            <v>0</v>
          </cell>
        </row>
        <row r="276">
          <cell r="D276">
            <v>0</v>
          </cell>
        </row>
        <row r="277">
          <cell r="D277">
            <v>0</v>
          </cell>
        </row>
        <row r="278">
          <cell r="D278">
            <v>0</v>
          </cell>
        </row>
        <row r="279">
          <cell r="D279">
            <v>0</v>
          </cell>
        </row>
        <row r="280">
          <cell r="D280">
            <v>0</v>
          </cell>
        </row>
        <row r="281">
          <cell r="D281">
            <v>0</v>
          </cell>
        </row>
        <row r="282">
          <cell r="D282">
            <v>0</v>
          </cell>
        </row>
        <row r="283">
          <cell r="D283">
            <v>0</v>
          </cell>
        </row>
        <row r="284">
          <cell r="D284">
            <v>0</v>
          </cell>
        </row>
        <row r="285">
          <cell r="D285">
            <v>0</v>
          </cell>
        </row>
        <row r="286">
          <cell r="D286">
            <v>0</v>
          </cell>
        </row>
        <row r="287">
          <cell r="D287">
            <v>0</v>
          </cell>
        </row>
        <row r="288">
          <cell r="D288">
            <v>0</v>
          </cell>
        </row>
        <row r="289">
          <cell r="D289">
            <v>0</v>
          </cell>
        </row>
        <row r="290">
          <cell r="D290">
            <v>0</v>
          </cell>
        </row>
        <row r="291">
          <cell r="D291">
            <v>0</v>
          </cell>
        </row>
        <row r="292">
          <cell r="D292">
            <v>0</v>
          </cell>
        </row>
        <row r="293">
          <cell r="D293">
            <v>0</v>
          </cell>
        </row>
        <row r="294">
          <cell r="D294">
            <v>0</v>
          </cell>
        </row>
        <row r="295">
          <cell r="D295">
            <v>0</v>
          </cell>
        </row>
        <row r="296">
          <cell r="D296">
            <v>0</v>
          </cell>
        </row>
        <row r="297">
          <cell r="D297">
            <v>0</v>
          </cell>
        </row>
        <row r="298">
          <cell r="D298">
            <v>0</v>
          </cell>
        </row>
        <row r="299">
          <cell r="D299">
            <v>0</v>
          </cell>
        </row>
        <row r="300">
          <cell r="D300">
            <v>0</v>
          </cell>
        </row>
        <row r="301">
          <cell r="D301">
            <v>0</v>
          </cell>
        </row>
        <row r="302">
          <cell r="D302">
            <v>0</v>
          </cell>
        </row>
        <row r="303">
          <cell r="D303">
            <v>0</v>
          </cell>
        </row>
        <row r="304">
          <cell r="D304">
            <v>0</v>
          </cell>
        </row>
        <row r="305">
          <cell r="D305">
            <v>0</v>
          </cell>
        </row>
        <row r="306">
          <cell r="D306">
            <v>0</v>
          </cell>
        </row>
        <row r="307">
          <cell r="D307">
            <v>0</v>
          </cell>
        </row>
        <row r="308">
          <cell r="D308">
            <v>0</v>
          </cell>
        </row>
        <row r="309">
          <cell r="D309">
            <v>0</v>
          </cell>
        </row>
        <row r="310">
          <cell r="D310">
            <v>0</v>
          </cell>
        </row>
        <row r="311">
          <cell r="D311">
            <v>0</v>
          </cell>
        </row>
        <row r="312">
          <cell r="D312">
            <v>0</v>
          </cell>
        </row>
        <row r="313">
          <cell r="D313">
            <v>0</v>
          </cell>
        </row>
        <row r="314">
          <cell r="D314">
            <v>0</v>
          </cell>
        </row>
        <row r="315">
          <cell r="D315">
            <v>0</v>
          </cell>
        </row>
        <row r="316">
          <cell r="D316">
            <v>0</v>
          </cell>
        </row>
        <row r="317">
          <cell r="D317">
            <v>0</v>
          </cell>
        </row>
        <row r="318">
          <cell r="D318">
            <v>0</v>
          </cell>
        </row>
        <row r="319">
          <cell r="D319">
            <v>0</v>
          </cell>
        </row>
        <row r="320">
          <cell r="D320">
            <v>0</v>
          </cell>
        </row>
        <row r="321">
          <cell r="D321">
            <v>0</v>
          </cell>
        </row>
        <row r="322">
          <cell r="D322">
            <v>0</v>
          </cell>
        </row>
        <row r="323">
          <cell r="D323">
            <v>0</v>
          </cell>
        </row>
        <row r="324">
          <cell r="D324">
            <v>0</v>
          </cell>
        </row>
        <row r="325">
          <cell r="D325">
            <v>0</v>
          </cell>
        </row>
        <row r="326">
          <cell r="D326">
            <v>0</v>
          </cell>
        </row>
        <row r="327">
          <cell r="D327">
            <v>0</v>
          </cell>
        </row>
        <row r="328">
          <cell r="D328">
            <v>0</v>
          </cell>
        </row>
        <row r="329">
          <cell r="D329">
            <v>0</v>
          </cell>
        </row>
        <row r="330">
          <cell r="D330">
            <v>0</v>
          </cell>
        </row>
        <row r="331">
          <cell r="D331">
            <v>0</v>
          </cell>
        </row>
        <row r="332">
          <cell r="D332">
            <v>0</v>
          </cell>
        </row>
        <row r="333">
          <cell r="D333">
            <v>0</v>
          </cell>
        </row>
        <row r="334">
          <cell r="D334">
            <v>0</v>
          </cell>
        </row>
        <row r="335">
          <cell r="D335">
            <v>0</v>
          </cell>
        </row>
        <row r="336">
          <cell r="D336">
            <v>0</v>
          </cell>
        </row>
        <row r="337">
          <cell r="D337">
            <v>0</v>
          </cell>
        </row>
        <row r="338">
          <cell r="D338">
            <v>0</v>
          </cell>
        </row>
        <row r="339">
          <cell r="D339">
            <v>0</v>
          </cell>
        </row>
        <row r="340">
          <cell r="D340">
            <v>0</v>
          </cell>
        </row>
        <row r="341">
          <cell r="D341">
            <v>0</v>
          </cell>
        </row>
        <row r="342">
          <cell r="D342">
            <v>0</v>
          </cell>
        </row>
        <row r="343">
          <cell r="D343">
            <v>0</v>
          </cell>
        </row>
        <row r="344">
          <cell r="D344">
            <v>0</v>
          </cell>
        </row>
        <row r="345">
          <cell r="D345">
            <v>0</v>
          </cell>
        </row>
        <row r="346">
          <cell r="D346">
            <v>0</v>
          </cell>
        </row>
        <row r="347">
          <cell r="D347">
            <v>0</v>
          </cell>
        </row>
        <row r="348">
          <cell r="D348">
            <v>0</v>
          </cell>
        </row>
        <row r="349">
          <cell r="D349">
            <v>0</v>
          </cell>
        </row>
        <row r="350">
          <cell r="D350">
            <v>0</v>
          </cell>
        </row>
        <row r="351">
          <cell r="D351">
            <v>0</v>
          </cell>
        </row>
        <row r="352">
          <cell r="D352">
            <v>0</v>
          </cell>
        </row>
        <row r="353">
          <cell r="D353">
            <v>0</v>
          </cell>
        </row>
        <row r="354">
          <cell r="D354">
            <v>0</v>
          </cell>
        </row>
        <row r="355">
          <cell r="D355">
            <v>0</v>
          </cell>
        </row>
        <row r="356">
          <cell r="D356">
            <v>0</v>
          </cell>
        </row>
        <row r="357">
          <cell r="D357">
            <v>0</v>
          </cell>
        </row>
        <row r="358">
          <cell r="D358">
            <v>0</v>
          </cell>
        </row>
        <row r="359">
          <cell r="D359">
            <v>0</v>
          </cell>
        </row>
        <row r="360">
          <cell r="D360">
            <v>0</v>
          </cell>
        </row>
        <row r="361">
          <cell r="D361">
            <v>0</v>
          </cell>
        </row>
        <row r="362">
          <cell r="D362">
            <v>0</v>
          </cell>
        </row>
        <row r="363">
          <cell r="D363">
            <v>0</v>
          </cell>
        </row>
        <row r="364">
          <cell r="D364">
            <v>0</v>
          </cell>
        </row>
        <row r="365">
          <cell r="D365">
            <v>0</v>
          </cell>
        </row>
        <row r="366">
          <cell r="D366">
            <v>0</v>
          </cell>
        </row>
        <row r="367">
          <cell r="D367">
            <v>0</v>
          </cell>
        </row>
        <row r="368">
          <cell r="D368">
            <v>0</v>
          </cell>
        </row>
        <row r="369">
          <cell r="D369">
            <v>0</v>
          </cell>
        </row>
        <row r="370">
          <cell r="D370">
            <v>0</v>
          </cell>
        </row>
        <row r="371">
          <cell r="D371">
            <v>0</v>
          </cell>
        </row>
        <row r="372">
          <cell r="D372">
            <v>0</v>
          </cell>
        </row>
        <row r="373">
          <cell r="D373">
            <v>0</v>
          </cell>
        </row>
        <row r="374">
          <cell r="D374">
            <v>0</v>
          </cell>
        </row>
        <row r="375">
          <cell r="D375">
            <v>0</v>
          </cell>
        </row>
        <row r="376">
          <cell r="D376">
            <v>0</v>
          </cell>
        </row>
        <row r="377">
          <cell r="D377">
            <v>0</v>
          </cell>
        </row>
        <row r="378">
          <cell r="D378">
            <v>0</v>
          </cell>
        </row>
        <row r="379">
          <cell r="D379">
            <v>0</v>
          </cell>
        </row>
        <row r="380">
          <cell r="D380">
            <v>0</v>
          </cell>
        </row>
        <row r="381">
          <cell r="D381">
            <v>0</v>
          </cell>
        </row>
        <row r="382">
          <cell r="D382">
            <v>0</v>
          </cell>
        </row>
        <row r="383">
          <cell r="D383">
            <v>0</v>
          </cell>
        </row>
        <row r="384">
          <cell r="D384">
            <v>0</v>
          </cell>
        </row>
        <row r="385">
          <cell r="D385">
            <v>0</v>
          </cell>
        </row>
        <row r="386">
          <cell r="D386">
            <v>0</v>
          </cell>
        </row>
        <row r="387">
          <cell r="D387">
            <v>0</v>
          </cell>
        </row>
        <row r="388">
          <cell r="D388">
            <v>0</v>
          </cell>
        </row>
        <row r="389">
          <cell r="D389">
            <v>0</v>
          </cell>
        </row>
        <row r="390">
          <cell r="D390">
            <v>0</v>
          </cell>
        </row>
        <row r="391">
          <cell r="D391">
            <v>0</v>
          </cell>
        </row>
        <row r="392">
          <cell r="D392">
            <v>0</v>
          </cell>
        </row>
        <row r="393">
          <cell r="D393">
            <v>0</v>
          </cell>
        </row>
        <row r="394">
          <cell r="D394">
            <v>0</v>
          </cell>
        </row>
        <row r="395">
          <cell r="D395" t="str">
            <v>PowerGrid Meeting</v>
          </cell>
        </row>
        <row r="396">
          <cell r="D396" t="str">
            <v>PowerGrid Meeting</v>
          </cell>
        </row>
        <row r="397">
          <cell r="D397" t="str">
            <v>PowerGrid Meeting</v>
          </cell>
        </row>
        <row r="398">
          <cell r="D398" t="str">
            <v>PowerGrid Meeting</v>
          </cell>
        </row>
        <row r="399">
          <cell r="D399">
            <v>0</v>
          </cell>
        </row>
        <row r="400">
          <cell r="D400">
            <v>0</v>
          </cell>
        </row>
        <row r="401">
          <cell r="D401">
            <v>0</v>
          </cell>
        </row>
        <row r="402">
          <cell r="D402">
            <v>0</v>
          </cell>
        </row>
        <row r="403">
          <cell r="D403">
            <v>0</v>
          </cell>
        </row>
        <row r="404">
          <cell r="D404">
            <v>0</v>
          </cell>
        </row>
        <row r="405">
          <cell r="D405">
            <v>0</v>
          </cell>
        </row>
        <row r="406">
          <cell r="D406">
            <v>0</v>
          </cell>
        </row>
        <row r="407">
          <cell r="D407">
            <v>0</v>
          </cell>
        </row>
        <row r="408">
          <cell r="D408">
            <v>0</v>
          </cell>
        </row>
        <row r="409">
          <cell r="D409">
            <v>0</v>
          </cell>
        </row>
        <row r="410">
          <cell r="D410">
            <v>0</v>
          </cell>
        </row>
        <row r="411">
          <cell r="D411">
            <v>0</v>
          </cell>
        </row>
        <row r="412">
          <cell r="D412">
            <v>0</v>
          </cell>
        </row>
        <row r="413">
          <cell r="D413">
            <v>0</v>
          </cell>
        </row>
        <row r="414">
          <cell r="D414">
            <v>0</v>
          </cell>
        </row>
        <row r="415">
          <cell r="D415">
            <v>0</v>
          </cell>
        </row>
        <row r="416">
          <cell r="D416">
            <v>0</v>
          </cell>
        </row>
        <row r="417">
          <cell r="D417">
            <v>0</v>
          </cell>
        </row>
        <row r="418">
          <cell r="D418">
            <v>0</v>
          </cell>
        </row>
        <row r="419">
          <cell r="D419">
            <v>0</v>
          </cell>
        </row>
        <row r="420">
          <cell r="D420">
            <v>0</v>
          </cell>
        </row>
        <row r="421">
          <cell r="D421">
            <v>0</v>
          </cell>
        </row>
        <row r="422">
          <cell r="D422">
            <v>0</v>
          </cell>
        </row>
        <row r="423">
          <cell r="D423">
            <v>0</v>
          </cell>
        </row>
        <row r="424">
          <cell r="D424">
            <v>0</v>
          </cell>
        </row>
        <row r="425">
          <cell r="D425">
            <v>0</v>
          </cell>
        </row>
        <row r="426">
          <cell r="D426">
            <v>0</v>
          </cell>
        </row>
        <row r="427">
          <cell r="D427">
            <v>0</v>
          </cell>
        </row>
        <row r="428">
          <cell r="D428">
            <v>0</v>
          </cell>
        </row>
        <row r="429">
          <cell r="D429">
            <v>0</v>
          </cell>
        </row>
        <row r="430">
          <cell r="D430">
            <v>0</v>
          </cell>
        </row>
        <row r="431">
          <cell r="D431">
            <v>0</v>
          </cell>
        </row>
        <row r="432">
          <cell r="D432">
            <v>0</v>
          </cell>
        </row>
        <row r="433">
          <cell r="D433">
            <v>0</v>
          </cell>
        </row>
        <row r="434">
          <cell r="D434">
            <v>0</v>
          </cell>
        </row>
        <row r="435">
          <cell r="D435">
            <v>0</v>
          </cell>
        </row>
        <row r="436">
          <cell r="D436">
            <v>0</v>
          </cell>
        </row>
        <row r="437">
          <cell r="D437">
            <v>0</v>
          </cell>
        </row>
        <row r="438">
          <cell r="D438">
            <v>0</v>
          </cell>
        </row>
        <row r="439">
          <cell r="D439">
            <v>0</v>
          </cell>
        </row>
        <row r="440">
          <cell r="D440">
            <v>0</v>
          </cell>
        </row>
        <row r="441">
          <cell r="D441">
            <v>0</v>
          </cell>
        </row>
        <row r="442">
          <cell r="D442">
            <v>0</v>
          </cell>
        </row>
        <row r="443">
          <cell r="D443">
            <v>0</v>
          </cell>
        </row>
        <row r="444">
          <cell r="D444">
            <v>0</v>
          </cell>
        </row>
        <row r="445">
          <cell r="D445">
            <v>0</v>
          </cell>
        </row>
        <row r="446">
          <cell r="D446">
            <v>0</v>
          </cell>
        </row>
        <row r="447">
          <cell r="D447">
            <v>0</v>
          </cell>
        </row>
        <row r="448">
          <cell r="D448">
            <v>0</v>
          </cell>
        </row>
        <row r="449">
          <cell r="D449">
            <v>0</v>
          </cell>
        </row>
        <row r="450">
          <cell r="D450">
            <v>0</v>
          </cell>
        </row>
        <row r="451">
          <cell r="D451">
            <v>0</v>
          </cell>
        </row>
        <row r="452">
          <cell r="D452">
            <v>0</v>
          </cell>
        </row>
        <row r="453">
          <cell r="D453">
            <v>0</v>
          </cell>
        </row>
        <row r="454">
          <cell r="D454">
            <v>0</v>
          </cell>
        </row>
        <row r="455">
          <cell r="D455">
            <v>0</v>
          </cell>
        </row>
        <row r="456">
          <cell r="D456">
            <v>0</v>
          </cell>
        </row>
        <row r="457">
          <cell r="D457">
            <v>0</v>
          </cell>
        </row>
        <row r="458">
          <cell r="D458">
            <v>0</v>
          </cell>
        </row>
        <row r="459">
          <cell r="D459">
            <v>0</v>
          </cell>
        </row>
        <row r="460">
          <cell r="D460">
            <v>0</v>
          </cell>
        </row>
        <row r="461">
          <cell r="D461">
            <v>0</v>
          </cell>
        </row>
        <row r="462">
          <cell r="D462">
            <v>0</v>
          </cell>
        </row>
        <row r="463">
          <cell r="D463">
            <v>0</v>
          </cell>
        </row>
        <row r="464">
          <cell r="D464">
            <v>0</v>
          </cell>
        </row>
        <row r="465">
          <cell r="D465">
            <v>0</v>
          </cell>
        </row>
        <row r="466">
          <cell r="D466">
            <v>0</v>
          </cell>
        </row>
        <row r="467">
          <cell r="D467">
            <v>0</v>
          </cell>
        </row>
        <row r="468">
          <cell r="D468">
            <v>0</v>
          </cell>
        </row>
        <row r="469">
          <cell r="D469">
            <v>0</v>
          </cell>
        </row>
        <row r="470">
          <cell r="D470">
            <v>0</v>
          </cell>
        </row>
        <row r="471">
          <cell r="D471">
            <v>0</v>
          </cell>
        </row>
        <row r="472">
          <cell r="D472">
            <v>0</v>
          </cell>
        </row>
        <row r="473">
          <cell r="D473">
            <v>0</v>
          </cell>
        </row>
        <row r="474">
          <cell r="D474">
            <v>0</v>
          </cell>
        </row>
        <row r="475">
          <cell r="D475">
            <v>0</v>
          </cell>
        </row>
        <row r="476">
          <cell r="D476">
            <v>0</v>
          </cell>
        </row>
        <row r="477">
          <cell r="D477">
            <v>0</v>
          </cell>
        </row>
        <row r="478">
          <cell r="D478">
            <v>0</v>
          </cell>
        </row>
        <row r="479">
          <cell r="D479">
            <v>0</v>
          </cell>
        </row>
        <row r="480">
          <cell r="D480">
            <v>0</v>
          </cell>
        </row>
        <row r="481">
          <cell r="D481">
            <v>0</v>
          </cell>
        </row>
        <row r="482">
          <cell r="D482">
            <v>0</v>
          </cell>
        </row>
        <row r="483">
          <cell r="D483">
            <v>0</v>
          </cell>
        </row>
        <row r="484">
          <cell r="D484">
            <v>0</v>
          </cell>
        </row>
        <row r="485">
          <cell r="D485">
            <v>0</v>
          </cell>
        </row>
        <row r="486">
          <cell r="D486">
            <v>0</v>
          </cell>
        </row>
        <row r="487">
          <cell r="D487">
            <v>0</v>
          </cell>
        </row>
        <row r="488">
          <cell r="D488">
            <v>0</v>
          </cell>
        </row>
        <row r="489">
          <cell r="D489">
            <v>0</v>
          </cell>
        </row>
        <row r="490">
          <cell r="D490">
            <v>0</v>
          </cell>
        </row>
        <row r="491">
          <cell r="D491">
            <v>0</v>
          </cell>
        </row>
        <row r="492">
          <cell r="D492">
            <v>0</v>
          </cell>
        </row>
        <row r="493">
          <cell r="D493">
            <v>0</v>
          </cell>
        </row>
        <row r="494">
          <cell r="D494">
            <v>0</v>
          </cell>
        </row>
        <row r="495">
          <cell r="D495">
            <v>0</v>
          </cell>
        </row>
        <row r="496">
          <cell r="D496">
            <v>0</v>
          </cell>
        </row>
        <row r="497">
          <cell r="D497">
            <v>0</v>
          </cell>
        </row>
        <row r="498">
          <cell r="D498">
            <v>0</v>
          </cell>
        </row>
        <row r="499">
          <cell r="D499">
            <v>0</v>
          </cell>
        </row>
        <row r="500">
          <cell r="D500">
            <v>0</v>
          </cell>
        </row>
        <row r="501">
          <cell r="D501">
            <v>0</v>
          </cell>
        </row>
        <row r="502">
          <cell r="D502">
            <v>0</v>
          </cell>
        </row>
        <row r="503">
          <cell r="D503">
            <v>0</v>
          </cell>
        </row>
        <row r="504">
          <cell r="D504">
            <v>0</v>
          </cell>
        </row>
        <row r="505">
          <cell r="D505">
            <v>0</v>
          </cell>
        </row>
        <row r="506">
          <cell r="D506">
            <v>0</v>
          </cell>
        </row>
        <row r="507">
          <cell r="D507">
            <v>0</v>
          </cell>
        </row>
        <row r="508">
          <cell r="D508">
            <v>0</v>
          </cell>
        </row>
        <row r="509">
          <cell r="D509">
            <v>0</v>
          </cell>
        </row>
        <row r="510">
          <cell r="D510">
            <v>0</v>
          </cell>
        </row>
        <row r="511">
          <cell r="D511">
            <v>0</v>
          </cell>
        </row>
        <row r="512">
          <cell r="D512">
            <v>0</v>
          </cell>
        </row>
        <row r="513">
          <cell r="D513">
            <v>0</v>
          </cell>
        </row>
        <row r="514">
          <cell r="D514">
            <v>0</v>
          </cell>
        </row>
        <row r="515">
          <cell r="D515">
            <v>0</v>
          </cell>
        </row>
        <row r="516">
          <cell r="D516">
            <v>0</v>
          </cell>
        </row>
        <row r="517">
          <cell r="D517">
            <v>0</v>
          </cell>
        </row>
        <row r="518">
          <cell r="D518">
            <v>0</v>
          </cell>
        </row>
        <row r="519">
          <cell r="D519">
            <v>0</v>
          </cell>
        </row>
        <row r="520">
          <cell r="D520">
            <v>0</v>
          </cell>
        </row>
        <row r="521">
          <cell r="D521">
            <v>0</v>
          </cell>
        </row>
        <row r="522">
          <cell r="D522">
            <v>0</v>
          </cell>
        </row>
        <row r="523">
          <cell r="D523">
            <v>0</v>
          </cell>
        </row>
        <row r="524">
          <cell r="D524">
            <v>0</v>
          </cell>
        </row>
        <row r="525">
          <cell r="D525">
            <v>0</v>
          </cell>
        </row>
        <row r="526">
          <cell r="D526">
            <v>0</v>
          </cell>
        </row>
        <row r="527">
          <cell r="D527">
            <v>0</v>
          </cell>
        </row>
        <row r="528">
          <cell r="D528">
            <v>0</v>
          </cell>
        </row>
        <row r="529">
          <cell r="D529">
            <v>0</v>
          </cell>
        </row>
        <row r="530">
          <cell r="D530">
            <v>0</v>
          </cell>
        </row>
        <row r="531">
          <cell r="D531">
            <v>0</v>
          </cell>
        </row>
        <row r="532">
          <cell r="D532">
            <v>0</v>
          </cell>
        </row>
        <row r="533">
          <cell r="D533">
            <v>0</v>
          </cell>
        </row>
        <row r="534">
          <cell r="D534">
            <v>0</v>
          </cell>
        </row>
        <row r="535">
          <cell r="D535">
            <v>0</v>
          </cell>
        </row>
        <row r="536">
          <cell r="D536">
            <v>0</v>
          </cell>
        </row>
        <row r="537">
          <cell r="D537">
            <v>0</v>
          </cell>
        </row>
        <row r="538">
          <cell r="D538">
            <v>0</v>
          </cell>
        </row>
        <row r="539">
          <cell r="D539">
            <v>0</v>
          </cell>
        </row>
        <row r="540">
          <cell r="D540">
            <v>0</v>
          </cell>
        </row>
        <row r="541">
          <cell r="D541">
            <v>0</v>
          </cell>
        </row>
        <row r="542">
          <cell r="D542">
            <v>0</v>
          </cell>
        </row>
        <row r="543">
          <cell r="D543">
            <v>0</v>
          </cell>
        </row>
        <row r="544">
          <cell r="D544">
            <v>0</v>
          </cell>
        </row>
        <row r="545">
          <cell r="D545">
            <v>0</v>
          </cell>
        </row>
        <row r="546">
          <cell r="D546">
            <v>0</v>
          </cell>
        </row>
        <row r="547">
          <cell r="D547">
            <v>0</v>
          </cell>
        </row>
        <row r="548">
          <cell r="D548">
            <v>0</v>
          </cell>
        </row>
        <row r="549">
          <cell r="D549">
            <v>0</v>
          </cell>
        </row>
        <row r="550">
          <cell r="D550">
            <v>0</v>
          </cell>
        </row>
        <row r="551">
          <cell r="D551">
            <v>0</v>
          </cell>
        </row>
        <row r="552">
          <cell r="D552">
            <v>0</v>
          </cell>
        </row>
        <row r="553">
          <cell r="D553">
            <v>0</v>
          </cell>
        </row>
        <row r="554">
          <cell r="D554">
            <v>0</v>
          </cell>
        </row>
        <row r="555">
          <cell r="D555">
            <v>0</v>
          </cell>
        </row>
        <row r="556">
          <cell r="D556">
            <v>0</v>
          </cell>
        </row>
        <row r="557">
          <cell r="D557">
            <v>0</v>
          </cell>
        </row>
        <row r="558">
          <cell r="D558">
            <v>0</v>
          </cell>
        </row>
        <row r="559">
          <cell r="D559">
            <v>0</v>
          </cell>
        </row>
        <row r="560">
          <cell r="D560">
            <v>0</v>
          </cell>
        </row>
        <row r="561">
          <cell r="D561">
            <v>0</v>
          </cell>
        </row>
        <row r="562">
          <cell r="D562">
            <v>0</v>
          </cell>
        </row>
        <row r="563">
          <cell r="D563">
            <v>0</v>
          </cell>
        </row>
        <row r="564">
          <cell r="D564">
            <v>0</v>
          </cell>
        </row>
        <row r="565">
          <cell r="D565">
            <v>0</v>
          </cell>
        </row>
        <row r="566">
          <cell r="D566">
            <v>0</v>
          </cell>
        </row>
        <row r="567">
          <cell r="D567">
            <v>0</v>
          </cell>
        </row>
        <row r="568">
          <cell r="D568">
            <v>0</v>
          </cell>
        </row>
        <row r="569">
          <cell r="D569">
            <v>0</v>
          </cell>
        </row>
        <row r="570">
          <cell r="D570">
            <v>0</v>
          </cell>
        </row>
        <row r="571">
          <cell r="D571">
            <v>0</v>
          </cell>
        </row>
        <row r="572">
          <cell r="D572">
            <v>0</v>
          </cell>
        </row>
        <row r="573">
          <cell r="D573">
            <v>0</v>
          </cell>
        </row>
        <row r="574">
          <cell r="D574">
            <v>0</v>
          </cell>
        </row>
        <row r="575">
          <cell r="D575">
            <v>0</v>
          </cell>
        </row>
        <row r="576">
          <cell r="D576">
            <v>0</v>
          </cell>
        </row>
        <row r="577">
          <cell r="D577">
            <v>0</v>
          </cell>
        </row>
        <row r="578">
          <cell r="D578">
            <v>0</v>
          </cell>
        </row>
        <row r="579">
          <cell r="D579">
            <v>0</v>
          </cell>
        </row>
        <row r="580">
          <cell r="D580">
            <v>0</v>
          </cell>
        </row>
        <row r="581">
          <cell r="D581">
            <v>0</v>
          </cell>
        </row>
        <row r="582">
          <cell r="D582">
            <v>0</v>
          </cell>
        </row>
        <row r="583">
          <cell r="D583">
            <v>0</v>
          </cell>
        </row>
        <row r="584">
          <cell r="D584">
            <v>0</v>
          </cell>
        </row>
        <row r="585">
          <cell r="D585">
            <v>0</v>
          </cell>
        </row>
        <row r="586">
          <cell r="D586">
            <v>0</v>
          </cell>
        </row>
        <row r="587">
          <cell r="D587">
            <v>0</v>
          </cell>
        </row>
        <row r="588">
          <cell r="D588">
            <v>0</v>
          </cell>
        </row>
        <row r="589">
          <cell r="D589">
            <v>0</v>
          </cell>
        </row>
        <row r="590">
          <cell r="D590">
            <v>0</v>
          </cell>
        </row>
        <row r="591">
          <cell r="D591">
            <v>0</v>
          </cell>
        </row>
        <row r="592">
          <cell r="D592">
            <v>0</v>
          </cell>
        </row>
        <row r="593">
          <cell r="D593">
            <v>0</v>
          </cell>
        </row>
        <row r="594">
          <cell r="D594">
            <v>0</v>
          </cell>
        </row>
        <row r="595">
          <cell r="D595">
            <v>0</v>
          </cell>
        </row>
        <row r="596">
          <cell r="D596">
            <v>0</v>
          </cell>
        </row>
        <row r="597">
          <cell r="D597">
            <v>0</v>
          </cell>
        </row>
        <row r="598">
          <cell r="D598">
            <v>0</v>
          </cell>
        </row>
        <row r="599">
          <cell r="D599">
            <v>0</v>
          </cell>
        </row>
        <row r="600">
          <cell r="D600">
            <v>0</v>
          </cell>
        </row>
        <row r="601">
          <cell r="D601">
            <v>0</v>
          </cell>
        </row>
        <row r="602">
          <cell r="D602">
            <v>0</v>
          </cell>
        </row>
        <row r="603">
          <cell r="D603">
            <v>0</v>
          </cell>
        </row>
        <row r="604">
          <cell r="D604">
            <v>0</v>
          </cell>
        </row>
        <row r="605">
          <cell r="D605">
            <v>0</v>
          </cell>
        </row>
        <row r="606">
          <cell r="D606">
            <v>0</v>
          </cell>
        </row>
        <row r="607">
          <cell r="D607">
            <v>0</v>
          </cell>
        </row>
        <row r="608">
          <cell r="D608">
            <v>0</v>
          </cell>
        </row>
        <row r="609">
          <cell r="D609">
            <v>0</v>
          </cell>
        </row>
        <row r="610">
          <cell r="D610">
            <v>0</v>
          </cell>
        </row>
        <row r="611">
          <cell r="D611">
            <v>0</v>
          </cell>
        </row>
        <row r="612">
          <cell r="D612">
            <v>0</v>
          </cell>
        </row>
        <row r="613">
          <cell r="D613">
            <v>0</v>
          </cell>
        </row>
        <row r="614">
          <cell r="D614">
            <v>0</v>
          </cell>
        </row>
        <row r="615">
          <cell r="D615">
            <v>0</v>
          </cell>
        </row>
        <row r="616">
          <cell r="D616">
            <v>0</v>
          </cell>
        </row>
        <row r="617">
          <cell r="D617">
            <v>0</v>
          </cell>
        </row>
        <row r="618">
          <cell r="D618">
            <v>0</v>
          </cell>
        </row>
        <row r="619">
          <cell r="D619">
            <v>0</v>
          </cell>
        </row>
        <row r="620">
          <cell r="D620">
            <v>0</v>
          </cell>
        </row>
        <row r="621">
          <cell r="D621">
            <v>0</v>
          </cell>
        </row>
        <row r="622">
          <cell r="D622">
            <v>0</v>
          </cell>
        </row>
        <row r="623">
          <cell r="D623">
            <v>0</v>
          </cell>
        </row>
        <row r="624">
          <cell r="D624">
            <v>0</v>
          </cell>
        </row>
        <row r="625">
          <cell r="D625">
            <v>0</v>
          </cell>
        </row>
        <row r="626">
          <cell r="D626">
            <v>0</v>
          </cell>
        </row>
        <row r="627">
          <cell r="D627">
            <v>0</v>
          </cell>
        </row>
        <row r="628">
          <cell r="D628">
            <v>0</v>
          </cell>
        </row>
        <row r="629">
          <cell r="D629">
            <v>0</v>
          </cell>
        </row>
        <row r="630">
          <cell r="D630">
            <v>0</v>
          </cell>
        </row>
        <row r="631">
          <cell r="D631">
            <v>0</v>
          </cell>
        </row>
        <row r="632">
          <cell r="D632">
            <v>0</v>
          </cell>
        </row>
        <row r="633">
          <cell r="D633">
            <v>0</v>
          </cell>
        </row>
        <row r="634">
          <cell r="D634">
            <v>0</v>
          </cell>
        </row>
        <row r="635">
          <cell r="D635">
            <v>0</v>
          </cell>
        </row>
        <row r="636">
          <cell r="D636">
            <v>0</v>
          </cell>
        </row>
        <row r="637">
          <cell r="D637">
            <v>0</v>
          </cell>
        </row>
        <row r="638">
          <cell r="D638">
            <v>0</v>
          </cell>
        </row>
        <row r="639">
          <cell r="D639">
            <v>0</v>
          </cell>
        </row>
        <row r="640">
          <cell r="D640">
            <v>0</v>
          </cell>
        </row>
        <row r="641">
          <cell r="D641">
            <v>0</v>
          </cell>
        </row>
        <row r="642">
          <cell r="D642">
            <v>0</v>
          </cell>
        </row>
        <row r="643">
          <cell r="D643">
            <v>0</v>
          </cell>
        </row>
        <row r="644">
          <cell r="D644">
            <v>0</v>
          </cell>
        </row>
        <row r="645">
          <cell r="D645">
            <v>0</v>
          </cell>
        </row>
        <row r="646">
          <cell r="D646">
            <v>0</v>
          </cell>
        </row>
        <row r="647">
          <cell r="D647">
            <v>0</v>
          </cell>
        </row>
        <row r="648">
          <cell r="D648">
            <v>0</v>
          </cell>
        </row>
        <row r="649">
          <cell r="D649">
            <v>0</v>
          </cell>
        </row>
        <row r="650">
          <cell r="D650">
            <v>0</v>
          </cell>
        </row>
        <row r="651">
          <cell r="D651">
            <v>0</v>
          </cell>
        </row>
        <row r="652">
          <cell r="D652">
            <v>0</v>
          </cell>
        </row>
        <row r="653">
          <cell r="D653">
            <v>0</v>
          </cell>
        </row>
        <row r="654">
          <cell r="D654">
            <v>0</v>
          </cell>
        </row>
        <row r="655">
          <cell r="D655">
            <v>0</v>
          </cell>
        </row>
        <row r="656">
          <cell r="D656">
            <v>0</v>
          </cell>
        </row>
        <row r="657">
          <cell r="D657">
            <v>0</v>
          </cell>
        </row>
        <row r="658">
          <cell r="D658">
            <v>0</v>
          </cell>
        </row>
        <row r="659">
          <cell r="D659">
            <v>0</v>
          </cell>
        </row>
        <row r="660">
          <cell r="D660">
            <v>0</v>
          </cell>
        </row>
        <row r="661">
          <cell r="D661">
            <v>0</v>
          </cell>
        </row>
        <row r="662">
          <cell r="D662">
            <v>0</v>
          </cell>
        </row>
        <row r="663">
          <cell r="D663">
            <v>0</v>
          </cell>
        </row>
        <row r="664">
          <cell r="D664">
            <v>0</v>
          </cell>
        </row>
        <row r="665">
          <cell r="D665">
            <v>0</v>
          </cell>
        </row>
        <row r="666">
          <cell r="D666">
            <v>0</v>
          </cell>
        </row>
        <row r="667">
          <cell r="D667">
            <v>0</v>
          </cell>
        </row>
        <row r="668">
          <cell r="D668">
            <v>0</v>
          </cell>
        </row>
        <row r="669">
          <cell r="D669">
            <v>0</v>
          </cell>
        </row>
        <row r="670">
          <cell r="D670">
            <v>0</v>
          </cell>
        </row>
        <row r="671">
          <cell r="D671">
            <v>0</v>
          </cell>
        </row>
        <row r="672">
          <cell r="D672">
            <v>0</v>
          </cell>
        </row>
        <row r="673">
          <cell r="D673">
            <v>0</v>
          </cell>
        </row>
        <row r="674">
          <cell r="D674">
            <v>0</v>
          </cell>
        </row>
        <row r="675">
          <cell r="D675">
            <v>0</v>
          </cell>
        </row>
        <row r="676">
          <cell r="D676">
            <v>0</v>
          </cell>
        </row>
        <row r="677">
          <cell r="D677">
            <v>0</v>
          </cell>
        </row>
        <row r="678">
          <cell r="D678">
            <v>0</v>
          </cell>
        </row>
        <row r="679">
          <cell r="D679">
            <v>0</v>
          </cell>
        </row>
        <row r="680">
          <cell r="D680">
            <v>0</v>
          </cell>
        </row>
        <row r="681">
          <cell r="D681">
            <v>0</v>
          </cell>
        </row>
        <row r="682">
          <cell r="D682">
            <v>0</v>
          </cell>
        </row>
        <row r="683">
          <cell r="D683">
            <v>0</v>
          </cell>
        </row>
        <row r="684">
          <cell r="D684">
            <v>0</v>
          </cell>
        </row>
        <row r="685">
          <cell r="D685">
            <v>0</v>
          </cell>
        </row>
        <row r="686">
          <cell r="D686">
            <v>0</v>
          </cell>
        </row>
        <row r="687">
          <cell r="D687">
            <v>0</v>
          </cell>
        </row>
        <row r="688">
          <cell r="D688">
            <v>0</v>
          </cell>
        </row>
        <row r="689">
          <cell r="D689">
            <v>0</v>
          </cell>
        </row>
        <row r="690">
          <cell r="D690">
            <v>0</v>
          </cell>
        </row>
        <row r="691">
          <cell r="D691">
            <v>0</v>
          </cell>
        </row>
        <row r="692">
          <cell r="D692">
            <v>0</v>
          </cell>
        </row>
        <row r="693">
          <cell r="D693">
            <v>0</v>
          </cell>
        </row>
        <row r="694">
          <cell r="D694">
            <v>0</v>
          </cell>
        </row>
        <row r="695">
          <cell r="D695">
            <v>0</v>
          </cell>
        </row>
        <row r="696">
          <cell r="D696">
            <v>0</v>
          </cell>
        </row>
        <row r="697">
          <cell r="D697">
            <v>0</v>
          </cell>
        </row>
        <row r="698">
          <cell r="D698">
            <v>0</v>
          </cell>
        </row>
        <row r="699">
          <cell r="D699">
            <v>0</v>
          </cell>
        </row>
        <row r="700">
          <cell r="D700">
            <v>0</v>
          </cell>
        </row>
        <row r="701">
          <cell r="D701">
            <v>0</v>
          </cell>
        </row>
        <row r="702">
          <cell r="D702">
            <v>0</v>
          </cell>
        </row>
        <row r="703">
          <cell r="D703">
            <v>0</v>
          </cell>
        </row>
        <row r="704">
          <cell r="D704">
            <v>0</v>
          </cell>
        </row>
        <row r="705">
          <cell r="D705">
            <v>0</v>
          </cell>
        </row>
        <row r="706">
          <cell r="D706">
            <v>0</v>
          </cell>
        </row>
        <row r="707">
          <cell r="D707">
            <v>0</v>
          </cell>
        </row>
        <row r="708">
          <cell r="D708">
            <v>0</v>
          </cell>
        </row>
        <row r="709">
          <cell r="D709">
            <v>0</v>
          </cell>
        </row>
        <row r="710">
          <cell r="D710">
            <v>0</v>
          </cell>
        </row>
        <row r="711">
          <cell r="D711">
            <v>0</v>
          </cell>
        </row>
        <row r="712">
          <cell r="D712">
            <v>0</v>
          </cell>
        </row>
        <row r="713">
          <cell r="D713">
            <v>0</v>
          </cell>
        </row>
        <row r="714">
          <cell r="D714">
            <v>0</v>
          </cell>
        </row>
        <row r="715">
          <cell r="D715">
            <v>0</v>
          </cell>
        </row>
        <row r="716">
          <cell r="D716">
            <v>0</v>
          </cell>
        </row>
        <row r="717">
          <cell r="D717">
            <v>0</v>
          </cell>
        </row>
        <row r="718">
          <cell r="D718">
            <v>0</v>
          </cell>
        </row>
        <row r="719">
          <cell r="D719">
            <v>0</v>
          </cell>
        </row>
        <row r="720">
          <cell r="D720">
            <v>0</v>
          </cell>
        </row>
        <row r="721">
          <cell r="D721">
            <v>0</v>
          </cell>
        </row>
        <row r="722">
          <cell r="D722">
            <v>0</v>
          </cell>
        </row>
        <row r="723">
          <cell r="D723">
            <v>0</v>
          </cell>
        </row>
        <row r="724">
          <cell r="D724">
            <v>0</v>
          </cell>
        </row>
        <row r="725">
          <cell r="D725">
            <v>0</v>
          </cell>
        </row>
        <row r="726">
          <cell r="D726">
            <v>0</v>
          </cell>
        </row>
        <row r="727">
          <cell r="D727">
            <v>0</v>
          </cell>
        </row>
        <row r="728">
          <cell r="D728">
            <v>0</v>
          </cell>
        </row>
        <row r="729">
          <cell r="D729">
            <v>0</v>
          </cell>
        </row>
        <row r="730">
          <cell r="D730">
            <v>0</v>
          </cell>
        </row>
        <row r="731">
          <cell r="D731">
            <v>0</v>
          </cell>
        </row>
        <row r="732">
          <cell r="D732">
            <v>0</v>
          </cell>
        </row>
        <row r="733">
          <cell r="D733">
            <v>0</v>
          </cell>
        </row>
        <row r="734">
          <cell r="D734">
            <v>0</v>
          </cell>
        </row>
        <row r="735">
          <cell r="D735">
            <v>0</v>
          </cell>
        </row>
        <row r="736">
          <cell r="D736">
            <v>0</v>
          </cell>
        </row>
        <row r="737">
          <cell r="D737">
            <v>0</v>
          </cell>
        </row>
        <row r="738">
          <cell r="D738">
            <v>0</v>
          </cell>
        </row>
        <row r="739">
          <cell r="D739">
            <v>0</v>
          </cell>
        </row>
        <row r="740">
          <cell r="D740">
            <v>0</v>
          </cell>
        </row>
        <row r="741">
          <cell r="D741">
            <v>0</v>
          </cell>
        </row>
        <row r="742">
          <cell r="D742">
            <v>0</v>
          </cell>
        </row>
        <row r="743">
          <cell r="D743">
            <v>0</v>
          </cell>
        </row>
        <row r="744">
          <cell r="D744">
            <v>0</v>
          </cell>
        </row>
        <row r="745">
          <cell r="D745">
            <v>0</v>
          </cell>
        </row>
        <row r="746">
          <cell r="D746">
            <v>0</v>
          </cell>
        </row>
        <row r="747">
          <cell r="D747">
            <v>0</v>
          </cell>
        </row>
        <row r="748">
          <cell r="D748">
            <v>0</v>
          </cell>
        </row>
        <row r="749">
          <cell r="D749">
            <v>0</v>
          </cell>
        </row>
        <row r="750">
          <cell r="D750">
            <v>0</v>
          </cell>
        </row>
        <row r="751">
          <cell r="D751">
            <v>0</v>
          </cell>
        </row>
        <row r="752">
          <cell r="D752">
            <v>0</v>
          </cell>
        </row>
        <row r="753">
          <cell r="D753">
            <v>0</v>
          </cell>
        </row>
        <row r="754">
          <cell r="D754">
            <v>0</v>
          </cell>
        </row>
        <row r="755">
          <cell r="D755">
            <v>0</v>
          </cell>
        </row>
        <row r="756">
          <cell r="D756">
            <v>0</v>
          </cell>
        </row>
        <row r="757">
          <cell r="D757">
            <v>0</v>
          </cell>
        </row>
        <row r="758">
          <cell r="D758">
            <v>0</v>
          </cell>
        </row>
        <row r="759">
          <cell r="D759">
            <v>0</v>
          </cell>
        </row>
        <row r="760">
          <cell r="D760">
            <v>0</v>
          </cell>
        </row>
        <row r="761">
          <cell r="D761">
            <v>0</v>
          </cell>
        </row>
        <row r="762">
          <cell r="D762">
            <v>0</v>
          </cell>
        </row>
        <row r="763">
          <cell r="D763">
            <v>0</v>
          </cell>
        </row>
        <row r="764">
          <cell r="D764">
            <v>0</v>
          </cell>
        </row>
        <row r="765">
          <cell r="D765">
            <v>0</v>
          </cell>
        </row>
        <row r="766">
          <cell r="D766">
            <v>0</v>
          </cell>
        </row>
        <row r="767">
          <cell r="D767">
            <v>0</v>
          </cell>
        </row>
        <row r="768">
          <cell r="D768">
            <v>0</v>
          </cell>
        </row>
        <row r="769">
          <cell r="D769">
            <v>0</v>
          </cell>
        </row>
        <row r="770">
          <cell r="D770">
            <v>0</v>
          </cell>
        </row>
        <row r="771">
          <cell r="D771">
            <v>0</v>
          </cell>
        </row>
        <row r="772">
          <cell r="D772">
            <v>0</v>
          </cell>
        </row>
        <row r="773">
          <cell r="D773">
            <v>0</v>
          </cell>
        </row>
        <row r="774">
          <cell r="D774">
            <v>0</v>
          </cell>
        </row>
        <row r="775">
          <cell r="D775">
            <v>0</v>
          </cell>
        </row>
        <row r="776">
          <cell r="D776">
            <v>0</v>
          </cell>
        </row>
        <row r="777">
          <cell r="D777">
            <v>0</v>
          </cell>
        </row>
        <row r="778">
          <cell r="D778">
            <v>0</v>
          </cell>
        </row>
        <row r="779">
          <cell r="D779">
            <v>0</v>
          </cell>
        </row>
        <row r="780">
          <cell r="D780">
            <v>0</v>
          </cell>
        </row>
        <row r="781">
          <cell r="D781">
            <v>0</v>
          </cell>
        </row>
        <row r="782">
          <cell r="D782">
            <v>0</v>
          </cell>
        </row>
        <row r="783">
          <cell r="D783">
            <v>0</v>
          </cell>
        </row>
        <row r="784">
          <cell r="D784">
            <v>0</v>
          </cell>
        </row>
        <row r="785">
          <cell r="D785">
            <v>0</v>
          </cell>
        </row>
        <row r="786">
          <cell r="D786">
            <v>0</v>
          </cell>
        </row>
        <row r="787">
          <cell r="D787">
            <v>0</v>
          </cell>
        </row>
        <row r="788">
          <cell r="D788">
            <v>0</v>
          </cell>
        </row>
        <row r="789">
          <cell r="D789">
            <v>0</v>
          </cell>
        </row>
        <row r="790">
          <cell r="D790">
            <v>0</v>
          </cell>
        </row>
        <row r="791">
          <cell r="D791">
            <v>0</v>
          </cell>
        </row>
        <row r="792">
          <cell r="D792">
            <v>0</v>
          </cell>
        </row>
        <row r="793">
          <cell r="D793">
            <v>0</v>
          </cell>
        </row>
        <row r="794">
          <cell r="D794">
            <v>0</v>
          </cell>
        </row>
        <row r="795">
          <cell r="D795">
            <v>0</v>
          </cell>
        </row>
        <row r="796">
          <cell r="D796">
            <v>0</v>
          </cell>
        </row>
        <row r="797">
          <cell r="D797">
            <v>0</v>
          </cell>
        </row>
        <row r="798">
          <cell r="D798">
            <v>0</v>
          </cell>
        </row>
        <row r="799">
          <cell r="D799">
            <v>0</v>
          </cell>
        </row>
        <row r="800">
          <cell r="D800">
            <v>0</v>
          </cell>
        </row>
        <row r="801">
          <cell r="D801">
            <v>0</v>
          </cell>
        </row>
        <row r="802">
          <cell r="D802">
            <v>0</v>
          </cell>
        </row>
        <row r="803">
          <cell r="D803">
            <v>0</v>
          </cell>
        </row>
        <row r="804">
          <cell r="D804">
            <v>0</v>
          </cell>
        </row>
        <row r="805">
          <cell r="D805">
            <v>0</v>
          </cell>
        </row>
        <row r="806">
          <cell r="D806">
            <v>0</v>
          </cell>
        </row>
        <row r="807">
          <cell r="D807">
            <v>0</v>
          </cell>
        </row>
        <row r="808">
          <cell r="D808">
            <v>0</v>
          </cell>
        </row>
        <row r="809">
          <cell r="D809">
            <v>0</v>
          </cell>
        </row>
        <row r="810">
          <cell r="D810">
            <v>0</v>
          </cell>
        </row>
        <row r="811">
          <cell r="D811">
            <v>0</v>
          </cell>
        </row>
        <row r="812">
          <cell r="D812">
            <v>0</v>
          </cell>
        </row>
        <row r="813">
          <cell r="D813">
            <v>0</v>
          </cell>
        </row>
        <row r="814">
          <cell r="D814">
            <v>0</v>
          </cell>
        </row>
        <row r="815">
          <cell r="D815">
            <v>0</v>
          </cell>
        </row>
        <row r="816">
          <cell r="D816">
            <v>0</v>
          </cell>
        </row>
        <row r="817">
          <cell r="D817">
            <v>0</v>
          </cell>
        </row>
        <row r="818">
          <cell r="D818">
            <v>0</v>
          </cell>
        </row>
        <row r="819">
          <cell r="D819">
            <v>0</v>
          </cell>
        </row>
        <row r="820">
          <cell r="D820">
            <v>0</v>
          </cell>
        </row>
        <row r="821">
          <cell r="D821">
            <v>0</v>
          </cell>
        </row>
        <row r="822">
          <cell r="D822">
            <v>0</v>
          </cell>
        </row>
        <row r="823">
          <cell r="D823">
            <v>0</v>
          </cell>
        </row>
        <row r="824">
          <cell r="D824">
            <v>0</v>
          </cell>
        </row>
        <row r="825">
          <cell r="D825">
            <v>0</v>
          </cell>
        </row>
        <row r="826">
          <cell r="D826">
            <v>0</v>
          </cell>
        </row>
        <row r="827">
          <cell r="D827">
            <v>0</v>
          </cell>
        </row>
        <row r="828">
          <cell r="D828">
            <v>0</v>
          </cell>
        </row>
        <row r="829">
          <cell r="D829">
            <v>0</v>
          </cell>
        </row>
        <row r="830">
          <cell r="D830">
            <v>0</v>
          </cell>
        </row>
        <row r="831">
          <cell r="D831">
            <v>0</v>
          </cell>
        </row>
        <row r="832">
          <cell r="D832">
            <v>0</v>
          </cell>
        </row>
        <row r="833">
          <cell r="D833">
            <v>0</v>
          </cell>
        </row>
        <row r="834">
          <cell r="D834">
            <v>0</v>
          </cell>
        </row>
        <row r="835">
          <cell r="D835">
            <v>0</v>
          </cell>
        </row>
        <row r="836">
          <cell r="D836">
            <v>0</v>
          </cell>
        </row>
        <row r="837">
          <cell r="D837">
            <v>0</v>
          </cell>
        </row>
        <row r="838">
          <cell r="D838">
            <v>0</v>
          </cell>
        </row>
        <row r="839">
          <cell r="D839">
            <v>0</v>
          </cell>
        </row>
        <row r="840">
          <cell r="D840">
            <v>0</v>
          </cell>
        </row>
        <row r="841">
          <cell r="D841">
            <v>0</v>
          </cell>
        </row>
        <row r="842">
          <cell r="D842">
            <v>0</v>
          </cell>
        </row>
        <row r="843">
          <cell r="D843">
            <v>0</v>
          </cell>
        </row>
        <row r="844">
          <cell r="D844">
            <v>0</v>
          </cell>
        </row>
        <row r="845">
          <cell r="D845">
            <v>0</v>
          </cell>
        </row>
        <row r="846">
          <cell r="D846">
            <v>0</v>
          </cell>
        </row>
        <row r="847">
          <cell r="D847">
            <v>0</v>
          </cell>
        </row>
        <row r="848">
          <cell r="D848">
            <v>0</v>
          </cell>
        </row>
        <row r="849">
          <cell r="D849">
            <v>0</v>
          </cell>
        </row>
        <row r="850">
          <cell r="D850">
            <v>0</v>
          </cell>
        </row>
        <row r="851">
          <cell r="D851">
            <v>0</v>
          </cell>
        </row>
        <row r="852">
          <cell r="D852">
            <v>0</v>
          </cell>
        </row>
        <row r="853">
          <cell r="D853">
            <v>0</v>
          </cell>
        </row>
        <row r="854">
          <cell r="D854">
            <v>0</v>
          </cell>
        </row>
        <row r="855">
          <cell r="D855">
            <v>0</v>
          </cell>
        </row>
        <row r="856">
          <cell r="D856">
            <v>0</v>
          </cell>
        </row>
        <row r="857">
          <cell r="D857">
            <v>0</v>
          </cell>
        </row>
        <row r="858">
          <cell r="D858">
            <v>0</v>
          </cell>
        </row>
        <row r="859">
          <cell r="D859">
            <v>0</v>
          </cell>
        </row>
        <row r="860">
          <cell r="D860">
            <v>0</v>
          </cell>
        </row>
        <row r="861">
          <cell r="D861">
            <v>0</v>
          </cell>
        </row>
        <row r="862">
          <cell r="D862">
            <v>0</v>
          </cell>
        </row>
        <row r="863">
          <cell r="D863">
            <v>0</v>
          </cell>
        </row>
        <row r="864">
          <cell r="D864">
            <v>0</v>
          </cell>
        </row>
        <row r="865">
          <cell r="D865">
            <v>0</v>
          </cell>
        </row>
        <row r="866">
          <cell r="D866">
            <v>0</v>
          </cell>
        </row>
        <row r="867">
          <cell r="D867">
            <v>0</v>
          </cell>
        </row>
        <row r="868">
          <cell r="D868">
            <v>0</v>
          </cell>
        </row>
        <row r="869">
          <cell r="D869">
            <v>0</v>
          </cell>
        </row>
        <row r="870">
          <cell r="D870">
            <v>0</v>
          </cell>
        </row>
        <row r="871">
          <cell r="D871">
            <v>0</v>
          </cell>
        </row>
        <row r="872">
          <cell r="D872">
            <v>0</v>
          </cell>
        </row>
        <row r="873">
          <cell r="D873">
            <v>0</v>
          </cell>
        </row>
        <row r="874">
          <cell r="D874">
            <v>0</v>
          </cell>
        </row>
        <row r="875">
          <cell r="D875">
            <v>0</v>
          </cell>
        </row>
        <row r="876">
          <cell r="D876">
            <v>0</v>
          </cell>
        </row>
        <row r="877">
          <cell r="D877">
            <v>0</v>
          </cell>
        </row>
        <row r="878">
          <cell r="D878">
            <v>0</v>
          </cell>
        </row>
        <row r="879">
          <cell r="D879">
            <v>0</v>
          </cell>
        </row>
        <row r="880">
          <cell r="D880">
            <v>0</v>
          </cell>
        </row>
        <row r="881">
          <cell r="D881">
            <v>0</v>
          </cell>
        </row>
        <row r="882">
          <cell r="D882">
            <v>0</v>
          </cell>
        </row>
        <row r="883">
          <cell r="D883">
            <v>0</v>
          </cell>
        </row>
        <row r="884">
          <cell r="D884">
            <v>0</v>
          </cell>
        </row>
        <row r="885">
          <cell r="D885">
            <v>0</v>
          </cell>
        </row>
        <row r="886">
          <cell r="D886">
            <v>0</v>
          </cell>
        </row>
        <row r="887">
          <cell r="D887">
            <v>0</v>
          </cell>
        </row>
        <row r="888">
          <cell r="D888">
            <v>0</v>
          </cell>
        </row>
        <row r="889">
          <cell r="D889">
            <v>0</v>
          </cell>
        </row>
        <row r="890">
          <cell r="D890">
            <v>0</v>
          </cell>
        </row>
        <row r="891">
          <cell r="D891">
            <v>0</v>
          </cell>
        </row>
        <row r="892">
          <cell r="D892">
            <v>0</v>
          </cell>
        </row>
        <row r="893">
          <cell r="D893">
            <v>0</v>
          </cell>
        </row>
        <row r="894">
          <cell r="D894">
            <v>0</v>
          </cell>
        </row>
        <row r="895">
          <cell r="D895">
            <v>0</v>
          </cell>
        </row>
        <row r="896">
          <cell r="D896">
            <v>0</v>
          </cell>
        </row>
        <row r="897">
          <cell r="D897">
            <v>0</v>
          </cell>
        </row>
        <row r="898">
          <cell r="D898">
            <v>0</v>
          </cell>
        </row>
        <row r="899">
          <cell r="D899">
            <v>0</v>
          </cell>
        </row>
        <row r="900">
          <cell r="D900">
            <v>0</v>
          </cell>
        </row>
        <row r="901">
          <cell r="D901">
            <v>0</v>
          </cell>
        </row>
        <row r="902">
          <cell r="D902">
            <v>0</v>
          </cell>
        </row>
        <row r="903">
          <cell r="D903">
            <v>0</v>
          </cell>
        </row>
        <row r="904">
          <cell r="D904">
            <v>0</v>
          </cell>
        </row>
        <row r="905">
          <cell r="D905">
            <v>0</v>
          </cell>
        </row>
        <row r="906">
          <cell r="D906">
            <v>0</v>
          </cell>
        </row>
        <row r="907">
          <cell r="D907">
            <v>0</v>
          </cell>
        </row>
        <row r="908">
          <cell r="D908">
            <v>0</v>
          </cell>
        </row>
        <row r="909">
          <cell r="D909">
            <v>0</v>
          </cell>
        </row>
        <row r="910">
          <cell r="D910">
            <v>0</v>
          </cell>
        </row>
        <row r="911">
          <cell r="D911">
            <v>0</v>
          </cell>
        </row>
        <row r="912">
          <cell r="D912">
            <v>0</v>
          </cell>
        </row>
        <row r="913">
          <cell r="D913">
            <v>0</v>
          </cell>
        </row>
        <row r="914">
          <cell r="D914">
            <v>0</v>
          </cell>
        </row>
        <row r="915">
          <cell r="D915">
            <v>0</v>
          </cell>
        </row>
        <row r="916">
          <cell r="D916">
            <v>0</v>
          </cell>
        </row>
        <row r="917">
          <cell r="D917">
            <v>0</v>
          </cell>
        </row>
        <row r="918">
          <cell r="D918">
            <v>0</v>
          </cell>
        </row>
        <row r="919">
          <cell r="D919">
            <v>0</v>
          </cell>
        </row>
        <row r="920">
          <cell r="D920">
            <v>0</v>
          </cell>
        </row>
        <row r="921">
          <cell r="D921">
            <v>0</v>
          </cell>
        </row>
        <row r="922">
          <cell r="D922">
            <v>0</v>
          </cell>
        </row>
        <row r="923">
          <cell r="D923">
            <v>0</v>
          </cell>
        </row>
        <row r="924">
          <cell r="D924">
            <v>0</v>
          </cell>
        </row>
        <row r="925">
          <cell r="D925">
            <v>0</v>
          </cell>
        </row>
        <row r="926">
          <cell r="D926">
            <v>0</v>
          </cell>
        </row>
        <row r="927">
          <cell r="D927">
            <v>0</v>
          </cell>
        </row>
        <row r="928">
          <cell r="D928">
            <v>0</v>
          </cell>
        </row>
        <row r="929">
          <cell r="D929">
            <v>0</v>
          </cell>
        </row>
        <row r="930">
          <cell r="D930">
            <v>0</v>
          </cell>
        </row>
        <row r="931">
          <cell r="D931">
            <v>0</v>
          </cell>
        </row>
        <row r="932">
          <cell r="D932">
            <v>0</v>
          </cell>
        </row>
        <row r="933">
          <cell r="D933">
            <v>0</v>
          </cell>
        </row>
        <row r="934">
          <cell r="D934">
            <v>0</v>
          </cell>
        </row>
        <row r="935">
          <cell r="D935">
            <v>0</v>
          </cell>
        </row>
        <row r="936">
          <cell r="D936">
            <v>0</v>
          </cell>
        </row>
        <row r="937">
          <cell r="D937">
            <v>0</v>
          </cell>
        </row>
        <row r="938">
          <cell r="D938">
            <v>0</v>
          </cell>
        </row>
        <row r="939">
          <cell r="D939">
            <v>0</v>
          </cell>
        </row>
        <row r="940">
          <cell r="D940">
            <v>0</v>
          </cell>
        </row>
        <row r="941">
          <cell r="D941">
            <v>0</v>
          </cell>
        </row>
        <row r="942">
          <cell r="D942">
            <v>0</v>
          </cell>
        </row>
        <row r="943">
          <cell r="D943">
            <v>0</v>
          </cell>
        </row>
        <row r="944">
          <cell r="D944">
            <v>0</v>
          </cell>
        </row>
        <row r="945">
          <cell r="D945">
            <v>0</v>
          </cell>
        </row>
        <row r="946">
          <cell r="D946">
            <v>0</v>
          </cell>
        </row>
        <row r="947">
          <cell r="D947">
            <v>0</v>
          </cell>
        </row>
        <row r="948">
          <cell r="D948">
            <v>0</v>
          </cell>
        </row>
        <row r="949">
          <cell r="D949">
            <v>0</v>
          </cell>
        </row>
        <row r="950">
          <cell r="D950">
            <v>0</v>
          </cell>
        </row>
        <row r="951">
          <cell r="D951">
            <v>0</v>
          </cell>
        </row>
        <row r="952">
          <cell r="D952">
            <v>0</v>
          </cell>
        </row>
        <row r="953">
          <cell r="D953">
            <v>0</v>
          </cell>
        </row>
        <row r="954">
          <cell r="D954">
            <v>0</v>
          </cell>
        </row>
        <row r="955">
          <cell r="D955">
            <v>0</v>
          </cell>
        </row>
        <row r="956">
          <cell r="D956">
            <v>0</v>
          </cell>
        </row>
        <row r="957">
          <cell r="D957">
            <v>0</v>
          </cell>
        </row>
        <row r="958">
          <cell r="D958">
            <v>0</v>
          </cell>
        </row>
        <row r="959">
          <cell r="D959">
            <v>0</v>
          </cell>
        </row>
        <row r="960">
          <cell r="D960">
            <v>0</v>
          </cell>
        </row>
        <row r="961">
          <cell r="D961">
            <v>0</v>
          </cell>
        </row>
        <row r="962">
          <cell r="D962">
            <v>0</v>
          </cell>
        </row>
        <row r="963">
          <cell r="D963">
            <v>0</v>
          </cell>
        </row>
        <row r="964">
          <cell r="D964">
            <v>0</v>
          </cell>
        </row>
        <row r="965">
          <cell r="D965">
            <v>0</v>
          </cell>
        </row>
        <row r="966">
          <cell r="D966">
            <v>0</v>
          </cell>
        </row>
        <row r="967">
          <cell r="D967">
            <v>0</v>
          </cell>
        </row>
        <row r="968">
          <cell r="D968">
            <v>0</v>
          </cell>
        </row>
        <row r="969">
          <cell r="D969">
            <v>0</v>
          </cell>
        </row>
        <row r="970">
          <cell r="D970">
            <v>0</v>
          </cell>
        </row>
        <row r="971">
          <cell r="D971">
            <v>0</v>
          </cell>
        </row>
        <row r="972">
          <cell r="D972">
            <v>0</v>
          </cell>
        </row>
        <row r="973">
          <cell r="D973">
            <v>0</v>
          </cell>
        </row>
        <row r="974">
          <cell r="D974">
            <v>0</v>
          </cell>
        </row>
        <row r="975">
          <cell r="D975">
            <v>0</v>
          </cell>
        </row>
        <row r="976">
          <cell r="D976">
            <v>0</v>
          </cell>
        </row>
        <row r="977">
          <cell r="D977">
            <v>0</v>
          </cell>
        </row>
        <row r="978">
          <cell r="D978">
            <v>0</v>
          </cell>
        </row>
        <row r="979">
          <cell r="D979">
            <v>0</v>
          </cell>
        </row>
        <row r="980">
          <cell r="D980">
            <v>0</v>
          </cell>
        </row>
        <row r="981">
          <cell r="D981">
            <v>0</v>
          </cell>
        </row>
        <row r="982">
          <cell r="D982">
            <v>0</v>
          </cell>
        </row>
        <row r="983">
          <cell r="D983">
            <v>0</v>
          </cell>
        </row>
        <row r="984">
          <cell r="D984">
            <v>0</v>
          </cell>
        </row>
        <row r="985">
          <cell r="D985">
            <v>0</v>
          </cell>
        </row>
        <row r="986">
          <cell r="D986">
            <v>0</v>
          </cell>
        </row>
        <row r="987">
          <cell r="D987">
            <v>0</v>
          </cell>
        </row>
        <row r="988">
          <cell r="D988">
            <v>0</v>
          </cell>
        </row>
        <row r="989">
          <cell r="D989">
            <v>0</v>
          </cell>
        </row>
        <row r="990">
          <cell r="D990">
            <v>0</v>
          </cell>
        </row>
        <row r="991">
          <cell r="D991">
            <v>0</v>
          </cell>
        </row>
        <row r="992">
          <cell r="D992">
            <v>0</v>
          </cell>
        </row>
        <row r="993">
          <cell r="D993">
            <v>0</v>
          </cell>
        </row>
        <row r="994">
          <cell r="D994">
            <v>0</v>
          </cell>
        </row>
        <row r="995">
          <cell r="D995">
            <v>0</v>
          </cell>
        </row>
        <row r="996">
          <cell r="D996">
            <v>0</v>
          </cell>
        </row>
        <row r="997">
          <cell r="D997">
            <v>0</v>
          </cell>
        </row>
        <row r="998">
          <cell r="D998">
            <v>0</v>
          </cell>
        </row>
        <row r="999">
          <cell r="D999">
            <v>0</v>
          </cell>
        </row>
        <row r="1000">
          <cell r="D1000">
            <v>0</v>
          </cell>
        </row>
        <row r="1001">
          <cell r="D1001">
            <v>0</v>
          </cell>
        </row>
        <row r="1002">
          <cell r="D1002">
            <v>0</v>
          </cell>
        </row>
        <row r="1003">
          <cell r="D1003">
            <v>0</v>
          </cell>
        </row>
        <row r="1004">
          <cell r="D1004">
            <v>0</v>
          </cell>
        </row>
        <row r="1005">
          <cell r="D1005">
            <v>0</v>
          </cell>
        </row>
        <row r="1006">
          <cell r="D1006">
            <v>0</v>
          </cell>
        </row>
        <row r="1007">
          <cell r="D1007">
            <v>0</v>
          </cell>
        </row>
        <row r="1008">
          <cell r="D1008">
            <v>0</v>
          </cell>
        </row>
        <row r="1009">
          <cell r="D1009">
            <v>0</v>
          </cell>
        </row>
        <row r="1010">
          <cell r="D1010">
            <v>0</v>
          </cell>
        </row>
        <row r="1011">
          <cell r="D1011">
            <v>0</v>
          </cell>
        </row>
        <row r="1012">
          <cell r="D1012">
            <v>0</v>
          </cell>
        </row>
        <row r="1013">
          <cell r="D1013">
            <v>0</v>
          </cell>
        </row>
        <row r="1014">
          <cell r="D1014">
            <v>0</v>
          </cell>
        </row>
        <row r="1015">
          <cell r="D1015">
            <v>0</v>
          </cell>
        </row>
        <row r="1016">
          <cell r="D1016">
            <v>0</v>
          </cell>
        </row>
        <row r="1017">
          <cell r="D1017">
            <v>0</v>
          </cell>
        </row>
        <row r="1018">
          <cell r="D1018">
            <v>0</v>
          </cell>
        </row>
        <row r="1019">
          <cell r="D1019">
            <v>0</v>
          </cell>
        </row>
        <row r="1020">
          <cell r="D1020">
            <v>0</v>
          </cell>
        </row>
        <row r="1021">
          <cell r="D1021">
            <v>0</v>
          </cell>
        </row>
        <row r="1022">
          <cell r="D1022">
            <v>0</v>
          </cell>
        </row>
        <row r="1023">
          <cell r="D1023">
            <v>0</v>
          </cell>
        </row>
        <row r="1024">
          <cell r="D1024">
            <v>0</v>
          </cell>
        </row>
        <row r="1025">
          <cell r="D1025">
            <v>0</v>
          </cell>
        </row>
        <row r="1026">
          <cell r="D1026">
            <v>0</v>
          </cell>
        </row>
        <row r="1027">
          <cell r="D1027">
            <v>0</v>
          </cell>
        </row>
        <row r="1028">
          <cell r="D1028">
            <v>0</v>
          </cell>
        </row>
        <row r="1029">
          <cell r="D1029">
            <v>0</v>
          </cell>
        </row>
        <row r="1030">
          <cell r="D1030">
            <v>0</v>
          </cell>
        </row>
        <row r="1031">
          <cell r="D1031">
            <v>0</v>
          </cell>
        </row>
        <row r="1032">
          <cell r="D1032">
            <v>0</v>
          </cell>
        </row>
        <row r="1033">
          <cell r="D1033">
            <v>0</v>
          </cell>
        </row>
        <row r="1034">
          <cell r="D1034">
            <v>0</v>
          </cell>
        </row>
        <row r="1035">
          <cell r="D1035">
            <v>0</v>
          </cell>
        </row>
        <row r="1036">
          <cell r="D1036">
            <v>0</v>
          </cell>
        </row>
        <row r="1037">
          <cell r="D1037">
            <v>0</v>
          </cell>
        </row>
        <row r="1038">
          <cell r="D1038">
            <v>0</v>
          </cell>
        </row>
        <row r="1039">
          <cell r="D1039">
            <v>0</v>
          </cell>
        </row>
        <row r="1040">
          <cell r="D1040">
            <v>0</v>
          </cell>
        </row>
        <row r="1041">
          <cell r="D1041">
            <v>0</v>
          </cell>
        </row>
        <row r="1042">
          <cell r="D1042">
            <v>0</v>
          </cell>
        </row>
        <row r="1043">
          <cell r="D1043">
            <v>0</v>
          </cell>
        </row>
        <row r="1044">
          <cell r="D1044">
            <v>0</v>
          </cell>
        </row>
        <row r="1045">
          <cell r="D1045">
            <v>0</v>
          </cell>
        </row>
        <row r="1046">
          <cell r="D1046">
            <v>0</v>
          </cell>
        </row>
        <row r="1047">
          <cell r="D1047">
            <v>0</v>
          </cell>
        </row>
        <row r="1048">
          <cell r="D1048">
            <v>0</v>
          </cell>
        </row>
        <row r="1049">
          <cell r="D1049">
            <v>0</v>
          </cell>
        </row>
        <row r="1050">
          <cell r="D1050">
            <v>0</v>
          </cell>
        </row>
        <row r="1051">
          <cell r="D1051">
            <v>0</v>
          </cell>
        </row>
        <row r="1052">
          <cell r="D1052">
            <v>0</v>
          </cell>
        </row>
        <row r="1053">
          <cell r="D1053">
            <v>0</v>
          </cell>
        </row>
        <row r="1054">
          <cell r="D1054">
            <v>0</v>
          </cell>
        </row>
        <row r="1055">
          <cell r="D1055">
            <v>0</v>
          </cell>
        </row>
        <row r="1056">
          <cell r="D1056">
            <v>0</v>
          </cell>
        </row>
        <row r="1057">
          <cell r="D1057">
            <v>0</v>
          </cell>
        </row>
        <row r="1058">
          <cell r="D1058">
            <v>0</v>
          </cell>
        </row>
        <row r="1059">
          <cell r="D1059">
            <v>0</v>
          </cell>
        </row>
        <row r="1060">
          <cell r="D1060">
            <v>0</v>
          </cell>
        </row>
        <row r="1061">
          <cell r="D1061">
            <v>0</v>
          </cell>
        </row>
        <row r="1062">
          <cell r="D1062">
            <v>0</v>
          </cell>
        </row>
        <row r="1063">
          <cell r="D1063">
            <v>0</v>
          </cell>
        </row>
        <row r="1064">
          <cell r="D1064">
            <v>0</v>
          </cell>
        </row>
        <row r="1065">
          <cell r="D1065">
            <v>0</v>
          </cell>
        </row>
        <row r="1066">
          <cell r="D1066">
            <v>0</v>
          </cell>
        </row>
        <row r="1067">
          <cell r="D1067">
            <v>0</v>
          </cell>
        </row>
        <row r="1068">
          <cell r="D1068">
            <v>0</v>
          </cell>
        </row>
        <row r="1069">
          <cell r="D1069">
            <v>0</v>
          </cell>
        </row>
        <row r="1070">
          <cell r="D1070">
            <v>0</v>
          </cell>
        </row>
        <row r="1071">
          <cell r="D1071">
            <v>0</v>
          </cell>
        </row>
        <row r="1072">
          <cell r="D1072">
            <v>0</v>
          </cell>
        </row>
        <row r="1073">
          <cell r="D1073">
            <v>0</v>
          </cell>
        </row>
        <row r="1074">
          <cell r="D1074">
            <v>0</v>
          </cell>
        </row>
        <row r="1075">
          <cell r="D1075">
            <v>0</v>
          </cell>
        </row>
        <row r="1076">
          <cell r="D1076">
            <v>0</v>
          </cell>
        </row>
        <row r="1077">
          <cell r="D1077">
            <v>0</v>
          </cell>
        </row>
        <row r="1078">
          <cell r="D1078">
            <v>0</v>
          </cell>
        </row>
        <row r="1079">
          <cell r="D1079">
            <v>0</v>
          </cell>
        </row>
        <row r="1080">
          <cell r="D1080">
            <v>0</v>
          </cell>
        </row>
        <row r="1081">
          <cell r="D1081">
            <v>0</v>
          </cell>
        </row>
        <row r="1082">
          <cell r="D1082">
            <v>0</v>
          </cell>
        </row>
        <row r="1083">
          <cell r="D1083">
            <v>0</v>
          </cell>
        </row>
        <row r="1084">
          <cell r="D1084">
            <v>0</v>
          </cell>
        </row>
        <row r="1085">
          <cell r="D1085">
            <v>0</v>
          </cell>
        </row>
        <row r="1086">
          <cell r="D1086">
            <v>0</v>
          </cell>
        </row>
        <row r="1087">
          <cell r="D1087">
            <v>0</v>
          </cell>
        </row>
        <row r="1088">
          <cell r="D1088">
            <v>0</v>
          </cell>
        </row>
        <row r="1089">
          <cell r="D1089">
            <v>0</v>
          </cell>
        </row>
        <row r="1090">
          <cell r="D1090">
            <v>0</v>
          </cell>
        </row>
        <row r="1091">
          <cell r="D1091">
            <v>0</v>
          </cell>
        </row>
        <row r="1092">
          <cell r="D1092">
            <v>0</v>
          </cell>
        </row>
        <row r="1093">
          <cell r="D1093">
            <v>0</v>
          </cell>
        </row>
        <row r="1094">
          <cell r="D1094">
            <v>0</v>
          </cell>
        </row>
        <row r="1095">
          <cell r="D1095">
            <v>0</v>
          </cell>
        </row>
        <row r="1096">
          <cell r="D1096">
            <v>0</v>
          </cell>
        </row>
        <row r="1097">
          <cell r="D1097">
            <v>0</v>
          </cell>
        </row>
        <row r="1098">
          <cell r="D1098">
            <v>0</v>
          </cell>
        </row>
        <row r="1099">
          <cell r="D1099">
            <v>0</v>
          </cell>
        </row>
        <row r="1100">
          <cell r="D1100">
            <v>0</v>
          </cell>
        </row>
        <row r="1101">
          <cell r="D1101" t="str">
            <v>June,2012 CIL Document</v>
          </cell>
        </row>
        <row r="1102">
          <cell r="D1102">
            <v>0</v>
          </cell>
        </row>
        <row r="1103">
          <cell r="D1103">
            <v>0</v>
          </cell>
        </row>
        <row r="1104">
          <cell r="D1104">
            <v>0</v>
          </cell>
        </row>
        <row r="1105">
          <cell r="D1105" t="str">
            <v>June,2012 CIL Document</v>
          </cell>
        </row>
        <row r="1106">
          <cell r="D1106">
            <v>0</v>
          </cell>
        </row>
        <row r="1107">
          <cell r="D1107">
            <v>0</v>
          </cell>
        </row>
        <row r="1108">
          <cell r="D1108">
            <v>0</v>
          </cell>
        </row>
        <row r="1109">
          <cell r="D1109">
            <v>0</v>
          </cell>
        </row>
        <row r="1110">
          <cell r="D1110">
            <v>0</v>
          </cell>
        </row>
        <row r="1111">
          <cell r="D1111">
            <v>0</v>
          </cell>
        </row>
        <row r="1112">
          <cell r="D1112">
            <v>0</v>
          </cell>
        </row>
        <row r="1113">
          <cell r="D1113">
            <v>0</v>
          </cell>
        </row>
        <row r="1114">
          <cell r="D1114" t="str">
            <v>June,2012 CIL Document</v>
          </cell>
        </row>
        <row r="1115">
          <cell r="D1115">
            <v>0</v>
          </cell>
        </row>
        <row r="1116">
          <cell r="D1116">
            <v>0</v>
          </cell>
        </row>
        <row r="1117">
          <cell r="D1117">
            <v>0</v>
          </cell>
        </row>
        <row r="1118">
          <cell r="D1118">
            <v>0</v>
          </cell>
        </row>
        <row r="1119">
          <cell r="D1119">
            <v>0</v>
          </cell>
        </row>
        <row r="1120">
          <cell r="D1120">
            <v>0</v>
          </cell>
        </row>
        <row r="1121">
          <cell r="D1121" t="str">
            <v>June,2012 CIL Document</v>
          </cell>
        </row>
        <row r="1122">
          <cell r="D1122">
            <v>0</v>
          </cell>
        </row>
        <row r="1123">
          <cell r="D1123">
            <v>0</v>
          </cell>
        </row>
        <row r="1124">
          <cell r="D1124">
            <v>0</v>
          </cell>
        </row>
        <row r="1125">
          <cell r="D1125">
            <v>0</v>
          </cell>
        </row>
        <row r="1126">
          <cell r="D1126">
            <v>0</v>
          </cell>
        </row>
        <row r="1127">
          <cell r="D1127">
            <v>0</v>
          </cell>
        </row>
        <row r="1128">
          <cell r="D1128">
            <v>0</v>
          </cell>
        </row>
        <row r="1129">
          <cell r="D1129">
            <v>0</v>
          </cell>
        </row>
        <row r="1130">
          <cell r="D1130">
            <v>0</v>
          </cell>
        </row>
        <row r="1131">
          <cell r="D1131">
            <v>0</v>
          </cell>
        </row>
        <row r="1132">
          <cell r="D1132">
            <v>0</v>
          </cell>
        </row>
        <row r="1133">
          <cell r="D1133">
            <v>0</v>
          </cell>
        </row>
        <row r="1134">
          <cell r="D1134">
            <v>0</v>
          </cell>
        </row>
        <row r="1135">
          <cell r="D1135">
            <v>0</v>
          </cell>
        </row>
        <row r="1136">
          <cell r="D1136">
            <v>0</v>
          </cell>
        </row>
        <row r="1137">
          <cell r="D1137">
            <v>0</v>
          </cell>
        </row>
        <row r="1138">
          <cell r="D1138">
            <v>0</v>
          </cell>
        </row>
        <row r="1139">
          <cell r="D1139">
            <v>0</v>
          </cell>
        </row>
        <row r="1140">
          <cell r="D1140" t="str">
            <v>June,2012 CIL Document</v>
          </cell>
        </row>
        <row r="1141">
          <cell r="D1141">
            <v>0</v>
          </cell>
        </row>
        <row r="1142">
          <cell r="D1142">
            <v>0</v>
          </cell>
        </row>
        <row r="1143">
          <cell r="D1143">
            <v>0</v>
          </cell>
        </row>
        <row r="1144">
          <cell r="D1144">
            <v>0</v>
          </cell>
        </row>
        <row r="1145">
          <cell r="D1145">
            <v>0</v>
          </cell>
        </row>
        <row r="1146">
          <cell r="D1146">
            <v>0</v>
          </cell>
        </row>
        <row r="1147">
          <cell r="D1147">
            <v>0</v>
          </cell>
        </row>
        <row r="1148">
          <cell r="D1148">
            <v>0</v>
          </cell>
        </row>
        <row r="1149">
          <cell r="D1149">
            <v>0</v>
          </cell>
        </row>
        <row r="1150">
          <cell r="D1150">
            <v>0</v>
          </cell>
        </row>
        <row r="1151">
          <cell r="D1151">
            <v>0</v>
          </cell>
        </row>
        <row r="1152">
          <cell r="D1152">
            <v>0</v>
          </cell>
        </row>
        <row r="1153">
          <cell r="D1153">
            <v>0</v>
          </cell>
        </row>
        <row r="1154">
          <cell r="D1154">
            <v>0</v>
          </cell>
        </row>
        <row r="1155">
          <cell r="D1155">
            <v>0</v>
          </cell>
        </row>
        <row r="1156">
          <cell r="D1156">
            <v>0</v>
          </cell>
        </row>
        <row r="1157">
          <cell r="D1157">
            <v>0</v>
          </cell>
        </row>
        <row r="1158">
          <cell r="D1158">
            <v>0</v>
          </cell>
        </row>
        <row r="1159">
          <cell r="D1159">
            <v>0</v>
          </cell>
        </row>
        <row r="1160">
          <cell r="D1160">
            <v>0</v>
          </cell>
        </row>
        <row r="1161">
          <cell r="D1161">
            <v>0</v>
          </cell>
        </row>
        <row r="1162">
          <cell r="D1162">
            <v>0</v>
          </cell>
        </row>
        <row r="1163">
          <cell r="D1163">
            <v>0</v>
          </cell>
        </row>
        <row r="1164">
          <cell r="D1164">
            <v>0</v>
          </cell>
        </row>
        <row r="1165">
          <cell r="D1165">
            <v>0</v>
          </cell>
        </row>
        <row r="1166">
          <cell r="D1166">
            <v>0</v>
          </cell>
        </row>
        <row r="1167">
          <cell r="D1167">
            <v>0</v>
          </cell>
        </row>
        <row r="1168">
          <cell r="D1168">
            <v>0</v>
          </cell>
        </row>
        <row r="1169">
          <cell r="D1169">
            <v>0</v>
          </cell>
        </row>
        <row r="1170">
          <cell r="D1170">
            <v>0</v>
          </cell>
        </row>
        <row r="1171">
          <cell r="D1171">
            <v>0</v>
          </cell>
        </row>
        <row r="1172">
          <cell r="D1172">
            <v>0</v>
          </cell>
        </row>
        <row r="1173">
          <cell r="D1173">
            <v>0</v>
          </cell>
        </row>
        <row r="1174">
          <cell r="D1174">
            <v>0</v>
          </cell>
        </row>
        <row r="1175">
          <cell r="D1175">
            <v>0</v>
          </cell>
        </row>
        <row r="1176">
          <cell r="D1176">
            <v>0</v>
          </cell>
        </row>
        <row r="1177">
          <cell r="D1177">
            <v>0</v>
          </cell>
        </row>
        <row r="1178">
          <cell r="D1178">
            <v>0</v>
          </cell>
        </row>
        <row r="1179">
          <cell r="D1179">
            <v>0</v>
          </cell>
        </row>
        <row r="1180">
          <cell r="D1180">
            <v>0</v>
          </cell>
        </row>
        <row r="1181">
          <cell r="D1181">
            <v>0</v>
          </cell>
        </row>
        <row r="1182">
          <cell r="D1182">
            <v>0</v>
          </cell>
        </row>
        <row r="1183">
          <cell r="D1183" t="str">
            <v>June,2012 CIL Document</v>
          </cell>
        </row>
        <row r="1184">
          <cell r="D1184">
            <v>0</v>
          </cell>
        </row>
        <row r="1185">
          <cell r="D1185">
            <v>0</v>
          </cell>
        </row>
        <row r="1186">
          <cell r="D1186">
            <v>0</v>
          </cell>
        </row>
        <row r="1187">
          <cell r="D1187">
            <v>0</v>
          </cell>
        </row>
        <row r="1188">
          <cell r="D1188">
            <v>0</v>
          </cell>
        </row>
        <row r="1189">
          <cell r="D1189">
            <v>0</v>
          </cell>
        </row>
        <row r="1190">
          <cell r="D1190">
            <v>0</v>
          </cell>
        </row>
        <row r="1191">
          <cell r="D1191">
            <v>0</v>
          </cell>
        </row>
        <row r="1192">
          <cell r="D1192">
            <v>0</v>
          </cell>
        </row>
        <row r="1193">
          <cell r="D1193">
            <v>0</v>
          </cell>
        </row>
        <row r="1194">
          <cell r="D1194" t="str">
            <v>Company's Website</v>
          </cell>
        </row>
        <row r="1195">
          <cell r="D1195" t="str">
            <v>CEA Thermal Document</v>
          </cell>
        </row>
        <row r="1196">
          <cell r="D1196">
            <v>0</v>
          </cell>
        </row>
        <row r="1197">
          <cell r="D1197" t="str">
            <v>June,2012 CIL Document</v>
          </cell>
        </row>
        <row r="1198">
          <cell r="D1198">
            <v>0</v>
          </cell>
        </row>
        <row r="1199">
          <cell r="D1199">
            <v>0</v>
          </cell>
        </row>
        <row r="1200">
          <cell r="D1200">
            <v>0</v>
          </cell>
        </row>
        <row r="1201">
          <cell r="D1201" t="str">
            <v>CEA Thermal Document</v>
          </cell>
        </row>
        <row r="1202">
          <cell r="D1202">
            <v>0</v>
          </cell>
        </row>
        <row r="1203">
          <cell r="D1203" t="str">
            <v>CEA Thermal Document</v>
          </cell>
        </row>
        <row r="1204">
          <cell r="D1204">
            <v>0</v>
          </cell>
        </row>
        <row r="1205">
          <cell r="D1205">
            <v>0</v>
          </cell>
        </row>
        <row r="1206">
          <cell r="D1206">
            <v>0</v>
          </cell>
        </row>
        <row r="1207">
          <cell r="D1207">
            <v>0</v>
          </cell>
        </row>
        <row r="1208">
          <cell r="D1208">
            <v>0</v>
          </cell>
        </row>
        <row r="1209">
          <cell r="D1209">
            <v>0</v>
          </cell>
        </row>
        <row r="1210">
          <cell r="D1210">
            <v>0</v>
          </cell>
        </row>
        <row r="1211">
          <cell r="D1211">
            <v>0</v>
          </cell>
        </row>
        <row r="1212">
          <cell r="D1212">
            <v>0</v>
          </cell>
        </row>
        <row r="1213">
          <cell r="D1213">
            <v>0</v>
          </cell>
        </row>
        <row r="1214">
          <cell r="D1214">
            <v>0</v>
          </cell>
        </row>
        <row r="1215">
          <cell r="D1215">
            <v>0</v>
          </cell>
        </row>
        <row r="1216">
          <cell r="D1216">
            <v>0</v>
          </cell>
        </row>
        <row r="1217">
          <cell r="D1217">
            <v>0</v>
          </cell>
        </row>
        <row r="1218">
          <cell r="D1218">
            <v>0</v>
          </cell>
        </row>
        <row r="1219">
          <cell r="D1219">
            <v>0</v>
          </cell>
        </row>
        <row r="1220">
          <cell r="D1220">
            <v>0</v>
          </cell>
        </row>
        <row r="1221">
          <cell r="D1221">
            <v>0</v>
          </cell>
        </row>
        <row r="1222">
          <cell r="D1222">
            <v>0</v>
          </cell>
        </row>
        <row r="1223">
          <cell r="D1223">
            <v>0</v>
          </cell>
        </row>
        <row r="1224">
          <cell r="D1224">
            <v>0</v>
          </cell>
        </row>
        <row r="1225">
          <cell r="D1225">
            <v>0</v>
          </cell>
        </row>
        <row r="1226">
          <cell r="D1226">
            <v>0</v>
          </cell>
        </row>
        <row r="1227">
          <cell r="D1227">
            <v>0</v>
          </cell>
        </row>
        <row r="1228">
          <cell r="D1228">
            <v>0</v>
          </cell>
        </row>
        <row r="1229">
          <cell r="D1229">
            <v>0</v>
          </cell>
        </row>
        <row r="1230">
          <cell r="D1230">
            <v>0</v>
          </cell>
        </row>
        <row r="1231">
          <cell r="D1231">
            <v>0</v>
          </cell>
        </row>
        <row r="1232">
          <cell r="D1232">
            <v>0</v>
          </cell>
        </row>
        <row r="1233">
          <cell r="D1233">
            <v>0</v>
          </cell>
        </row>
        <row r="1234">
          <cell r="D1234">
            <v>0</v>
          </cell>
        </row>
        <row r="1235">
          <cell r="D1235">
            <v>0</v>
          </cell>
        </row>
        <row r="1236">
          <cell r="D1236" t="str">
            <v>CEA Thermal Document</v>
          </cell>
        </row>
        <row r="1237">
          <cell r="D1237" t="str">
            <v>CEA Thermal Document</v>
          </cell>
        </row>
        <row r="1238">
          <cell r="D1238">
            <v>0</v>
          </cell>
        </row>
        <row r="1239">
          <cell r="D1239">
            <v>0</v>
          </cell>
        </row>
        <row r="1240">
          <cell r="D1240" t="str">
            <v>CEA Thermal Document</v>
          </cell>
        </row>
        <row r="1241">
          <cell r="D1241">
            <v>0</v>
          </cell>
        </row>
        <row r="1242">
          <cell r="D1242" t="str">
            <v>CEA Thermal Document</v>
          </cell>
        </row>
        <row r="1243">
          <cell r="D1243" t="str">
            <v>CEA Thermal Document</v>
          </cell>
        </row>
        <row r="1244">
          <cell r="D1244" t="str">
            <v>Metis Document</v>
          </cell>
        </row>
        <row r="1245">
          <cell r="D1245">
            <v>0</v>
          </cell>
        </row>
        <row r="1246">
          <cell r="D1246">
            <v>0</v>
          </cell>
        </row>
        <row r="1247">
          <cell r="D1247">
            <v>0</v>
          </cell>
        </row>
        <row r="1248">
          <cell r="D1248" t="str">
            <v>CEA Thermal Document</v>
          </cell>
        </row>
        <row r="1249">
          <cell r="D1249">
            <v>0</v>
          </cell>
        </row>
        <row r="1250">
          <cell r="D1250" t="str">
            <v>CEA Thermal Document</v>
          </cell>
        </row>
        <row r="1251">
          <cell r="D1251" t="str">
            <v>Company's Website</v>
          </cell>
        </row>
        <row r="1252">
          <cell r="D1252" t="str">
            <v>CEA Thermal Document</v>
          </cell>
        </row>
        <row r="1253">
          <cell r="D1253" t="str">
            <v>CEA Thermal Document</v>
          </cell>
        </row>
        <row r="1254">
          <cell r="D1254" t="str">
            <v>CEA Thermal Document</v>
          </cell>
        </row>
        <row r="1255">
          <cell r="D1255" t="str">
            <v>CEA Thermal Document</v>
          </cell>
        </row>
        <row r="1256">
          <cell r="D1256" t="str">
            <v>CEA Thermal Document</v>
          </cell>
        </row>
        <row r="1257">
          <cell r="D1257" t="str">
            <v>CEA Thermal Document</v>
          </cell>
        </row>
        <row r="1258">
          <cell r="D1258" t="str">
            <v>CEA Thermal Document</v>
          </cell>
        </row>
        <row r="1259">
          <cell r="D1259">
            <v>0</v>
          </cell>
        </row>
        <row r="1260">
          <cell r="D1260" t="str">
            <v>Company's Website</v>
          </cell>
        </row>
        <row r="1261">
          <cell r="D1261">
            <v>0</v>
          </cell>
        </row>
        <row r="1262">
          <cell r="D1262">
            <v>0</v>
          </cell>
        </row>
        <row r="1263">
          <cell r="D1263" t="str">
            <v>Metis Document</v>
          </cell>
        </row>
        <row r="1264">
          <cell r="D1264" t="str">
            <v>Metis Document</v>
          </cell>
        </row>
        <row r="1265">
          <cell r="D1265">
            <v>0</v>
          </cell>
        </row>
        <row r="1266">
          <cell r="D1266" t="str">
            <v>Company's Website</v>
          </cell>
        </row>
        <row r="1267">
          <cell r="D1267" t="str">
            <v>Company's Website</v>
          </cell>
        </row>
        <row r="1268">
          <cell r="D1268" t="str">
            <v>CEA Thermal Document</v>
          </cell>
        </row>
        <row r="1269">
          <cell r="D1269" t="str">
            <v>CEA Thermal Document</v>
          </cell>
        </row>
        <row r="1270">
          <cell r="D1270" t="str">
            <v>Company's Website</v>
          </cell>
        </row>
        <row r="1271">
          <cell r="D1271" t="str">
            <v>Metis Document</v>
          </cell>
        </row>
        <row r="1272">
          <cell r="D1272" t="str">
            <v>CEA Thermal Document</v>
          </cell>
        </row>
        <row r="1273">
          <cell r="D1273">
            <v>0</v>
          </cell>
        </row>
        <row r="1274">
          <cell r="D1274" t="str">
            <v>CEA Thermal Document</v>
          </cell>
        </row>
        <row r="1275">
          <cell r="D1275">
            <v>0</v>
          </cell>
        </row>
        <row r="1276">
          <cell r="D1276">
            <v>0</v>
          </cell>
        </row>
        <row r="1277">
          <cell r="D1277" t="str">
            <v>CEA Thermal Document</v>
          </cell>
        </row>
        <row r="1278">
          <cell r="D1278">
            <v>0</v>
          </cell>
        </row>
        <row r="1279">
          <cell r="D1279" t="str">
            <v>Metis Document</v>
          </cell>
        </row>
        <row r="1280">
          <cell r="D1280" t="str">
            <v>Metis Document</v>
          </cell>
        </row>
        <row r="1281">
          <cell r="D1281" t="str">
            <v>CEA Thermal Document</v>
          </cell>
        </row>
        <row r="1282">
          <cell r="D1282" t="str">
            <v>CEA Thermal Document</v>
          </cell>
        </row>
        <row r="1283">
          <cell r="D1283" t="str">
            <v>Metis Document</v>
          </cell>
        </row>
        <row r="1284">
          <cell r="D1284" t="str">
            <v>Metis Document</v>
          </cell>
        </row>
        <row r="1285">
          <cell r="D1285" t="str">
            <v>Metis Document</v>
          </cell>
        </row>
        <row r="1286">
          <cell r="D1286" t="str">
            <v>Metis Document</v>
          </cell>
        </row>
        <row r="1287">
          <cell r="D1287" t="str">
            <v>CEA Thermal Document</v>
          </cell>
        </row>
        <row r="1288">
          <cell r="D1288" t="str">
            <v>CEA Thermal Document</v>
          </cell>
        </row>
        <row r="1289">
          <cell r="D1289" t="str">
            <v>CEA Thermal Document</v>
          </cell>
        </row>
        <row r="1290">
          <cell r="D1290">
            <v>0</v>
          </cell>
        </row>
        <row r="1291">
          <cell r="D1291" t="str">
            <v>Company's Website</v>
          </cell>
        </row>
        <row r="1292">
          <cell r="D1292" t="str">
            <v>Company's Website</v>
          </cell>
        </row>
        <row r="1293">
          <cell r="D1293" t="str">
            <v>CEA Thermal Document</v>
          </cell>
        </row>
        <row r="1294">
          <cell r="D1294">
            <v>0</v>
          </cell>
        </row>
        <row r="1295">
          <cell r="D1295" t="str">
            <v>Company's Website</v>
          </cell>
        </row>
        <row r="1296">
          <cell r="D1296" t="str">
            <v>Metis Document</v>
          </cell>
        </row>
        <row r="1297">
          <cell r="D1297" t="str">
            <v>CEA Thermal Document</v>
          </cell>
        </row>
        <row r="1298">
          <cell r="D1298" t="str">
            <v>CEA Thermal Document</v>
          </cell>
        </row>
        <row r="1299">
          <cell r="D1299">
            <v>0</v>
          </cell>
        </row>
        <row r="1300">
          <cell r="D1300">
            <v>0</v>
          </cell>
        </row>
        <row r="1301">
          <cell r="D1301" t="str">
            <v>Company's Website</v>
          </cell>
        </row>
        <row r="1302">
          <cell r="D1302" t="str">
            <v>CEA Thermal Document</v>
          </cell>
        </row>
        <row r="1303">
          <cell r="D1303">
            <v>0</v>
          </cell>
        </row>
        <row r="1304">
          <cell r="D1304">
            <v>0</v>
          </cell>
        </row>
        <row r="1305">
          <cell r="D1305" t="str">
            <v>Company's Website</v>
          </cell>
        </row>
        <row r="1306">
          <cell r="D1306" t="str">
            <v>Company's Website</v>
          </cell>
        </row>
        <row r="1307">
          <cell r="D1307" t="str">
            <v>Company's Website</v>
          </cell>
        </row>
        <row r="1308">
          <cell r="D1308" t="str">
            <v>Metis Document</v>
          </cell>
        </row>
        <row r="1309">
          <cell r="D1309" t="str">
            <v>Company's Website</v>
          </cell>
        </row>
        <row r="1310">
          <cell r="D1310" t="str">
            <v>CEA Thermal Document</v>
          </cell>
        </row>
        <row r="1311">
          <cell r="D1311" t="str">
            <v>Metis Document</v>
          </cell>
        </row>
        <row r="1312">
          <cell r="D1312">
            <v>0</v>
          </cell>
        </row>
        <row r="1313">
          <cell r="D1313">
            <v>0</v>
          </cell>
        </row>
        <row r="1314">
          <cell r="D1314" t="str">
            <v>Company's Website</v>
          </cell>
        </row>
        <row r="1315">
          <cell r="D1315" t="str">
            <v>Company's Website</v>
          </cell>
        </row>
        <row r="1316">
          <cell r="D1316" t="str">
            <v>Company's Website</v>
          </cell>
        </row>
        <row r="1317">
          <cell r="D1317" t="str">
            <v>CEA Thermal Document</v>
          </cell>
        </row>
        <row r="1318">
          <cell r="D1318" t="str">
            <v>CEA Thermal Document</v>
          </cell>
        </row>
        <row r="1319">
          <cell r="D1319">
            <v>0</v>
          </cell>
        </row>
        <row r="1320">
          <cell r="D1320" t="str">
            <v>CEA Thermal Document</v>
          </cell>
        </row>
        <row r="1321">
          <cell r="D1321" t="str">
            <v>CEA Thermal Document</v>
          </cell>
        </row>
        <row r="1322">
          <cell r="D1322" t="str">
            <v>Company's Website</v>
          </cell>
        </row>
        <row r="1323">
          <cell r="D1323" t="str">
            <v>CEA Thermal Document</v>
          </cell>
        </row>
        <row r="1324">
          <cell r="D1324" t="str">
            <v>CEA Thermal Document</v>
          </cell>
        </row>
        <row r="1325">
          <cell r="D1325" t="str">
            <v>Company's Website</v>
          </cell>
        </row>
        <row r="1326">
          <cell r="D1326">
            <v>0</v>
          </cell>
        </row>
        <row r="1327">
          <cell r="D1327" t="str">
            <v>CEA Thermal Document</v>
          </cell>
        </row>
        <row r="1328">
          <cell r="D1328">
            <v>0</v>
          </cell>
        </row>
        <row r="1329">
          <cell r="D1329" t="str">
            <v>Metis Document</v>
          </cell>
        </row>
        <row r="1330">
          <cell r="D1330" t="str">
            <v>CEA Thermal Document</v>
          </cell>
        </row>
        <row r="1331">
          <cell r="D1331" t="str">
            <v>CEA Thermal Document</v>
          </cell>
        </row>
        <row r="1332">
          <cell r="D1332" t="str">
            <v>Company's Website</v>
          </cell>
        </row>
        <row r="1333">
          <cell r="D1333" t="str">
            <v>Metis Document</v>
          </cell>
        </row>
        <row r="1334">
          <cell r="D1334" t="str">
            <v>Company's Website</v>
          </cell>
        </row>
        <row r="1335">
          <cell r="D1335">
            <v>0</v>
          </cell>
        </row>
        <row r="1336">
          <cell r="D1336" t="str">
            <v>CEA Thermal Document</v>
          </cell>
        </row>
        <row r="1337">
          <cell r="D1337" t="str">
            <v>Company's Website</v>
          </cell>
        </row>
        <row r="1338">
          <cell r="D1338" t="str">
            <v>Company's Website</v>
          </cell>
        </row>
        <row r="1339">
          <cell r="D1339" t="str">
            <v>CEA Thermal Document</v>
          </cell>
        </row>
        <row r="1340">
          <cell r="D1340">
            <v>0</v>
          </cell>
        </row>
        <row r="1341">
          <cell r="D1341" t="str">
            <v>CEA Thermal Document</v>
          </cell>
        </row>
        <row r="1342">
          <cell r="D1342">
            <v>0</v>
          </cell>
        </row>
        <row r="1343">
          <cell r="D1343">
            <v>0</v>
          </cell>
        </row>
        <row r="1344">
          <cell r="D1344" t="str">
            <v>Metis Document</v>
          </cell>
        </row>
        <row r="1345">
          <cell r="D1345" t="str">
            <v>Company's Website</v>
          </cell>
        </row>
        <row r="1346">
          <cell r="D1346" t="str">
            <v>CEA Thermal Document</v>
          </cell>
        </row>
        <row r="1347">
          <cell r="D1347" t="str">
            <v>Company's Website</v>
          </cell>
        </row>
        <row r="1348">
          <cell r="D1348" t="str">
            <v>CEA Thermal Document</v>
          </cell>
        </row>
        <row r="1349">
          <cell r="D1349" t="str">
            <v>CEA Thermal Document</v>
          </cell>
        </row>
        <row r="1350">
          <cell r="D1350">
            <v>0</v>
          </cell>
        </row>
        <row r="1351">
          <cell r="D1351" t="str">
            <v>CEA Thermal Document</v>
          </cell>
        </row>
        <row r="1352">
          <cell r="D1352" t="str">
            <v>CEA Thermal Document &amp; Company's Website</v>
          </cell>
        </row>
        <row r="1353">
          <cell r="D1353" t="str">
            <v>CEA Thermal Document</v>
          </cell>
        </row>
        <row r="1354">
          <cell r="D1354" t="str">
            <v>CEA Thermal Document</v>
          </cell>
        </row>
        <row r="1355">
          <cell r="D1355" t="str">
            <v>Company's Website</v>
          </cell>
        </row>
        <row r="1356">
          <cell r="D1356">
            <v>0</v>
          </cell>
        </row>
        <row r="1357">
          <cell r="D1357" t="str">
            <v>CEA Thermal Document</v>
          </cell>
        </row>
        <row r="1358">
          <cell r="D1358" t="str">
            <v>CEA Thermal Document</v>
          </cell>
        </row>
        <row r="1359">
          <cell r="D1359" t="str">
            <v>Metis Document</v>
          </cell>
        </row>
        <row r="1360">
          <cell r="D1360">
            <v>0</v>
          </cell>
        </row>
        <row r="1361">
          <cell r="D1361" t="str">
            <v>Company's Website</v>
          </cell>
        </row>
        <row r="1362">
          <cell r="D1362" t="str">
            <v>Company's Website</v>
          </cell>
        </row>
        <row r="1363">
          <cell r="D1363" t="str">
            <v>CEA Thermal Document &amp; Company's Website</v>
          </cell>
        </row>
        <row r="1364">
          <cell r="D1364" t="str">
            <v>CEA Thermal Document</v>
          </cell>
        </row>
        <row r="1365">
          <cell r="D1365" t="str">
            <v>CEA Thermal Document</v>
          </cell>
        </row>
        <row r="1366">
          <cell r="D1366" t="str">
            <v>CEA Thermal Document</v>
          </cell>
        </row>
        <row r="1367">
          <cell r="D1367" t="str">
            <v>CEA Thermal Document</v>
          </cell>
        </row>
        <row r="1368">
          <cell r="D1368">
            <v>0</v>
          </cell>
        </row>
        <row r="1369">
          <cell r="D1369" t="str">
            <v>Company's Website</v>
          </cell>
        </row>
        <row r="1370">
          <cell r="D1370">
            <v>0</v>
          </cell>
        </row>
        <row r="1371">
          <cell r="D1371" t="str">
            <v>Company's Website</v>
          </cell>
        </row>
        <row r="1372">
          <cell r="D1372" t="str">
            <v>CEA Thermal Document</v>
          </cell>
        </row>
        <row r="1373">
          <cell r="D1373" t="str">
            <v>Company's Website</v>
          </cell>
        </row>
        <row r="1374">
          <cell r="D1374" t="str">
            <v>Metis Document</v>
          </cell>
        </row>
        <row r="1375">
          <cell r="D1375" t="str">
            <v>CEA Thermal Document</v>
          </cell>
        </row>
        <row r="1376">
          <cell r="D1376" t="str">
            <v>June,2012 CIL Document</v>
          </cell>
        </row>
        <row r="1377">
          <cell r="D1377" t="str">
            <v>Metis Document</v>
          </cell>
        </row>
        <row r="1378">
          <cell r="D1378" t="str">
            <v>CEA Thermal Document</v>
          </cell>
        </row>
        <row r="1379">
          <cell r="D1379" t="str">
            <v>CEA Thermal Document</v>
          </cell>
        </row>
        <row r="1380">
          <cell r="D1380">
            <v>0</v>
          </cell>
        </row>
        <row r="1381">
          <cell r="D1381">
            <v>0</v>
          </cell>
        </row>
        <row r="1382">
          <cell r="D1382">
            <v>0</v>
          </cell>
        </row>
        <row r="1383">
          <cell r="D1383" t="str">
            <v>Metis Document</v>
          </cell>
        </row>
        <row r="1384">
          <cell r="D1384" t="str">
            <v>Company's Website</v>
          </cell>
        </row>
        <row r="1385">
          <cell r="D1385" t="str">
            <v>Company's Website</v>
          </cell>
        </row>
        <row r="1386">
          <cell r="D1386" t="str">
            <v>Company's Website</v>
          </cell>
        </row>
        <row r="1387">
          <cell r="D1387" t="str">
            <v>Metis Document</v>
          </cell>
        </row>
        <row r="1388">
          <cell r="D1388" t="str">
            <v>CEA Thermal Document</v>
          </cell>
        </row>
        <row r="1389">
          <cell r="D1389" t="str">
            <v>Metis Document &amp; Company's Website</v>
          </cell>
        </row>
        <row r="1390">
          <cell r="D1390">
            <v>0</v>
          </cell>
        </row>
        <row r="1391">
          <cell r="D1391" t="str">
            <v>Metis Document</v>
          </cell>
        </row>
        <row r="1392">
          <cell r="D1392" t="str">
            <v>Metis Document</v>
          </cell>
        </row>
        <row r="1393">
          <cell r="D1393">
            <v>0</v>
          </cell>
        </row>
        <row r="1394">
          <cell r="D1394" t="str">
            <v>Metis Document</v>
          </cell>
        </row>
        <row r="1395">
          <cell r="D1395" t="str">
            <v>CEA Thermal Document</v>
          </cell>
        </row>
        <row r="1396">
          <cell r="D1396">
            <v>0</v>
          </cell>
        </row>
        <row r="1397">
          <cell r="D1397" t="str">
            <v>Company's Website</v>
          </cell>
        </row>
        <row r="1398">
          <cell r="D1398">
            <v>0</v>
          </cell>
        </row>
        <row r="1399">
          <cell r="D1399" t="str">
            <v>Metis Document</v>
          </cell>
        </row>
        <row r="1400">
          <cell r="D1400">
            <v>0</v>
          </cell>
        </row>
        <row r="1401">
          <cell r="D1401" t="str">
            <v>Company's Website</v>
          </cell>
        </row>
        <row r="1402">
          <cell r="D1402">
            <v>0</v>
          </cell>
        </row>
        <row r="1403">
          <cell r="D1403">
            <v>0</v>
          </cell>
        </row>
        <row r="1404">
          <cell r="D1404" t="str">
            <v>CEA Thermal Document</v>
          </cell>
        </row>
        <row r="1405">
          <cell r="D1405" t="str">
            <v>Company's Website</v>
          </cell>
        </row>
        <row r="1406">
          <cell r="D1406" t="str">
            <v>Company's Website</v>
          </cell>
        </row>
        <row r="1407">
          <cell r="D1407" t="str">
            <v>Metis Document &amp; Company's Website</v>
          </cell>
        </row>
        <row r="1408">
          <cell r="D1408" t="str">
            <v>Company's Website</v>
          </cell>
        </row>
        <row r="1409">
          <cell r="D1409">
            <v>0</v>
          </cell>
        </row>
        <row r="1410">
          <cell r="D1410" t="str">
            <v>Metis Document</v>
          </cell>
        </row>
        <row r="1411">
          <cell r="D1411" t="str">
            <v>Company's Website</v>
          </cell>
        </row>
        <row r="1412">
          <cell r="D1412" t="str">
            <v>CEA Thermal Document</v>
          </cell>
        </row>
        <row r="1413">
          <cell r="D1413">
            <v>0</v>
          </cell>
        </row>
        <row r="1414">
          <cell r="D1414">
            <v>0</v>
          </cell>
        </row>
        <row r="1415">
          <cell r="D1415" t="str">
            <v>Metis Document</v>
          </cell>
        </row>
        <row r="1416">
          <cell r="D1416" t="str">
            <v>Metis Document</v>
          </cell>
        </row>
        <row r="1417">
          <cell r="D1417" t="str">
            <v>Metis Document</v>
          </cell>
        </row>
        <row r="1418">
          <cell r="D1418" t="str">
            <v>Metis Document &amp; Company's Website</v>
          </cell>
        </row>
        <row r="1419">
          <cell r="D1419">
            <v>0</v>
          </cell>
        </row>
        <row r="1420">
          <cell r="D1420">
            <v>0</v>
          </cell>
        </row>
        <row r="1421">
          <cell r="D1421" t="str">
            <v>Metis Document</v>
          </cell>
        </row>
        <row r="1422">
          <cell r="D1422" t="str">
            <v>Company's Website</v>
          </cell>
        </row>
        <row r="1423">
          <cell r="D1423">
            <v>0</v>
          </cell>
        </row>
        <row r="1424">
          <cell r="D1424" t="str">
            <v>CEA Thermal Document</v>
          </cell>
        </row>
        <row r="1425">
          <cell r="D1425" t="str">
            <v>CEA Thermal Document</v>
          </cell>
        </row>
        <row r="1426">
          <cell r="D1426" t="str">
            <v>Company's Website</v>
          </cell>
        </row>
        <row r="1427">
          <cell r="D1427">
            <v>0</v>
          </cell>
        </row>
        <row r="1428">
          <cell r="D1428">
            <v>0</v>
          </cell>
        </row>
        <row r="1429">
          <cell r="D1429" t="str">
            <v>Company's Website</v>
          </cell>
        </row>
        <row r="1430">
          <cell r="D1430" t="str">
            <v>Company's Website</v>
          </cell>
        </row>
        <row r="1431">
          <cell r="D1431" t="str">
            <v>Metis Document &amp; Company's Website</v>
          </cell>
        </row>
        <row r="1432">
          <cell r="D1432" t="str">
            <v>Metis Document</v>
          </cell>
        </row>
        <row r="1433">
          <cell r="D1433" t="str">
            <v>Company's Website</v>
          </cell>
        </row>
        <row r="1434">
          <cell r="D1434">
            <v>0</v>
          </cell>
        </row>
        <row r="1435">
          <cell r="D1435" t="str">
            <v>Metis Document</v>
          </cell>
        </row>
        <row r="1436">
          <cell r="D1436" t="str">
            <v>Metis Document</v>
          </cell>
        </row>
        <row r="1437">
          <cell r="D1437" t="str">
            <v>Company's Website</v>
          </cell>
        </row>
        <row r="1438">
          <cell r="D1438">
            <v>0</v>
          </cell>
        </row>
        <row r="1439">
          <cell r="D1439" t="str">
            <v>Company's Website</v>
          </cell>
        </row>
        <row r="1440">
          <cell r="D1440" t="str">
            <v>Company's Website</v>
          </cell>
        </row>
        <row r="1441">
          <cell r="D1441" t="str">
            <v>Metis Document</v>
          </cell>
        </row>
        <row r="1442">
          <cell r="D1442" t="str">
            <v>Company's Website</v>
          </cell>
        </row>
        <row r="1443">
          <cell r="D1443" t="str">
            <v>Company's Website</v>
          </cell>
        </row>
        <row r="1444">
          <cell r="D1444" t="str">
            <v>Metis Document</v>
          </cell>
        </row>
        <row r="1445">
          <cell r="D1445" t="str">
            <v>Metis Document</v>
          </cell>
        </row>
        <row r="1446">
          <cell r="D1446" t="str">
            <v>Metis Document</v>
          </cell>
        </row>
        <row r="1447">
          <cell r="D1447" t="str">
            <v>Metis Document</v>
          </cell>
        </row>
        <row r="1448">
          <cell r="D1448" t="str">
            <v>Company's Website</v>
          </cell>
        </row>
        <row r="1449">
          <cell r="D1449" t="str">
            <v>CEA Thermal Document</v>
          </cell>
        </row>
        <row r="1450">
          <cell r="D1450" t="str">
            <v>Company's Website</v>
          </cell>
        </row>
        <row r="1451">
          <cell r="D1451" t="str">
            <v>Metis Document</v>
          </cell>
        </row>
        <row r="1452">
          <cell r="D1452" t="str">
            <v>Metis Document</v>
          </cell>
        </row>
        <row r="1453">
          <cell r="D1453" t="str">
            <v>CEA Thermal Document</v>
          </cell>
        </row>
        <row r="1454">
          <cell r="D1454">
            <v>0</v>
          </cell>
        </row>
        <row r="1455">
          <cell r="D1455" t="str">
            <v>Metis Document</v>
          </cell>
        </row>
        <row r="1456">
          <cell r="D1456" t="str">
            <v>Metis Document</v>
          </cell>
        </row>
        <row r="1457">
          <cell r="D1457" t="str">
            <v>Company's Website</v>
          </cell>
        </row>
        <row r="1458">
          <cell r="D1458" t="str">
            <v>CEA Thermal Document</v>
          </cell>
        </row>
        <row r="1459">
          <cell r="D1459" t="str">
            <v>Metis Document</v>
          </cell>
        </row>
        <row r="1460">
          <cell r="D1460" t="str">
            <v>Metis Document</v>
          </cell>
        </row>
        <row r="1461">
          <cell r="D1461">
            <v>0</v>
          </cell>
        </row>
        <row r="1462">
          <cell r="D1462" t="str">
            <v>Cea Thermal Document</v>
          </cell>
        </row>
        <row r="1463">
          <cell r="D1463" t="str">
            <v>Metis Document</v>
          </cell>
        </row>
        <row r="1464">
          <cell r="D1464" t="str">
            <v>Metis Document</v>
          </cell>
        </row>
        <row r="1465">
          <cell r="D1465" t="str">
            <v>CEA Thermal Document &amp; Company's Website</v>
          </cell>
        </row>
        <row r="1466">
          <cell r="D1466" t="str">
            <v>Company's Website</v>
          </cell>
        </row>
        <row r="1467">
          <cell r="D1467" t="str">
            <v>Metis Document &amp; Company's Website</v>
          </cell>
        </row>
        <row r="1468">
          <cell r="D1468" t="str">
            <v>Metis Document</v>
          </cell>
        </row>
        <row r="1469">
          <cell r="D1469" t="str">
            <v>Metis Document</v>
          </cell>
        </row>
        <row r="1470">
          <cell r="D1470" t="str">
            <v>Metis Document</v>
          </cell>
        </row>
        <row r="1471">
          <cell r="D1471" t="str">
            <v>CEA Thermal Document</v>
          </cell>
        </row>
        <row r="1472">
          <cell r="D1472">
            <v>0</v>
          </cell>
        </row>
        <row r="1473">
          <cell r="D1473" t="str">
            <v>Company's Website</v>
          </cell>
        </row>
        <row r="1474">
          <cell r="D1474">
            <v>0</v>
          </cell>
        </row>
        <row r="1475">
          <cell r="D1475">
            <v>0</v>
          </cell>
        </row>
        <row r="1476">
          <cell r="D1476" t="str">
            <v>CEA Thermal Document</v>
          </cell>
        </row>
        <row r="1477">
          <cell r="D1477" t="str">
            <v>Company's Website</v>
          </cell>
        </row>
        <row r="1478">
          <cell r="D1478" t="str">
            <v>Company's Website</v>
          </cell>
        </row>
        <row r="1479">
          <cell r="D1479">
            <v>0</v>
          </cell>
        </row>
        <row r="1480">
          <cell r="D1480" t="str">
            <v>CEA Thermal Document</v>
          </cell>
        </row>
        <row r="1481">
          <cell r="D1481" t="str">
            <v>Company's Website</v>
          </cell>
        </row>
        <row r="1482">
          <cell r="D1482" t="str">
            <v>Metis Document</v>
          </cell>
        </row>
        <row r="1483">
          <cell r="D1483" t="str">
            <v>Metis Document</v>
          </cell>
        </row>
        <row r="1484">
          <cell r="D1484" t="str">
            <v>Metis Document</v>
          </cell>
        </row>
        <row r="1485">
          <cell r="D1485">
            <v>0</v>
          </cell>
        </row>
        <row r="1486">
          <cell r="D1486" t="str">
            <v>Metis Document &amp; Company's Website</v>
          </cell>
        </row>
        <row r="1487">
          <cell r="D1487">
            <v>0</v>
          </cell>
        </row>
        <row r="1488">
          <cell r="D1488" t="str">
            <v>CEA Thermal Document &amp; Company's Website</v>
          </cell>
        </row>
        <row r="1489">
          <cell r="D1489" t="str">
            <v>CEA Thermal Document</v>
          </cell>
        </row>
        <row r="1490">
          <cell r="D1490" t="str">
            <v>CEA Thermal Document</v>
          </cell>
        </row>
        <row r="1491">
          <cell r="D1491">
            <v>0</v>
          </cell>
        </row>
        <row r="1492">
          <cell r="D1492" t="str">
            <v>Metis Document</v>
          </cell>
        </row>
        <row r="1493">
          <cell r="D1493">
            <v>0</v>
          </cell>
        </row>
        <row r="1494">
          <cell r="D1494" t="str">
            <v>Metis Document</v>
          </cell>
        </row>
        <row r="1495">
          <cell r="D1495" t="str">
            <v>Metis Document</v>
          </cell>
        </row>
        <row r="1496">
          <cell r="D1496" t="str">
            <v>CEA Thermal Document &amp; Company's Website</v>
          </cell>
        </row>
        <row r="1497">
          <cell r="D1497" t="str">
            <v>Metis Document</v>
          </cell>
        </row>
        <row r="1498">
          <cell r="D1498" t="str">
            <v>Company's Website</v>
          </cell>
        </row>
        <row r="1499">
          <cell r="D1499" t="str">
            <v>CEA Thermal Document</v>
          </cell>
        </row>
        <row r="1500">
          <cell r="D1500">
            <v>0</v>
          </cell>
        </row>
        <row r="1501">
          <cell r="D1501" t="str">
            <v>Cea Thermal Document</v>
          </cell>
        </row>
        <row r="1502">
          <cell r="D1502" t="str">
            <v>Metis Document</v>
          </cell>
        </row>
        <row r="1503">
          <cell r="D1503" t="str">
            <v>Metis Document</v>
          </cell>
        </row>
        <row r="1504">
          <cell r="D1504">
            <v>0</v>
          </cell>
        </row>
        <row r="1505">
          <cell r="D1505" t="str">
            <v>Company's Website</v>
          </cell>
        </row>
        <row r="1506">
          <cell r="D1506" t="str">
            <v>Company's Website</v>
          </cell>
        </row>
        <row r="1507">
          <cell r="D1507" t="str">
            <v>Metis Document</v>
          </cell>
        </row>
        <row r="1508">
          <cell r="D1508">
            <v>0</v>
          </cell>
        </row>
        <row r="1509">
          <cell r="D1509" t="str">
            <v>CEA Thermal Document</v>
          </cell>
        </row>
        <row r="1510">
          <cell r="D1510">
            <v>0</v>
          </cell>
        </row>
        <row r="1511">
          <cell r="D1511" t="str">
            <v>Metis Document</v>
          </cell>
        </row>
        <row r="1512">
          <cell r="D1512" t="str">
            <v>CEA Thermal Document &amp; Company's Website</v>
          </cell>
        </row>
        <row r="1513">
          <cell r="D1513">
            <v>0</v>
          </cell>
        </row>
        <row r="1514">
          <cell r="D1514" t="str">
            <v>Metis Document</v>
          </cell>
        </row>
        <row r="1515">
          <cell r="D1515">
            <v>0</v>
          </cell>
        </row>
        <row r="1516">
          <cell r="D1516" t="str">
            <v>Company's Website</v>
          </cell>
        </row>
        <row r="1517">
          <cell r="D1517" t="str">
            <v>Company's Website</v>
          </cell>
        </row>
        <row r="1518">
          <cell r="D1518">
            <v>0</v>
          </cell>
        </row>
        <row r="1519">
          <cell r="D1519" t="str">
            <v>CEA Thermal Document</v>
          </cell>
        </row>
        <row r="1520">
          <cell r="D1520" t="str">
            <v>CEA Thermal Document</v>
          </cell>
        </row>
        <row r="1521">
          <cell r="D1521">
            <v>0</v>
          </cell>
        </row>
        <row r="1522">
          <cell r="D1522">
            <v>0</v>
          </cell>
        </row>
        <row r="1523">
          <cell r="D1523">
            <v>0</v>
          </cell>
        </row>
        <row r="1524">
          <cell r="D1524" t="str">
            <v>Company's Website</v>
          </cell>
        </row>
        <row r="1525">
          <cell r="D1525">
            <v>0</v>
          </cell>
        </row>
        <row r="1526">
          <cell r="D1526" t="str">
            <v>Metis Document</v>
          </cell>
        </row>
        <row r="1527">
          <cell r="D1527" t="str">
            <v>CEA Thermal Document</v>
          </cell>
        </row>
        <row r="1528">
          <cell r="D1528" t="str">
            <v>Metis Document</v>
          </cell>
        </row>
        <row r="1529">
          <cell r="D1529">
            <v>0</v>
          </cell>
        </row>
        <row r="1530">
          <cell r="D1530" t="str">
            <v>CEA Thermal Document &amp; Company's Website</v>
          </cell>
        </row>
        <row r="1531">
          <cell r="D1531" t="str">
            <v>Metis Document</v>
          </cell>
        </row>
        <row r="1532">
          <cell r="D1532">
            <v>0</v>
          </cell>
        </row>
        <row r="1533">
          <cell r="D1533" t="str">
            <v>Company's Website</v>
          </cell>
        </row>
        <row r="1534">
          <cell r="D1534">
            <v>0</v>
          </cell>
        </row>
        <row r="1535">
          <cell r="D1535" t="str">
            <v>Metis Document</v>
          </cell>
        </row>
        <row r="1536">
          <cell r="D1536">
            <v>0</v>
          </cell>
        </row>
        <row r="1537">
          <cell r="D1537" t="str">
            <v>Company's Website</v>
          </cell>
        </row>
        <row r="1538">
          <cell r="D1538" t="str">
            <v>Company's Website</v>
          </cell>
        </row>
        <row r="1539">
          <cell r="D1539" t="str">
            <v>CEA Thermal Document</v>
          </cell>
        </row>
        <row r="1540">
          <cell r="D1540">
            <v>0</v>
          </cell>
        </row>
        <row r="1541">
          <cell r="D1541" t="str">
            <v>CEA Thermal Document</v>
          </cell>
        </row>
        <row r="1542">
          <cell r="D1542" t="str">
            <v>Company's Website</v>
          </cell>
        </row>
        <row r="1543">
          <cell r="D1543" t="str">
            <v>Metis Document</v>
          </cell>
        </row>
        <row r="1544">
          <cell r="D1544" t="str">
            <v>Company's Website</v>
          </cell>
        </row>
        <row r="1545">
          <cell r="D1545">
            <v>0</v>
          </cell>
        </row>
        <row r="1546">
          <cell r="D1546" t="str">
            <v>Metis Document</v>
          </cell>
        </row>
        <row r="1547">
          <cell r="D1547" t="str">
            <v>PowerGrid Meeting</v>
          </cell>
        </row>
        <row r="1548">
          <cell r="D1548" t="str">
            <v>Metis Document</v>
          </cell>
        </row>
        <row r="1549">
          <cell r="D1549" t="str">
            <v>Metis Document</v>
          </cell>
        </row>
        <row r="1550">
          <cell r="D1550">
            <v>0</v>
          </cell>
        </row>
        <row r="1551">
          <cell r="D1551" t="str">
            <v>Metis Document</v>
          </cell>
        </row>
        <row r="1552">
          <cell r="D1552" t="str">
            <v>Metis Document</v>
          </cell>
        </row>
        <row r="1553">
          <cell r="D1553">
            <v>0</v>
          </cell>
        </row>
        <row r="1554">
          <cell r="D1554">
            <v>0</v>
          </cell>
        </row>
        <row r="1555">
          <cell r="D1555" t="str">
            <v>Company's Website</v>
          </cell>
        </row>
        <row r="1556">
          <cell r="D1556" t="str">
            <v>Metis Document</v>
          </cell>
        </row>
        <row r="1557">
          <cell r="D1557" t="str">
            <v>CEA Thermal Document</v>
          </cell>
        </row>
        <row r="1558">
          <cell r="D1558" t="str">
            <v>Company's Website</v>
          </cell>
        </row>
        <row r="1559">
          <cell r="D1559">
            <v>0</v>
          </cell>
        </row>
        <row r="1560">
          <cell r="D1560" t="str">
            <v>PowerGrid Meeting</v>
          </cell>
        </row>
        <row r="1561">
          <cell r="D1561" t="str">
            <v>Company's Website</v>
          </cell>
        </row>
        <row r="1562">
          <cell r="D1562">
            <v>0</v>
          </cell>
        </row>
        <row r="1563">
          <cell r="D1563">
            <v>0</v>
          </cell>
        </row>
        <row r="1564">
          <cell r="D1564">
            <v>0</v>
          </cell>
        </row>
        <row r="1565">
          <cell r="D1565" t="str">
            <v>Company's Website</v>
          </cell>
        </row>
        <row r="1566">
          <cell r="D1566" t="str">
            <v>Company's Website</v>
          </cell>
        </row>
        <row r="1567">
          <cell r="D1567" t="str">
            <v>CEA Thermal Document</v>
          </cell>
        </row>
        <row r="1568">
          <cell r="D1568" t="str">
            <v>CEA Thermal Document</v>
          </cell>
        </row>
        <row r="1569">
          <cell r="D1569">
            <v>0</v>
          </cell>
        </row>
        <row r="1570">
          <cell r="D1570" t="str">
            <v>Metis Document</v>
          </cell>
        </row>
        <row r="1571">
          <cell r="D1571" t="str">
            <v>Metis Document</v>
          </cell>
        </row>
        <row r="1572">
          <cell r="D1572" t="str">
            <v>Company's Website</v>
          </cell>
        </row>
        <row r="1573">
          <cell r="D1573" t="str">
            <v>Metis Document</v>
          </cell>
        </row>
        <row r="1574">
          <cell r="D1574">
            <v>0</v>
          </cell>
        </row>
        <row r="1575">
          <cell r="D1575" t="str">
            <v>CEA Thermal Document</v>
          </cell>
        </row>
        <row r="1576">
          <cell r="D1576">
            <v>0</v>
          </cell>
        </row>
        <row r="1577">
          <cell r="D1577">
            <v>0</v>
          </cell>
        </row>
        <row r="1578">
          <cell r="D1578" t="str">
            <v>Company's Website</v>
          </cell>
        </row>
        <row r="1579">
          <cell r="D1579">
            <v>0</v>
          </cell>
        </row>
        <row r="1580">
          <cell r="D1580" t="str">
            <v>Company's Website</v>
          </cell>
        </row>
        <row r="1581">
          <cell r="D1581">
            <v>0</v>
          </cell>
        </row>
        <row r="1582">
          <cell r="D1582" t="str">
            <v>Company's Website</v>
          </cell>
        </row>
        <row r="1583">
          <cell r="D1583" t="str">
            <v>Company's Website</v>
          </cell>
        </row>
        <row r="1584">
          <cell r="D1584" t="str">
            <v>Company's Website</v>
          </cell>
        </row>
        <row r="1585">
          <cell r="D1585" t="str">
            <v>Company's Website</v>
          </cell>
        </row>
        <row r="1586">
          <cell r="D1586">
            <v>0</v>
          </cell>
        </row>
        <row r="1587">
          <cell r="D1587" t="str">
            <v>PowerGrid Meeting</v>
          </cell>
        </row>
        <row r="1588">
          <cell r="D1588">
            <v>0</v>
          </cell>
        </row>
        <row r="1589">
          <cell r="D1589" t="str">
            <v>Metis Document</v>
          </cell>
        </row>
        <row r="1590">
          <cell r="D1590" t="str">
            <v>Metis Document</v>
          </cell>
        </row>
        <row r="1591">
          <cell r="D1591" t="str">
            <v>CEA Thermal Document</v>
          </cell>
        </row>
        <row r="1592">
          <cell r="D1592">
            <v>0</v>
          </cell>
        </row>
        <row r="1593">
          <cell r="D1593" t="str">
            <v>PowerGrid Meeting</v>
          </cell>
        </row>
        <row r="1594">
          <cell r="D1594" t="str">
            <v>Metis Document</v>
          </cell>
        </row>
        <row r="1595">
          <cell r="D1595" t="str">
            <v>Company's Website</v>
          </cell>
        </row>
        <row r="1596">
          <cell r="D1596" t="str">
            <v>Metis Document</v>
          </cell>
        </row>
        <row r="1597">
          <cell r="D1597" t="str">
            <v>Metis Document</v>
          </cell>
        </row>
        <row r="1598">
          <cell r="D1598">
            <v>0</v>
          </cell>
        </row>
        <row r="1599">
          <cell r="D1599" t="str">
            <v>Company's Website</v>
          </cell>
        </row>
        <row r="1600">
          <cell r="D1600" t="str">
            <v>Company's Website</v>
          </cell>
        </row>
        <row r="1601">
          <cell r="D1601">
            <v>0</v>
          </cell>
        </row>
        <row r="1602">
          <cell r="D1602" t="str">
            <v>PowerGrid Meeting</v>
          </cell>
        </row>
        <row r="1603">
          <cell r="D1603">
            <v>0</v>
          </cell>
        </row>
        <row r="1604">
          <cell r="D1604">
            <v>0</v>
          </cell>
        </row>
        <row r="1605">
          <cell r="D1605" t="str">
            <v>Company's Website</v>
          </cell>
        </row>
        <row r="1606">
          <cell r="D1606" t="str">
            <v>Company's Website</v>
          </cell>
        </row>
        <row r="1607">
          <cell r="D1607">
            <v>0</v>
          </cell>
        </row>
        <row r="1608">
          <cell r="D1608">
            <v>0</v>
          </cell>
        </row>
        <row r="1609">
          <cell r="D1609" t="str">
            <v>Metis Document</v>
          </cell>
        </row>
        <row r="1610">
          <cell r="D1610" t="str">
            <v>Metis Document</v>
          </cell>
        </row>
        <row r="1611">
          <cell r="D1611" t="str">
            <v>Metis Document</v>
          </cell>
        </row>
        <row r="1612">
          <cell r="D1612" t="str">
            <v>Company's Website</v>
          </cell>
        </row>
        <row r="1613">
          <cell r="D1613" t="str">
            <v>Company's Website</v>
          </cell>
        </row>
        <row r="1614">
          <cell r="D1614">
            <v>0</v>
          </cell>
        </row>
        <row r="1615">
          <cell r="D1615">
            <v>0</v>
          </cell>
        </row>
        <row r="1616">
          <cell r="D1616" t="str">
            <v>Company's Website</v>
          </cell>
        </row>
        <row r="1617">
          <cell r="D1617">
            <v>0</v>
          </cell>
        </row>
        <row r="1618">
          <cell r="D1618">
            <v>0</v>
          </cell>
        </row>
        <row r="1619">
          <cell r="D1619">
            <v>0</v>
          </cell>
        </row>
        <row r="1620">
          <cell r="D1620">
            <v>0</v>
          </cell>
        </row>
        <row r="1621">
          <cell r="D1621">
            <v>0</v>
          </cell>
        </row>
        <row r="1622">
          <cell r="D1622" t="str">
            <v>Company's Website</v>
          </cell>
        </row>
        <row r="1623">
          <cell r="D1623">
            <v>0</v>
          </cell>
        </row>
        <row r="1624">
          <cell r="D1624">
            <v>0</v>
          </cell>
        </row>
        <row r="1625">
          <cell r="D1625" t="str">
            <v>Metis Document</v>
          </cell>
        </row>
        <row r="1626">
          <cell r="D1626" t="str">
            <v>Metis Document</v>
          </cell>
        </row>
        <row r="1627">
          <cell r="D1627" t="str">
            <v>CEA Thermal Document</v>
          </cell>
        </row>
        <row r="1628">
          <cell r="D1628" t="str">
            <v>PowerGrid Meeting</v>
          </cell>
        </row>
        <row r="1629">
          <cell r="D1629" t="str">
            <v>Company's Website</v>
          </cell>
        </row>
        <row r="1630">
          <cell r="D1630">
            <v>0</v>
          </cell>
        </row>
        <row r="1631">
          <cell r="D1631">
            <v>0</v>
          </cell>
        </row>
        <row r="1632">
          <cell r="D1632" t="str">
            <v>Company's Website</v>
          </cell>
        </row>
        <row r="1633">
          <cell r="D1633" t="str">
            <v>Company's Website</v>
          </cell>
        </row>
        <row r="1634">
          <cell r="D1634" t="str">
            <v>CEA Thermal Document</v>
          </cell>
        </row>
        <row r="1635">
          <cell r="D1635">
            <v>0</v>
          </cell>
        </row>
        <row r="1636">
          <cell r="D1636" t="str">
            <v>Company's Website</v>
          </cell>
        </row>
        <row r="1637">
          <cell r="D1637">
            <v>0</v>
          </cell>
        </row>
        <row r="1638">
          <cell r="D1638">
            <v>0</v>
          </cell>
        </row>
        <row r="1639">
          <cell r="D1639">
            <v>0</v>
          </cell>
        </row>
        <row r="1640">
          <cell r="D1640">
            <v>0</v>
          </cell>
        </row>
        <row r="1641">
          <cell r="D1641" t="str">
            <v>CEA Thermal Document</v>
          </cell>
        </row>
        <row r="1642">
          <cell r="D1642">
            <v>0</v>
          </cell>
        </row>
        <row r="1643">
          <cell r="D1643" t="str">
            <v>Company's Website</v>
          </cell>
        </row>
        <row r="1644">
          <cell r="D1644">
            <v>0</v>
          </cell>
        </row>
        <row r="1645">
          <cell r="D1645" t="str">
            <v>CEA Thermal Document</v>
          </cell>
        </row>
        <row r="1646">
          <cell r="D1646">
            <v>0</v>
          </cell>
        </row>
        <row r="1647">
          <cell r="D1647">
            <v>0</v>
          </cell>
        </row>
        <row r="1648">
          <cell r="D1648">
            <v>0</v>
          </cell>
        </row>
        <row r="1649">
          <cell r="D1649" t="str">
            <v>CEA Thermal Document</v>
          </cell>
        </row>
        <row r="1650">
          <cell r="D1650">
            <v>0</v>
          </cell>
        </row>
        <row r="1651">
          <cell r="D1651">
            <v>0</v>
          </cell>
        </row>
        <row r="1652">
          <cell r="D1652" t="str">
            <v>Company's Website</v>
          </cell>
        </row>
        <row r="1653">
          <cell r="D1653">
            <v>0</v>
          </cell>
        </row>
        <row r="1654">
          <cell r="D1654">
            <v>0</v>
          </cell>
        </row>
        <row r="1655">
          <cell r="D1655" t="str">
            <v>Company's Website</v>
          </cell>
        </row>
        <row r="1656">
          <cell r="D1656">
            <v>0</v>
          </cell>
        </row>
        <row r="1657">
          <cell r="D1657">
            <v>0</v>
          </cell>
        </row>
        <row r="1658">
          <cell r="D1658" t="str">
            <v>Company's Website</v>
          </cell>
        </row>
        <row r="1659">
          <cell r="D1659" t="str">
            <v>Company's Website</v>
          </cell>
        </row>
        <row r="1660">
          <cell r="D1660">
            <v>0</v>
          </cell>
        </row>
        <row r="1661">
          <cell r="D1661">
            <v>0</v>
          </cell>
        </row>
        <row r="1662">
          <cell r="D1662" t="str">
            <v>Company's Website</v>
          </cell>
        </row>
        <row r="1663">
          <cell r="D1663">
            <v>0</v>
          </cell>
        </row>
        <row r="1664">
          <cell r="D1664" t="str">
            <v>Metis Document</v>
          </cell>
        </row>
        <row r="1665">
          <cell r="D1665">
            <v>0</v>
          </cell>
        </row>
        <row r="1666">
          <cell r="D1666">
            <v>0</v>
          </cell>
        </row>
        <row r="1667">
          <cell r="D1667">
            <v>0</v>
          </cell>
        </row>
        <row r="1668">
          <cell r="D1668">
            <v>0</v>
          </cell>
        </row>
        <row r="1669">
          <cell r="D1669">
            <v>0</v>
          </cell>
        </row>
        <row r="1670">
          <cell r="D1670">
            <v>0</v>
          </cell>
        </row>
        <row r="1671">
          <cell r="D1671" t="str">
            <v>CEA Thermal Document</v>
          </cell>
        </row>
        <row r="1672">
          <cell r="D1672">
            <v>0</v>
          </cell>
        </row>
        <row r="1673">
          <cell r="D1673">
            <v>0</v>
          </cell>
        </row>
        <row r="1674">
          <cell r="D1674">
            <v>0</v>
          </cell>
        </row>
        <row r="1675">
          <cell r="D1675">
            <v>0</v>
          </cell>
        </row>
        <row r="1676">
          <cell r="D1676">
            <v>0</v>
          </cell>
        </row>
        <row r="1677">
          <cell r="D1677">
            <v>0</v>
          </cell>
        </row>
        <row r="1678">
          <cell r="D1678" t="str">
            <v>PowerGrid Meeting</v>
          </cell>
        </row>
        <row r="1679">
          <cell r="D1679" t="str">
            <v>CEA Thermal Document</v>
          </cell>
        </row>
        <row r="1680">
          <cell r="D1680">
            <v>0</v>
          </cell>
        </row>
        <row r="1681">
          <cell r="D1681">
            <v>0</v>
          </cell>
        </row>
        <row r="1682">
          <cell r="D1682">
            <v>0</v>
          </cell>
        </row>
        <row r="1683">
          <cell r="D1683">
            <v>0</v>
          </cell>
        </row>
        <row r="1684">
          <cell r="D1684" t="str">
            <v>Company's Website</v>
          </cell>
        </row>
        <row r="1685">
          <cell r="D1685">
            <v>0</v>
          </cell>
        </row>
        <row r="1686">
          <cell r="D1686">
            <v>0</v>
          </cell>
        </row>
        <row r="1687">
          <cell r="D1687">
            <v>0</v>
          </cell>
        </row>
        <row r="1688">
          <cell r="D1688" t="str">
            <v>Company's Website</v>
          </cell>
        </row>
        <row r="1689">
          <cell r="D1689">
            <v>0</v>
          </cell>
        </row>
        <row r="1690">
          <cell r="D1690">
            <v>0</v>
          </cell>
        </row>
        <row r="1691">
          <cell r="D1691" t="str">
            <v>Company's Website</v>
          </cell>
        </row>
        <row r="1692">
          <cell r="D1692">
            <v>0</v>
          </cell>
        </row>
        <row r="1693">
          <cell r="D1693">
            <v>0</v>
          </cell>
        </row>
        <row r="1694">
          <cell r="D1694">
            <v>0</v>
          </cell>
        </row>
        <row r="1695">
          <cell r="D1695" t="str">
            <v>Company's Website</v>
          </cell>
        </row>
        <row r="1696">
          <cell r="D1696">
            <v>0</v>
          </cell>
        </row>
        <row r="1697">
          <cell r="D1697">
            <v>0</v>
          </cell>
        </row>
        <row r="1698">
          <cell r="D1698" t="str">
            <v>Company's Website</v>
          </cell>
        </row>
        <row r="1699">
          <cell r="D1699" t="str">
            <v>PowerGrid Meeting</v>
          </cell>
        </row>
        <row r="1700">
          <cell r="D1700" t="str">
            <v>PowerGrid Meeting</v>
          </cell>
        </row>
        <row r="1701">
          <cell r="D1701" t="str">
            <v>PowerGrid Meeting</v>
          </cell>
        </row>
        <row r="1702">
          <cell r="D1702">
            <v>0</v>
          </cell>
        </row>
        <row r="1703">
          <cell r="D1703">
            <v>0</v>
          </cell>
        </row>
        <row r="1704">
          <cell r="D1704">
            <v>0</v>
          </cell>
        </row>
        <row r="1705">
          <cell r="D1705">
            <v>0</v>
          </cell>
        </row>
        <row r="1706">
          <cell r="D1706">
            <v>0</v>
          </cell>
        </row>
        <row r="1707">
          <cell r="D1707">
            <v>0</v>
          </cell>
        </row>
        <row r="1708">
          <cell r="D1708">
            <v>0</v>
          </cell>
        </row>
        <row r="1709">
          <cell r="D1709" t="str">
            <v>Company's Website</v>
          </cell>
        </row>
        <row r="1710">
          <cell r="D1710" t="str">
            <v>Company's Website</v>
          </cell>
        </row>
        <row r="1711">
          <cell r="D1711">
            <v>0</v>
          </cell>
        </row>
        <row r="1712">
          <cell r="D1712">
            <v>0</v>
          </cell>
        </row>
        <row r="1713">
          <cell r="D1713" t="str">
            <v>Company's Website</v>
          </cell>
        </row>
        <row r="1714">
          <cell r="D1714">
            <v>0</v>
          </cell>
        </row>
        <row r="1715">
          <cell r="D1715" t="str">
            <v>Company's Website</v>
          </cell>
        </row>
        <row r="1716">
          <cell r="D1716" t="str">
            <v>PowerGrid Meeting</v>
          </cell>
        </row>
        <row r="1717">
          <cell r="D1717" t="str">
            <v>PowerGrid Meeting</v>
          </cell>
        </row>
        <row r="1718">
          <cell r="D1718">
            <v>0</v>
          </cell>
        </row>
        <row r="1719">
          <cell r="D1719">
            <v>0</v>
          </cell>
        </row>
        <row r="1720">
          <cell r="D1720">
            <v>0</v>
          </cell>
        </row>
        <row r="1721">
          <cell r="D1721" t="str">
            <v>CEA Thermal Document</v>
          </cell>
        </row>
        <row r="1722">
          <cell r="D1722">
            <v>0</v>
          </cell>
        </row>
        <row r="1723">
          <cell r="D1723">
            <v>0</v>
          </cell>
        </row>
        <row r="1724">
          <cell r="D1724">
            <v>0</v>
          </cell>
        </row>
        <row r="1725">
          <cell r="D1725">
            <v>0</v>
          </cell>
        </row>
        <row r="1726">
          <cell r="D1726" t="str">
            <v>Company's Website</v>
          </cell>
        </row>
        <row r="1727">
          <cell r="D1727">
            <v>0</v>
          </cell>
        </row>
        <row r="1728">
          <cell r="D1728">
            <v>0</v>
          </cell>
        </row>
        <row r="1729">
          <cell r="D1729" t="str">
            <v>Company's Website</v>
          </cell>
        </row>
        <row r="1730">
          <cell r="D1730">
            <v>0</v>
          </cell>
        </row>
        <row r="1731">
          <cell r="D1731">
            <v>0</v>
          </cell>
        </row>
        <row r="1732">
          <cell r="D1732">
            <v>0</v>
          </cell>
        </row>
        <row r="1733">
          <cell r="D1733">
            <v>0</v>
          </cell>
        </row>
        <row r="1734">
          <cell r="D1734" t="str">
            <v>Company's Website</v>
          </cell>
        </row>
        <row r="1735">
          <cell r="D1735">
            <v>0</v>
          </cell>
        </row>
        <row r="1736">
          <cell r="D1736">
            <v>0</v>
          </cell>
        </row>
        <row r="1737">
          <cell r="D1737">
            <v>0</v>
          </cell>
        </row>
        <row r="1738">
          <cell r="D1738" t="str">
            <v>PowerGrid Meeting</v>
          </cell>
        </row>
        <row r="1739">
          <cell r="D1739">
            <v>0</v>
          </cell>
        </row>
        <row r="1740">
          <cell r="D1740">
            <v>0</v>
          </cell>
        </row>
        <row r="1741">
          <cell r="D1741" t="str">
            <v>PowerGrid Meeting</v>
          </cell>
        </row>
        <row r="1742">
          <cell r="D1742" t="str">
            <v>Company's Website</v>
          </cell>
        </row>
        <row r="1743">
          <cell r="D1743" t="str">
            <v>Company's Website</v>
          </cell>
        </row>
        <row r="1744">
          <cell r="D1744" t="str">
            <v>Company's Website</v>
          </cell>
        </row>
        <row r="1745">
          <cell r="D1745" t="str">
            <v>Company's Website</v>
          </cell>
        </row>
        <row r="1746">
          <cell r="D1746">
            <v>0</v>
          </cell>
        </row>
        <row r="1747">
          <cell r="D1747" t="str">
            <v>CEA Thermal Document</v>
          </cell>
        </row>
        <row r="1748">
          <cell r="D1748" t="str">
            <v>Company's Website</v>
          </cell>
        </row>
        <row r="1749">
          <cell r="D1749">
            <v>0</v>
          </cell>
        </row>
        <row r="1750">
          <cell r="D1750">
            <v>0</v>
          </cell>
        </row>
        <row r="1751">
          <cell r="D1751" t="str">
            <v>Company's Website</v>
          </cell>
        </row>
        <row r="1752">
          <cell r="D1752">
            <v>0</v>
          </cell>
        </row>
        <row r="1753">
          <cell r="D1753">
            <v>0</v>
          </cell>
        </row>
        <row r="1754">
          <cell r="D1754">
            <v>0</v>
          </cell>
        </row>
        <row r="1755">
          <cell r="D1755">
            <v>0</v>
          </cell>
        </row>
        <row r="1756">
          <cell r="D1756" t="str">
            <v>Company's Website</v>
          </cell>
        </row>
        <row r="1757">
          <cell r="D1757" t="str">
            <v>Company's Website</v>
          </cell>
        </row>
        <row r="1758">
          <cell r="D1758" t="str">
            <v>CEA Thermal Document</v>
          </cell>
        </row>
        <row r="1759">
          <cell r="D1759" t="str">
            <v>Company's Website</v>
          </cell>
        </row>
        <row r="1760">
          <cell r="D1760">
            <v>0</v>
          </cell>
        </row>
        <row r="1761">
          <cell r="D1761">
            <v>0</v>
          </cell>
        </row>
        <row r="1762">
          <cell r="D1762">
            <v>0</v>
          </cell>
        </row>
        <row r="1763">
          <cell r="D1763" t="str">
            <v>Company's Website</v>
          </cell>
        </row>
        <row r="1764">
          <cell r="D1764">
            <v>0</v>
          </cell>
        </row>
        <row r="1765">
          <cell r="D1765" t="str">
            <v>PowerGrid Meeting</v>
          </cell>
        </row>
        <row r="1766">
          <cell r="D1766" t="str">
            <v>Company's Website</v>
          </cell>
        </row>
        <row r="1767">
          <cell r="D1767" t="str">
            <v>Company's Website</v>
          </cell>
        </row>
        <row r="1768">
          <cell r="D1768" t="str">
            <v>Company's Website</v>
          </cell>
        </row>
        <row r="1769">
          <cell r="D1769" t="str">
            <v>Company's Website</v>
          </cell>
        </row>
        <row r="1770">
          <cell r="D1770">
            <v>0</v>
          </cell>
        </row>
        <row r="1771">
          <cell r="D1771">
            <v>0</v>
          </cell>
        </row>
        <row r="1772">
          <cell r="D1772">
            <v>0</v>
          </cell>
        </row>
        <row r="1773">
          <cell r="D1773" t="str">
            <v>PowerGrid Meeting</v>
          </cell>
        </row>
        <row r="1774">
          <cell r="D1774" t="str">
            <v>Metis Document</v>
          </cell>
        </row>
        <row r="1775">
          <cell r="D1775">
            <v>0</v>
          </cell>
        </row>
        <row r="1776">
          <cell r="D1776" t="str">
            <v>PowerGrid Meeting</v>
          </cell>
        </row>
        <row r="1777">
          <cell r="D1777" t="str">
            <v>Company's Website</v>
          </cell>
        </row>
        <row r="1778">
          <cell r="D1778" t="str">
            <v>Company's Website</v>
          </cell>
        </row>
        <row r="1779">
          <cell r="D1779" t="str">
            <v>Company's Website</v>
          </cell>
        </row>
        <row r="1780">
          <cell r="D1780" t="str">
            <v>Company's Website</v>
          </cell>
        </row>
        <row r="1781">
          <cell r="D1781" t="str">
            <v>PowerGrid Meeting</v>
          </cell>
        </row>
        <row r="1782">
          <cell r="D1782" t="str">
            <v>Company's Website</v>
          </cell>
        </row>
        <row r="1783">
          <cell r="D1783">
            <v>0</v>
          </cell>
        </row>
        <row r="1784">
          <cell r="D1784">
            <v>0</v>
          </cell>
        </row>
        <row r="1785">
          <cell r="D1785" t="str">
            <v>Company's Website</v>
          </cell>
        </row>
        <row r="1786">
          <cell r="D1786" t="str">
            <v>PowerGrid Meeting</v>
          </cell>
        </row>
        <row r="1787">
          <cell r="D1787">
            <v>0</v>
          </cell>
        </row>
        <row r="1788">
          <cell r="D1788" t="str">
            <v>PowerGrid Meeting</v>
          </cell>
        </row>
        <row r="1789">
          <cell r="D1789" t="str">
            <v>PowerGrid Meeting</v>
          </cell>
        </row>
        <row r="1790">
          <cell r="D1790" t="str">
            <v>PowerGrid Meeting</v>
          </cell>
        </row>
        <row r="1791">
          <cell r="D1791" t="str">
            <v>PowerGrid Meeting</v>
          </cell>
        </row>
        <row r="1792">
          <cell r="D1792" t="str">
            <v>PowerGrid Meeting</v>
          </cell>
        </row>
        <row r="1793">
          <cell r="D1793" t="str">
            <v>PowerGrid Meeting</v>
          </cell>
        </row>
        <row r="1794">
          <cell r="D1794" t="str">
            <v>PowerGrid Meeting</v>
          </cell>
        </row>
        <row r="1795">
          <cell r="D1795" t="str">
            <v>PowerGrid Meeting</v>
          </cell>
        </row>
        <row r="1796">
          <cell r="D1796" t="str">
            <v>PowerGrid Meeting</v>
          </cell>
        </row>
        <row r="1797">
          <cell r="D1797">
            <v>0</v>
          </cell>
        </row>
        <row r="1798">
          <cell r="D1798" t="str">
            <v>PowerGrid Meeting</v>
          </cell>
        </row>
        <row r="1799">
          <cell r="D1799" t="str">
            <v>PowerGrid Meeting</v>
          </cell>
        </row>
        <row r="1800">
          <cell r="D1800" t="str">
            <v>PowerGrid Meeting</v>
          </cell>
        </row>
        <row r="1801">
          <cell r="D1801" t="str">
            <v>PowerGrid Meeting</v>
          </cell>
        </row>
        <row r="1802">
          <cell r="D1802">
            <v>0</v>
          </cell>
        </row>
        <row r="1803">
          <cell r="D1803" t="str">
            <v>Company's Website</v>
          </cell>
        </row>
        <row r="1804">
          <cell r="D1804" t="str">
            <v>Company's Website</v>
          </cell>
        </row>
        <row r="1805">
          <cell r="D1805">
            <v>0</v>
          </cell>
        </row>
        <row r="1806">
          <cell r="D1806" t="str">
            <v>Company's Website</v>
          </cell>
        </row>
        <row r="1807">
          <cell r="D1807">
            <v>0</v>
          </cell>
        </row>
        <row r="1808">
          <cell r="D1808">
            <v>0</v>
          </cell>
        </row>
        <row r="1809">
          <cell r="D1809" t="str">
            <v>Company's Website</v>
          </cell>
        </row>
        <row r="1810">
          <cell r="D1810">
            <v>0</v>
          </cell>
        </row>
        <row r="1811">
          <cell r="D1811">
            <v>0</v>
          </cell>
        </row>
        <row r="1812">
          <cell r="D1812" t="str">
            <v>Company's Website</v>
          </cell>
        </row>
        <row r="1813">
          <cell r="D1813" t="str">
            <v>Company's Website</v>
          </cell>
        </row>
        <row r="1814">
          <cell r="D1814" t="str">
            <v>PowerGrid Meeting</v>
          </cell>
        </row>
        <row r="1815">
          <cell r="D1815" t="str">
            <v>PowerGrid Meeting</v>
          </cell>
        </row>
        <row r="1816">
          <cell r="D1816" t="str">
            <v>Company's Website</v>
          </cell>
        </row>
        <row r="1817">
          <cell r="D1817" t="str">
            <v>Company's Website</v>
          </cell>
        </row>
        <row r="1818">
          <cell r="D1818" t="str">
            <v>PowerGrid Meeting</v>
          </cell>
        </row>
        <row r="1819">
          <cell r="D1819" t="str">
            <v>Company's Website</v>
          </cell>
        </row>
        <row r="1820">
          <cell r="D1820" t="str">
            <v>MOP Gas Document</v>
          </cell>
        </row>
        <row r="1821">
          <cell r="D1821">
            <v>0</v>
          </cell>
        </row>
        <row r="1822">
          <cell r="D1822">
            <v>0</v>
          </cell>
        </row>
        <row r="1823">
          <cell r="D1823" t="str">
            <v>PowerGrid Meeting</v>
          </cell>
        </row>
        <row r="1824">
          <cell r="D1824" t="str">
            <v>Company's Website</v>
          </cell>
        </row>
        <row r="1825">
          <cell r="D1825" t="str">
            <v>PowerGrid Meeting</v>
          </cell>
        </row>
        <row r="1826">
          <cell r="D1826" t="str">
            <v>Company's Website</v>
          </cell>
        </row>
        <row r="1827">
          <cell r="D1827">
            <v>0</v>
          </cell>
        </row>
        <row r="1828">
          <cell r="D1828">
            <v>0</v>
          </cell>
        </row>
        <row r="1829">
          <cell r="D1829">
            <v>0</v>
          </cell>
        </row>
        <row r="1830">
          <cell r="D1830" t="str">
            <v>MOP Gas Document</v>
          </cell>
        </row>
        <row r="1831">
          <cell r="D1831">
            <v>0</v>
          </cell>
        </row>
        <row r="1832">
          <cell r="D1832">
            <v>0</v>
          </cell>
        </row>
        <row r="1833">
          <cell r="D1833" t="str">
            <v>Company's Website</v>
          </cell>
        </row>
        <row r="1834">
          <cell r="D1834">
            <v>0</v>
          </cell>
        </row>
        <row r="1835">
          <cell r="D1835">
            <v>0</v>
          </cell>
        </row>
        <row r="1836">
          <cell r="D1836">
            <v>0</v>
          </cell>
        </row>
        <row r="1837">
          <cell r="D1837">
            <v>0</v>
          </cell>
        </row>
        <row r="1838">
          <cell r="D1838" t="str">
            <v>Company's Website</v>
          </cell>
        </row>
        <row r="1839">
          <cell r="D1839" t="str">
            <v>Company's Website</v>
          </cell>
        </row>
        <row r="1840">
          <cell r="D1840" t="str">
            <v>Company's Website</v>
          </cell>
        </row>
        <row r="1841">
          <cell r="D1841">
            <v>0</v>
          </cell>
        </row>
        <row r="1842">
          <cell r="D1842">
            <v>0</v>
          </cell>
        </row>
        <row r="1843">
          <cell r="D1843">
            <v>0</v>
          </cell>
        </row>
        <row r="1844">
          <cell r="D1844" t="str">
            <v>Company's Website</v>
          </cell>
        </row>
        <row r="1845">
          <cell r="D1845">
            <v>0</v>
          </cell>
        </row>
        <row r="1846">
          <cell r="D1846" t="str">
            <v>MOP Gas Document</v>
          </cell>
        </row>
        <row r="1847">
          <cell r="D1847" t="str">
            <v>Company's Website</v>
          </cell>
        </row>
        <row r="1848">
          <cell r="D1848" t="str">
            <v>PowerGrid Meeting</v>
          </cell>
        </row>
        <row r="1849">
          <cell r="D1849" t="str">
            <v>MOP Gas Document</v>
          </cell>
        </row>
        <row r="1850">
          <cell r="D1850" t="str">
            <v>Company's Website</v>
          </cell>
        </row>
        <row r="1851">
          <cell r="D1851">
            <v>0</v>
          </cell>
        </row>
        <row r="1852">
          <cell r="D1852" t="str">
            <v>CEA Thermal Document</v>
          </cell>
        </row>
        <row r="1853">
          <cell r="D1853" t="str">
            <v>Company's Website</v>
          </cell>
        </row>
        <row r="1854">
          <cell r="D1854" t="str">
            <v>Company's Website</v>
          </cell>
        </row>
        <row r="1855">
          <cell r="D1855" t="str">
            <v>Company's Website</v>
          </cell>
        </row>
        <row r="1856">
          <cell r="D1856">
            <v>0</v>
          </cell>
        </row>
        <row r="1857">
          <cell r="D1857">
            <v>0</v>
          </cell>
        </row>
        <row r="1858">
          <cell r="D1858">
            <v>0</v>
          </cell>
        </row>
        <row r="1859">
          <cell r="D1859">
            <v>0</v>
          </cell>
        </row>
        <row r="1860">
          <cell r="D1860">
            <v>0</v>
          </cell>
        </row>
        <row r="1861">
          <cell r="D1861">
            <v>0</v>
          </cell>
        </row>
        <row r="1862">
          <cell r="D1862">
            <v>0</v>
          </cell>
        </row>
        <row r="1863">
          <cell r="D1863">
            <v>0</v>
          </cell>
        </row>
        <row r="1864">
          <cell r="D1864">
            <v>0</v>
          </cell>
        </row>
        <row r="1865">
          <cell r="D1865">
            <v>0</v>
          </cell>
        </row>
        <row r="1866">
          <cell r="D1866" t="str">
            <v>Company's Website</v>
          </cell>
        </row>
        <row r="1867">
          <cell r="D1867" t="str">
            <v>Company's Website</v>
          </cell>
        </row>
        <row r="1868">
          <cell r="D1868" t="str">
            <v>Company's Website</v>
          </cell>
        </row>
        <row r="1869">
          <cell r="D1869">
            <v>0</v>
          </cell>
        </row>
        <row r="1870">
          <cell r="D1870">
            <v>0</v>
          </cell>
        </row>
        <row r="1871">
          <cell r="D1871">
            <v>0</v>
          </cell>
        </row>
        <row r="1872">
          <cell r="D1872">
            <v>0</v>
          </cell>
        </row>
        <row r="1873">
          <cell r="D1873">
            <v>0</v>
          </cell>
        </row>
        <row r="1874">
          <cell r="D1874">
            <v>0</v>
          </cell>
        </row>
        <row r="1875">
          <cell r="D1875">
            <v>0</v>
          </cell>
        </row>
        <row r="1876">
          <cell r="D1876">
            <v>0</v>
          </cell>
        </row>
        <row r="1877">
          <cell r="D1877">
            <v>0</v>
          </cell>
        </row>
        <row r="1878">
          <cell r="D1878">
            <v>0</v>
          </cell>
        </row>
        <row r="1879">
          <cell r="D1879">
            <v>0</v>
          </cell>
        </row>
        <row r="1880">
          <cell r="D1880">
            <v>0</v>
          </cell>
        </row>
        <row r="1881">
          <cell r="D1881">
            <v>0</v>
          </cell>
        </row>
        <row r="1882">
          <cell r="D1882" t="str">
            <v>Company's Website</v>
          </cell>
        </row>
        <row r="1883">
          <cell r="D1883" t="str">
            <v>Company's Website</v>
          </cell>
        </row>
        <row r="1884">
          <cell r="D1884" t="str">
            <v>Company's Website</v>
          </cell>
        </row>
        <row r="1885">
          <cell r="D1885" t="str">
            <v>Company's Website</v>
          </cell>
        </row>
        <row r="1886">
          <cell r="D1886" t="str">
            <v>Company's Website</v>
          </cell>
        </row>
        <row r="1887">
          <cell r="D1887" t="str">
            <v>Company's Website</v>
          </cell>
        </row>
        <row r="1888">
          <cell r="D1888">
            <v>0</v>
          </cell>
        </row>
        <row r="1889">
          <cell r="D1889" t="str">
            <v>Company's Website</v>
          </cell>
        </row>
        <row r="1890">
          <cell r="D1890" t="str">
            <v>MOP Gas Document</v>
          </cell>
        </row>
        <row r="1891">
          <cell r="D1891">
            <v>0</v>
          </cell>
        </row>
        <row r="1892">
          <cell r="D1892">
            <v>0</v>
          </cell>
        </row>
        <row r="1893">
          <cell r="D1893">
            <v>0</v>
          </cell>
        </row>
        <row r="1894">
          <cell r="D1894">
            <v>0</v>
          </cell>
        </row>
        <row r="1895">
          <cell r="D1895">
            <v>0</v>
          </cell>
        </row>
        <row r="1896">
          <cell r="D1896">
            <v>0</v>
          </cell>
        </row>
        <row r="1897">
          <cell r="D1897">
            <v>0</v>
          </cell>
        </row>
        <row r="1898">
          <cell r="D1898">
            <v>0</v>
          </cell>
        </row>
        <row r="1899">
          <cell r="D1899">
            <v>0</v>
          </cell>
        </row>
        <row r="1900">
          <cell r="D1900">
            <v>0</v>
          </cell>
        </row>
        <row r="1901">
          <cell r="D1901">
            <v>0</v>
          </cell>
        </row>
        <row r="1902">
          <cell r="D1902">
            <v>0</v>
          </cell>
        </row>
        <row r="1903">
          <cell r="D1903">
            <v>0</v>
          </cell>
        </row>
        <row r="1904">
          <cell r="D1904">
            <v>0</v>
          </cell>
        </row>
        <row r="1905">
          <cell r="D1905">
            <v>0</v>
          </cell>
        </row>
        <row r="1906">
          <cell r="D1906">
            <v>0</v>
          </cell>
        </row>
        <row r="1907">
          <cell r="D1907">
            <v>0</v>
          </cell>
        </row>
        <row r="1908">
          <cell r="D1908">
            <v>0</v>
          </cell>
        </row>
        <row r="1909">
          <cell r="D1909">
            <v>0</v>
          </cell>
        </row>
        <row r="1910">
          <cell r="D1910">
            <v>0</v>
          </cell>
        </row>
        <row r="1911">
          <cell r="D1911">
            <v>0</v>
          </cell>
        </row>
        <row r="1912">
          <cell r="D1912">
            <v>0</v>
          </cell>
        </row>
        <row r="1913">
          <cell r="D1913">
            <v>0</v>
          </cell>
        </row>
        <row r="1914">
          <cell r="D1914">
            <v>0</v>
          </cell>
        </row>
        <row r="1915">
          <cell r="D1915" t="str">
            <v>Company's Website</v>
          </cell>
        </row>
        <row r="1916">
          <cell r="D1916">
            <v>0</v>
          </cell>
        </row>
        <row r="1917">
          <cell r="D1917">
            <v>0</v>
          </cell>
        </row>
        <row r="1918">
          <cell r="D1918">
            <v>0</v>
          </cell>
        </row>
        <row r="1919">
          <cell r="D1919">
            <v>0</v>
          </cell>
        </row>
        <row r="1920">
          <cell r="D1920">
            <v>0</v>
          </cell>
        </row>
        <row r="1921">
          <cell r="D1921">
            <v>0</v>
          </cell>
        </row>
        <row r="1922">
          <cell r="D1922">
            <v>0</v>
          </cell>
        </row>
        <row r="1923">
          <cell r="D1923" t="str">
            <v>Company's Website</v>
          </cell>
        </row>
        <row r="1924">
          <cell r="D1924" t="str">
            <v>Company's Website</v>
          </cell>
        </row>
        <row r="1925">
          <cell r="D1925" t="str">
            <v>Company's Website</v>
          </cell>
        </row>
        <row r="1926">
          <cell r="D1926">
            <v>0</v>
          </cell>
        </row>
        <row r="1927">
          <cell r="D1927">
            <v>0</v>
          </cell>
        </row>
        <row r="1928">
          <cell r="D1928">
            <v>0</v>
          </cell>
        </row>
        <row r="1929">
          <cell r="D1929">
            <v>0</v>
          </cell>
        </row>
        <row r="1930">
          <cell r="D1930">
            <v>0</v>
          </cell>
        </row>
        <row r="1931">
          <cell r="D1931" t="str">
            <v>PGCIL &amp; Company's Website</v>
          </cell>
        </row>
        <row r="1932">
          <cell r="D1932" t="str">
            <v>PGCIL &amp; Company's Website</v>
          </cell>
        </row>
        <row r="1933">
          <cell r="D1933" t="str">
            <v>PGCIL &amp; Company's Website</v>
          </cell>
        </row>
        <row r="1934">
          <cell r="D1934">
            <v>0</v>
          </cell>
        </row>
        <row r="1935">
          <cell r="D1935">
            <v>0</v>
          </cell>
        </row>
        <row r="1936">
          <cell r="D1936" t="str">
            <v>Company's Website</v>
          </cell>
        </row>
        <row r="1937">
          <cell r="D1937" t="str">
            <v>Company's Website</v>
          </cell>
        </row>
        <row r="1938">
          <cell r="D1938">
            <v>0</v>
          </cell>
        </row>
        <row r="1939">
          <cell r="D1939">
            <v>0</v>
          </cell>
        </row>
        <row r="1940">
          <cell r="D1940">
            <v>0</v>
          </cell>
        </row>
        <row r="1941">
          <cell r="D1941">
            <v>0</v>
          </cell>
        </row>
        <row r="1942">
          <cell r="D1942">
            <v>0</v>
          </cell>
        </row>
        <row r="1943">
          <cell r="D1943">
            <v>0</v>
          </cell>
        </row>
        <row r="1944">
          <cell r="D1944">
            <v>0</v>
          </cell>
        </row>
        <row r="1945">
          <cell r="D1945" t="str">
            <v>Company's Website / PG</v>
          </cell>
        </row>
        <row r="1946">
          <cell r="D1946" t="str">
            <v>Company's Website / PG</v>
          </cell>
        </row>
        <row r="1947">
          <cell r="D1947">
            <v>0</v>
          </cell>
        </row>
        <row r="1948">
          <cell r="D1948">
            <v>0</v>
          </cell>
        </row>
        <row r="1949">
          <cell r="D1949">
            <v>0</v>
          </cell>
        </row>
        <row r="1950">
          <cell r="D1950">
            <v>0</v>
          </cell>
        </row>
        <row r="1951">
          <cell r="D1951">
            <v>0</v>
          </cell>
        </row>
        <row r="1952">
          <cell r="D1952">
            <v>0</v>
          </cell>
        </row>
        <row r="1953">
          <cell r="D1953">
            <v>0</v>
          </cell>
        </row>
        <row r="1954">
          <cell r="D1954">
            <v>0</v>
          </cell>
        </row>
        <row r="1955">
          <cell r="D1955">
            <v>0</v>
          </cell>
        </row>
        <row r="1956">
          <cell r="D1956">
            <v>0</v>
          </cell>
        </row>
        <row r="1957">
          <cell r="D1957">
            <v>0</v>
          </cell>
        </row>
        <row r="1958">
          <cell r="D1958">
            <v>0</v>
          </cell>
        </row>
        <row r="1959">
          <cell r="D1959">
            <v>0</v>
          </cell>
        </row>
        <row r="1960">
          <cell r="D1960">
            <v>0</v>
          </cell>
        </row>
        <row r="1961">
          <cell r="D1961">
            <v>0</v>
          </cell>
        </row>
        <row r="1962">
          <cell r="D1962">
            <v>0</v>
          </cell>
        </row>
        <row r="1963">
          <cell r="D1963">
            <v>0</v>
          </cell>
        </row>
        <row r="1964">
          <cell r="D1964">
            <v>0</v>
          </cell>
        </row>
        <row r="1965">
          <cell r="D1965">
            <v>0</v>
          </cell>
        </row>
        <row r="1966">
          <cell r="D1966">
            <v>0</v>
          </cell>
        </row>
        <row r="1967">
          <cell r="D1967">
            <v>0</v>
          </cell>
        </row>
        <row r="1968">
          <cell r="D1968" t="str">
            <v>Company's Website</v>
          </cell>
        </row>
        <row r="1969">
          <cell r="D1969">
            <v>0</v>
          </cell>
        </row>
        <row r="1970">
          <cell r="D1970">
            <v>0</v>
          </cell>
        </row>
        <row r="1971">
          <cell r="D1971" t="str">
            <v>PowerGrid Meeting</v>
          </cell>
        </row>
        <row r="1972">
          <cell r="D1972" t="str">
            <v>PowerGrid Meeting</v>
          </cell>
        </row>
        <row r="1973">
          <cell r="D1973" t="str">
            <v>Company's Website</v>
          </cell>
        </row>
        <row r="1974">
          <cell r="D1974" t="str">
            <v>Company's Website</v>
          </cell>
        </row>
        <row r="1975">
          <cell r="D1975" t="str">
            <v>Company's Website</v>
          </cell>
        </row>
        <row r="1976">
          <cell r="D1976" t="str">
            <v>Company's Website</v>
          </cell>
        </row>
        <row r="1977">
          <cell r="D1977">
            <v>0</v>
          </cell>
        </row>
        <row r="1978">
          <cell r="D1978">
            <v>0</v>
          </cell>
        </row>
        <row r="1979">
          <cell r="D1979">
            <v>0</v>
          </cell>
        </row>
        <row r="1980">
          <cell r="D1980">
            <v>0</v>
          </cell>
        </row>
        <row r="1981">
          <cell r="D1981">
            <v>0</v>
          </cell>
        </row>
        <row r="1982">
          <cell r="D1982">
            <v>0</v>
          </cell>
        </row>
        <row r="1983">
          <cell r="D1983" t="str">
            <v>Company's Website</v>
          </cell>
        </row>
        <row r="1984">
          <cell r="D1984">
            <v>0</v>
          </cell>
        </row>
        <row r="1985">
          <cell r="D1985">
            <v>0</v>
          </cell>
        </row>
        <row r="1986">
          <cell r="D1986">
            <v>0</v>
          </cell>
        </row>
        <row r="1987">
          <cell r="D1987">
            <v>0</v>
          </cell>
        </row>
        <row r="1988">
          <cell r="D1988">
            <v>0</v>
          </cell>
        </row>
        <row r="1989">
          <cell r="D1989">
            <v>0</v>
          </cell>
        </row>
        <row r="1990">
          <cell r="D1990">
            <v>0</v>
          </cell>
        </row>
        <row r="1991">
          <cell r="D1991" t="str">
            <v>Company's Website</v>
          </cell>
        </row>
        <row r="1992">
          <cell r="D1992" t="str">
            <v>Company's Website</v>
          </cell>
        </row>
        <row r="1993">
          <cell r="D1993" t="str">
            <v>Company's Website</v>
          </cell>
        </row>
        <row r="1994">
          <cell r="D1994">
            <v>0</v>
          </cell>
        </row>
        <row r="1995">
          <cell r="D1995">
            <v>0</v>
          </cell>
        </row>
        <row r="1996">
          <cell r="D1996">
            <v>0</v>
          </cell>
        </row>
        <row r="1997">
          <cell r="D1997">
            <v>0</v>
          </cell>
        </row>
        <row r="1998">
          <cell r="D1998" t="str">
            <v>Company's Website</v>
          </cell>
        </row>
        <row r="1999">
          <cell r="D1999" t="str">
            <v>Company's Website</v>
          </cell>
        </row>
        <row r="2000">
          <cell r="D2000" t="str">
            <v>Company's Website</v>
          </cell>
        </row>
        <row r="2001">
          <cell r="D2001">
            <v>0</v>
          </cell>
        </row>
        <row r="2002">
          <cell r="D2002" t="str">
            <v>PowerGrid Meeting</v>
          </cell>
        </row>
        <row r="2003">
          <cell r="D2003" t="str">
            <v>PowerGrid Meeting</v>
          </cell>
        </row>
        <row r="2004">
          <cell r="D2004">
            <v>0</v>
          </cell>
        </row>
        <row r="2005">
          <cell r="D2005">
            <v>0</v>
          </cell>
        </row>
        <row r="2006">
          <cell r="D2006" t="str">
            <v>PowerGrid Meeting</v>
          </cell>
        </row>
        <row r="2007">
          <cell r="D2007" t="str">
            <v>PowerGrid Meeting</v>
          </cell>
        </row>
        <row r="2008">
          <cell r="D2008" t="str">
            <v>PowerGrid Meeting</v>
          </cell>
        </row>
        <row r="2009">
          <cell r="D2009">
            <v>0</v>
          </cell>
        </row>
        <row r="2010">
          <cell r="D2010">
            <v>0</v>
          </cell>
        </row>
        <row r="2011">
          <cell r="D2011">
            <v>0</v>
          </cell>
        </row>
        <row r="2012">
          <cell r="D2012">
            <v>0</v>
          </cell>
        </row>
        <row r="2013">
          <cell r="D2013">
            <v>0</v>
          </cell>
        </row>
        <row r="2014">
          <cell r="D2014">
            <v>0</v>
          </cell>
        </row>
        <row r="2015">
          <cell r="D2015">
            <v>0</v>
          </cell>
        </row>
        <row r="2016">
          <cell r="D2016">
            <v>0</v>
          </cell>
        </row>
        <row r="2017">
          <cell r="D2017">
            <v>0</v>
          </cell>
        </row>
        <row r="2018">
          <cell r="D2018" t="str">
            <v>Company's Website</v>
          </cell>
        </row>
        <row r="2019">
          <cell r="D2019" t="str">
            <v>Company's Website</v>
          </cell>
        </row>
        <row r="2020">
          <cell r="D2020" t="str">
            <v>Company's Website</v>
          </cell>
        </row>
        <row r="2021">
          <cell r="D2021" t="str">
            <v>Company's Website</v>
          </cell>
        </row>
        <row r="2022">
          <cell r="D2022" t="str">
            <v>Company's Website</v>
          </cell>
        </row>
        <row r="2023">
          <cell r="D2023" t="str">
            <v>Company's Website</v>
          </cell>
        </row>
        <row r="2024">
          <cell r="D2024" t="str">
            <v>Company's Website</v>
          </cell>
        </row>
        <row r="2025">
          <cell r="D2025">
            <v>0</v>
          </cell>
        </row>
        <row r="2026">
          <cell r="D2026">
            <v>0</v>
          </cell>
        </row>
        <row r="2027">
          <cell r="D2027">
            <v>0</v>
          </cell>
        </row>
        <row r="2028">
          <cell r="D2028" t="str">
            <v>Company's Website</v>
          </cell>
        </row>
        <row r="2029">
          <cell r="D2029" t="str">
            <v>Company's Website</v>
          </cell>
        </row>
        <row r="2030">
          <cell r="D2030" t="str">
            <v>Company's Website</v>
          </cell>
        </row>
        <row r="2031">
          <cell r="D2031">
            <v>0</v>
          </cell>
        </row>
        <row r="2032">
          <cell r="D2032">
            <v>0</v>
          </cell>
        </row>
        <row r="2033">
          <cell r="D2033" t="str">
            <v>Company's Website</v>
          </cell>
        </row>
        <row r="2034">
          <cell r="D2034" t="str">
            <v>Company's Website</v>
          </cell>
        </row>
        <row r="2035">
          <cell r="D2035" t="str">
            <v>PowerGrid Meeting</v>
          </cell>
        </row>
        <row r="2036">
          <cell r="D2036" t="str">
            <v>PowerGrid Meeting</v>
          </cell>
        </row>
        <row r="2037">
          <cell r="D2037">
            <v>0</v>
          </cell>
        </row>
        <row r="2038">
          <cell r="D2038" t="str">
            <v>Company's Website</v>
          </cell>
        </row>
        <row r="2039">
          <cell r="D2039">
            <v>0</v>
          </cell>
        </row>
        <row r="2040">
          <cell r="D2040">
            <v>0</v>
          </cell>
        </row>
        <row r="2041">
          <cell r="D2041">
            <v>0</v>
          </cell>
        </row>
        <row r="2042">
          <cell r="D2042">
            <v>0</v>
          </cell>
        </row>
        <row r="2043">
          <cell r="D2043">
            <v>0</v>
          </cell>
        </row>
        <row r="2044">
          <cell r="D2044">
            <v>0</v>
          </cell>
        </row>
        <row r="2045">
          <cell r="D2045">
            <v>0</v>
          </cell>
        </row>
        <row r="2046">
          <cell r="D2046">
            <v>0</v>
          </cell>
        </row>
        <row r="2047">
          <cell r="D2047">
            <v>0</v>
          </cell>
        </row>
        <row r="2048">
          <cell r="D2048">
            <v>0</v>
          </cell>
        </row>
        <row r="2049">
          <cell r="D2049">
            <v>0</v>
          </cell>
        </row>
        <row r="2050">
          <cell r="D2050">
            <v>0</v>
          </cell>
        </row>
        <row r="2051">
          <cell r="D2051">
            <v>0</v>
          </cell>
        </row>
        <row r="2052">
          <cell r="D2052">
            <v>0</v>
          </cell>
        </row>
        <row r="2053">
          <cell r="D2053">
            <v>0</v>
          </cell>
        </row>
        <row r="2054">
          <cell r="D2054">
            <v>0</v>
          </cell>
        </row>
        <row r="2055">
          <cell r="D2055">
            <v>0</v>
          </cell>
        </row>
        <row r="2056">
          <cell r="D2056" t="str">
            <v>Company's Website</v>
          </cell>
        </row>
        <row r="2057">
          <cell r="D2057">
            <v>0</v>
          </cell>
        </row>
        <row r="2058">
          <cell r="D2058">
            <v>0</v>
          </cell>
        </row>
        <row r="2059">
          <cell r="D2059">
            <v>0</v>
          </cell>
        </row>
        <row r="2060">
          <cell r="D2060">
            <v>0</v>
          </cell>
        </row>
        <row r="2061">
          <cell r="D2061">
            <v>0</v>
          </cell>
        </row>
        <row r="2062">
          <cell r="D2062">
            <v>0</v>
          </cell>
        </row>
        <row r="2063">
          <cell r="D2063">
            <v>0</v>
          </cell>
        </row>
        <row r="2064">
          <cell r="D2064">
            <v>0</v>
          </cell>
        </row>
        <row r="2065">
          <cell r="D2065" t="str">
            <v>Company's Website</v>
          </cell>
        </row>
        <row r="2066">
          <cell r="D2066" t="str">
            <v>PowerGrid Meeting</v>
          </cell>
        </row>
        <row r="2067">
          <cell r="D2067" t="str">
            <v>PowerGrid Meeting</v>
          </cell>
        </row>
        <row r="2068">
          <cell r="D2068" t="str">
            <v>Company's Website</v>
          </cell>
        </row>
        <row r="2069">
          <cell r="D2069">
            <v>0</v>
          </cell>
        </row>
        <row r="2070">
          <cell r="D2070">
            <v>0</v>
          </cell>
        </row>
        <row r="2071">
          <cell r="D2071">
            <v>0</v>
          </cell>
        </row>
        <row r="2072">
          <cell r="D2072">
            <v>0</v>
          </cell>
        </row>
        <row r="2073">
          <cell r="D2073">
            <v>0</v>
          </cell>
        </row>
        <row r="2074">
          <cell r="D2074">
            <v>0</v>
          </cell>
        </row>
        <row r="2075">
          <cell r="D2075">
            <v>0</v>
          </cell>
        </row>
        <row r="2076">
          <cell r="D2076">
            <v>0</v>
          </cell>
        </row>
        <row r="2077">
          <cell r="D2077">
            <v>0</v>
          </cell>
        </row>
        <row r="2078">
          <cell r="D2078">
            <v>0</v>
          </cell>
        </row>
        <row r="2079">
          <cell r="D2079">
            <v>0</v>
          </cell>
        </row>
        <row r="2080">
          <cell r="D2080" t="str">
            <v>Company's Website</v>
          </cell>
        </row>
        <row r="2081">
          <cell r="D2081" t="str">
            <v>Company's Website</v>
          </cell>
        </row>
        <row r="2082">
          <cell r="D2082" t="str">
            <v>Company's Website</v>
          </cell>
        </row>
        <row r="2083">
          <cell r="D2083" t="str">
            <v>Company's Website</v>
          </cell>
        </row>
        <row r="2084">
          <cell r="D2084" t="str">
            <v>Company's Website</v>
          </cell>
        </row>
        <row r="2085">
          <cell r="D2085" t="str">
            <v>Company's Website</v>
          </cell>
        </row>
        <row r="2086">
          <cell r="D2086" t="str">
            <v>Company's Website</v>
          </cell>
        </row>
        <row r="2087">
          <cell r="D2087" t="str">
            <v>Company's Website</v>
          </cell>
        </row>
        <row r="2088">
          <cell r="D2088" t="str">
            <v>Company's Website</v>
          </cell>
        </row>
        <row r="2089">
          <cell r="D2089" t="str">
            <v>Company's Website</v>
          </cell>
        </row>
        <row r="2090">
          <cell r="D2090">
            <v>0</v>
          </cell>
        </row>
        <row r="2091">
          <cell r="D2091" t="str">
            <v>Company's Website</v>
          </cell>
        </row>
        <row r="2092">
          <cell r="D2092" t="str">
            <v>Company's Website</v>
          </cell>
        </row>
        <row r="2093">
          <cell r="D2093" t="str">
            <v>Company's Website</v>
          </cell>
        </row>
        <row r="2094">
          <cell r="D2094">
            <v>0</v>
          </cell>
        </row>
        <row r="2095">
          <cell r="D2095">
            <v>0</v>
          </cell>
        </row>
        <row r="2096">
          <cell r="D2096">
            <v>0</v>
          </cell>
        </row>
        <row r="2097">
          <cell r="D2097">
            <v>0</v>
          </cell>
        </row>
        <row r="2098">
          <cell r="D2098">
            <v>0</v>
          </cell>
        </row>
        <row r="2099">
          <cell r="D2099">
            <v>0</v>
          </cell>
        </row>
        <row r="2100">
          <cell r="D2100">
            <v>0</v>
          </cell>
        </row>
        <row r="2101">
          <cell r="D2101" t="str">
            <v>Company's Website</v>
          </cell>
        </row>
        <row r="2102">
          <cell r="D2102">
            <v>0</v>
          </cell>
        </row>
        <row r="2103">
          <cell r="D2103">
            <v>0</v>
          </cell>
        </row>
        <row r="2104">
          <cell r="D2104">
            <v>0</v>
          </cell>
        </row>
        <row r="2105">
          <cell r="D2105" t="str">
            <v>Company's Website</v>
          </cell>
        </row>
        <row r="2106">
          <cell r="D2106">
            <v>0</v>
          </cell>
        </row>
        <row r="2107">
          <cell r="D2107">
            <v>0</v>
          </cell>
        </row>
        <row r="2108">
          <cell r="D2108">
            <v>0</v>
          </cell>
        </row>
        <row r="2109">
          <cell r="D2109">
            <v>0</v>
          </cell>
        </row>
        <row r="2110">
          <cell r="D2110" t="str">
            <v>Company's Website</v>
          </cell>
        </row>
        <row r="2111">
          <cell r="D2111" t="str">
            <v>Company's Website</v>
          </cell>
        </row>
        <row r="2112">
          <cell r="D2112" t="str">
            <v>Company's Website</v>
          </cell>
        </row>
        <row r="2113">
          <cell r="D2113">
            <v>0</v>
          </cell>
        </row>
        <row r="2114">
          <cell r="D2114">
            <v>0</v>
          </cell>
        </row>
        <row r="2115">
          <cell r="D2115">
            <v>0</v>
          </cell>
        </row>
        <row r="2116">
          <cell r="D2116" t="str">
            <v>CEA Thermal Document</v>
          </cell>
        </row>
        <row r="2117">
          <cell r="D2117">
            <v>0</v>
          </cell>
        </row>
        <row r="2118">
          <cell r="D2118" t="str">
            <v>CEA Thermal Document</v>
          </cell>
        </row>
        <row r="2119">
          <cell r="D2119">
            <v>0</v>
          </cell>
        </row>
        <row r="2120">
          <cell r="D2120">
            <v>0</v>
          </cell>
        </row>
        <row r="2121">
          <cell r="D2121" t="str">
            <v>Company's Website</v>
          </cell>
        </row>
        <row r="2122">
          <cell r="D2122" t="str">
            <v>Company's Website</v>
          </cell>
        </row>
        <row r="2123">
          <cell r="D2123" t="str">
            <v>Company's Website</v>
          </cell>
        </row>
        <row r="2124">
          <cell r="D2124" t="str">
            <v>Company's Website</v>
          </cell>
        </row>
        <row r="2125">
          <cell r="D2125" t="str">
            <v>Company's Website</v>
          </cell>
        </row>
        <row r="2126">
          <cell r="D2126">
            <v>0</v>
          </cell>
        </row>
        <row r="2127">
          <cell r="D2127">
            <v>0</v>
          </cell>
        </row>
        <row r="2128">
          <cell r="D2128">
            <v>0</v>
          </cell>
        </row>
        <row r="2129">
          <cell r="D2129" t="str">
            <v>Company's Website</v>
          </cell>
        </row>
        <row r="2130">
          <cell r="D2130" t="str">
            <v>Company's Website</v>
          </cell>
        </row>
        <row r="2131">
          <cell r="D2131" t="str">
            <v>CEA Thermal Document</v>
          </cell>
        </row>
        <row r="2132">
          <cell r="D2132" t="str">
            <v>Company's Website</v>
          </cell>
        </row>
        <row r="2133">
          <cell r="D2133" t="str">
            <v>Company's Website</v>
          </cell>
        </row>
        <row r="2134">
          <cell r="D2134">
            <v>0</v>
          </cell>
        </row>
        <row r="2135">
          <cell r="D2135" t="str">
            <v>Cea Thermal Document</v>
          </cell>
        </row>
        <row r="2136">
          <cell r="D2136">
            <v>0</v>
          </cell>
        </row>
        <row r="2137">
          <cell r="D2137" t="str">
            <v>Company's Website</v>
          </cell>
        </row>
        <row r="2138">
          <cell r="D2138" t="str">
            <v>Company's Website</v>
          </cell>
        </row>
        <row r="2139">
          <cell r="D2139" t="str">
            <v>Cea Thermal Document</v>
          </cell>
        </row>
        <row r="2140">
          <cell r="D2140">
            <v>0</v>
          </cell>
        </row>
        <row r="2141">
          <cell r="D2141" t="str">
            <v>Company's Website</v>
          </cell>
        </row>
        <row r="2142">
          <cell r="D2142">
            <v>0</v>
          </cell>
        </row>
        <row r="2143">
          <cell r="D2143">
            <v>0</v>
          </cell>
        </row>
        <row r="2144">
          <cell r="D2144">
            <v>0</v>
          </cell>
        </row>
        <row r="2145">
          <cell r="D2145">
            <v>0</v>
          </cell>
        </row>
        <row r="2146">
          <cell r="D2146">
            <v>0</v>
          </cell>
        </row>
        <row r="2147">
          <cell r="D2147">
            <v>0</v>
          </cell>
        </row>
        <row r="2148">
          <cell r="D2148">
            <v>0</v>
          </cell>
        </row>
        <row r="2149">
          <cell r="D2149">
            <v>0</v>
          </cell>
        </row>
        <row r="2150">
          <cell r="D2150">
            <v>0</v>
          </cell>
        </row>
        <row r="2151">
          <cell r="D2151">
            <v>0</v>
          </cell>
        </row>
        <row r="2152">
          <cell r="D2152">
            <v>0</v>
          </cell>
        </row>
        <row r="2153">
          <cell r="D2153">
            <v>0</v>
          </cell>
        </row>
        <row r="2154">
          <cell r="D2154">
            <v>0</v>
          </cell>
        </row>
        <row r="2155">
          <cell r="D2155">
            <v>0</v>
          </cell>
        </row>
        <row r="2156">
          <cell r="D2156">
            <v>0</v>
          </cell>
        </row>
        <row r="2157">
          <cell r="D2157">
            <v>0</v>
          </cell>
        </row>
        <row r="2158">
          <cell r="D2158">
            <v>0</v>
          </cell>
        </row>
        <row r="2159">
          <cell r="D2159">
            <v>0</v>
          </cell>
        </row>
        <row r="2160">
          <cell r="D2160">
            <v>0</v>
          </cell>
        </row>
        <row r="2161">
          <cell r="D2161">
            <v>0</v>
          </cell>
        </row>
        <row r="2162">
          <cell r="D2162">
            <v>0</v>
          </cell>
        </row>
        <row r="2163">
          <cell r="D2163" t="str">
            <v>Company's Website</v>
          </cell>
        </row>
        <row r="2164">
          <cell r="D2164">
            <v>0</v>
          </cell>
        </row>
        <row r="2165">
          <cell r="D2165">
            <v>0</v>
          </cell>
        </row>
        <row r="2166">
          <cell r="D2166">
            <v>0</v>
          </cell>
        </row>
        <row r="2167">
          <cell r="D2167">
            <v>0</v>
          </cell>
        </row>
        <row r="2168">
          <cell r="D2168">
            <v>0</v>
          </cell>
        </row>
        <row r="2169">
          <cell r="D2169">
            <v>0</v>
          </cell>
        </row>
        <row r="2170">
          <cell r="D2170">
            <v>0</v>
          </cell>
        </row>
        <row r="2171">
          <cell r="D2171">
            <v>0</v>
          </cell>
        </row>
        <row r="2172">
          <cell r="D2172">
            <v>0</v>
          </cell>
        </row>
        <row r="2173">
          <cell r="D2173">
            <v>0</v>
          </cell>
        </row>
        <row r="2174">
          <cell r="D2174">
            <v>0</v>
          </cell>
        </row>
        <row r="2175">
          <cell r="D2175">
            <v>0</v>
          </cell>
        </row>
        <row r="2176">
          <cell r="D2176">
            <v>0</v>
          </cell>
        </row>
        <row r="2177">
          <cell r="D2177">
            <v>0</v>
          </cell>
        </row>
        <row r="2178">
          <cell r="D2178" t="str">
            <v>Company's Website</v>
          </cell>
        </row>
        <row r="2179">
          <cell r="D2179" t="str">
            <v>Company's Website</v>
          </cell>
        </row>
        <row r="2180">
          <cell r="D2180" t="str">
            <v>Company's Website</v>
          </cell>
        </row>
        <row r="2181">
          <cell r="D2181">
            <v>0</v>
          </cell>
        </row>
        <row r="2182">
          <cell r="D2182">
            <v>0</v>
          </cell>
        </row>
        <row r="2183">
          <cell r="D2183">
            <v>0</v>
          </cell>
        </row>
        <row r="2184">
          <cell r="D2184" t="str">
            <v>Company's Website</v>
          </cell>
        </row>
        <row r="2185">
          <cell r="D2185" t="str">
            <v>Company's Website</v>
          </cell>
        </row>
        <row r="2186">
          <cell r="D2186">
            <v>0</v>
          </cell>
        </row>
        <row r="2187">
          <cell r="D2187">
            <v>0</v>
          </cell>
        </row>
        <row r="2188">
          <cell r="D2188">
            <v>0</v>
          </cell>
        </row>
        <row r="2189">
          <cell r="D2189">
            <v>0</v>
          </cell>
        </row>
        <row r="2190">
          <cell r="D2190">
            <v>0</v>
          </cell>
        </row>
        <row r="2191">
          <cell r="D2191">
            <v>0</v>
          </cell>
        </row>
        <row r="2192">
          <cell r="D2192">
            <v>0</v>
          </cell>
        </row>
        <row r="2193">
          <cell r="D2193">
            <v>0</v>
          </cell>
        </row>
        <row r="2194">
          <cell r="D2194">
            <v>0</v>
          </cell>
        </row>
        <row r="2195">
          <cell r="D2195">
            <v>0</v>
          </cell>
        </row>
        <row r="2196">
          <cell r="D2196">
            <v>0</v>
          </cell>
        </row>
        <row r="2197">
          <cell r="D2197">
            <v>0</v>
          </cell>
        </row>
        <row r="2198">
          <cell r="D2198" t="str">
            <v>Company's Website</v>
          </cell>
        </row>
        <row r="2199">
          <cell r="D2199" t="str">
            <v>Company's Website</v>
          </cell>
        </row>
        <row r="2200">
          <cell r="D2200" t="str">
            <v>Company's Website</v>
          </cell>
        </row>
        <row r="2201">
          <cell r="D2201">
            <v>0</v>
          </cell>
        </row>
        <row r="2202">
          <cell r="D2202">
            <v>0</v>
          </cell>
        </row>
        <row r="2203">
          <cell r="D2203">
            <v>0</v>
          </cell>
        </row>
        <row r="2204">
          <cell r="D2204" t="str">
            <v>Company's Website</v>
          </cell>
        </row>
        <row r="2205">
          <cell r="D2205" t="str">
            <v>Company's Website</v>
          </cell>
        </row>
        <row r="2206">
          <cell r="D2206">
            <v>0</v>
          </cell>
        </row>
        <row r="2207">
          <cell r="D2207">
            <v>0</v>
          </cell>
        </row>
        <row r="2208">
          <cell r="D2208">
            <v>0</v>
          </cell>
        </row>
        <row r="2209">
          <cell r="D2209">
            <v>0</v>
          </cell>
        </row>
        <row r="2210">
          <cell r="D2210">
            <v>0</v>
          </cell>
        </row>
        <row r="2211">
          <cell r="D2211">
            <v>0</v>
          </cell>
        </row>
        <row r="2212">
          <cell r="D2212">
            <v>0</v>
          </cell>
        </row>
        <row r="2213">
          <cell r="D2213">
            <v>0</v>
          </cell>
        </row>
        <row r="2214">
          <cell r="D2214">
            <v>0</v>
          </cell>
        </row>
        <row r="2215">
          <cell r="D2215">
            <v>0</v>
          </cell>
        </row>
        <row r="2216">
          <cell r="D2216">
            <v>0</v>
          </cell>
        </row>
        <row r="2217">
          <cell r="D2217">
            <v>0</v>
          </cell>
        </row>
        <row r="2218">
          <cell r="D2218" t="str">
            <v>Company's Website</v>
          </cell>
        </row>
        <row r="2219">
          <cell r="D2219" t="str">
            <v>Company's Website</v>
          </cell>
        </row>
        <row r="2220">
          <cell r="D2220" t="str">
            <v>Company's Website</v>
          </cell>
        </row>
        <row r="2221">
          <cell r="D2221" t="str">
            <v>Company's Website</v>
          </cell>
        </row>
        <row r="2222">
          <cell r="D2222" t="str">
            <v>Company's Website</v>
          </cell>
        </row>
        <row r="2223">
          <cell r="D2223">
            <v>0</v>
          </cell>
        </row>
        <row r="2224">
          <cell r="D2224">
            <v>0</v>
          </cell>
        </row>
        <row r="2225">
          <cell r="D2225">
            <v>0</v>
          </cell>
        </row>
        <row r="2226">
          <cell r="D2226">
            <v>0</v>
          </cell>
        </row>
        <row r="2227">
          <cell r="D2227">
            <v>0</v>
          </cell>
        </row>
        <row r="2228">
          <cell r="D2228">
            <v>0</v>
          </cell>
        </row>
        <row r="2229">
          <cell r="D2229">
            <v>0</v>
          </cell>
        </row>
        <row r="2230">
          <cell r="D2230">
            <v>0</v>
          </cell>
        </row>
        <row r="2231">
          <cell r="D2231" t="str">
            <v>Company's Website</v>
          </cell>
        </row>
        <row r="2232">
          <cell r="D2232">
            <v>0</v>
          </cell>
        </row>
        <row r="2233">
          <cell r="D2233">
            <v>0</v>
          </cell>
        </row>
        <row r="2234">
          <cell r="D2234">
            <v>0</v>
          </cell>
        </row>
        <row r="2235">
          <cell r="D2235">
            <v>0</v>
          </cell>
        </row>
        <row r="2236">
          <cell r="D2236">
            <v>0</v>
          </cell>
        </row>
        <row r="2237">
          <cell r="D2237" t="str">
            <v>Company's Website</v>
          </cell>
        </row>
        <row r="2238">
          <cell r="D2238" t="str">
            <v>Company's Website</v>
          </cell>
        </row>
        <row r="2239">
          <cell r="D2239" t="str">
            <v>Metis Document</v>
          </cell>
        </row>
        <row r="2240">
          <cell r="D2240" t="str">
            <v>Metis Document</v>
          </cell>
        </row>
        <row r="2241">
          <cell r="D2241" t="str">
            <v>Metis Document</v>
          </cell>
        </row>
        <row r="2242">
          <cell r="D2242" t="str">
            <v>Metis Document</v>
          </cell>
        </row>
        <row r="2243">
          <cell r="D2243">
            <v>0</v>
          </cell>
        </row>
        <row r="2244">
          <cell r="D2244">
            <v>0</v>
          </cell>
        </row>
        <row r="2245">
          <cell r="D2245">
            <v>0</v>
          </cell>
        </row>
        <row r="2246">
          <cell r="D2246">
            <v>0</v>
          </cell>
        </row>
        <row r="2247">
          <cell r="D2247">
            <v>0</v>
          </cell>
        </row>
        <row r="2248">
          <cell r="D2248">
            <v>0</v>
          </cell>
        </row>
        <row r="2249">
          <cell r="D2249">
            <v>0</v>
          </cell>
        </row>
        <row r="2250">
          <cell r="D2250">
            <v>0</v>
          </cell>
        </row>
        <row r="2251">
          <cell r="D2251">
            <v>0</v>
          </cell>
        </row>
        <row r="2252">
          <cell r="D2252">
            <v>0</v>
          </cell>
        </row>
        <row r="2253">
          <cell r="D2253">
            <v>0</v>
          </cell>
        </row>
        <row r="2254">
          <cell r="D2254">
            <v>0</v>
          </cell>
        </row>
        <row r="2255">
          <cell r="D2255">
            <v>0</v>
          </cell>
        </row>
        <row r="2256">
          <cell r="D2256">
            <v>0</v>
          </cell>
        </row>
        <row r="2257">
          <cell r="D2257">
            <v>0</v>
          </cell>
        </row>
        <row r="2258">
          <cell r="D2258">
            <v>0</v>
          </cell>
        </row>
        <row r="2259">
          <cell r="D2259">
            <v>0</v>
          </cell>
        </row>
        <row r="2260">
          <cell r="D2260">
            <v>0</v>
          </cell>
        </row>
        <row r="2261">
          <cell r="D2261" t="str">
            <v>PowerGrid Meeting</v>
          </cell>
        </row>
        <row r="2262">
          <cell r="D2262" t="str">
            <v>Company's Website</v>
          </cell>
        </row>
        <row r="2263">
          <cell r="D2263">
            <v>0</v>
          </cell>
        </row>
        <row r="2264">
          <cell r="D2264" t="str">
            <v>Company's Website</v>
          </cell>
        </row>
        <row r="2265">
          <cell r="D2265">
            <v>0</v>
          </cell>
        </row>
        <row r="2266">
          <cell r="D2266">
            <v>0</v>
          </cell>
        </row>
        <row r="2267">
          <cell r="D2267" t="str">
            <v>Company's Website</v>
          </cell>
        </row>
        <row r="2268">
          <cell r="D2268">
            <v>0</v>
          </cell>
        </row>
        <row r="2269">
          <cell r="D2269">
            <v>0</v>
          </cell>
        </row>
        <row r="2270">
          <cell r="D2270">
            <v>0</v>
          </cell>
        </row>
        <row r="2271">
          <cell r="D2271" t="str">
            <v>Company's Website</v>
          </cell>
        </row>
        <row r="2272">
          <cell r="D2272" t="str">
            <v>Company's Website</v>
          </cell>
        </row>
        <row r="2273">
          <cell r="D2273">
            <v>0</v>
          </cell>
        </row>
        <row r="2274">
          <cell r="D2274">
            <v>0</v>
          </cell>
        </row>
        <row r="2275">
          <cell r="D2275">
            <v>0</v>
          </cell>
        </row>
        <row r="2276">
          <cell r="D2276" t="str">
            <v>Company's Website</v>
          </cell>
        </row>
        <row r="2277">
          <cell r="D2277">
            <v>0</v>
          </cell>
        </row>
        <row r="2278">
          <cell r="D2278">
            <v>0</v>
          </cell>
        </row>
        <row r="2279">
          <cell r="D2279">
            <v>0</v>
          </cell>
        </row>
        <row r="2280">
          <cell r="D2280">
            <v>0</v>
          </cell>
        </row>
        <row r="2281">
          <cell r="D2281" t="str">
            <v>CEA Thermal Document</v>
          </cell>
        </row>
        <row r="2282">
          <cell r="D2282" t="str">
            <v>Company's Website</v>
          </cell>
        </row>
        <row r="2283">
          <cell r="D2283" t="str">
            <v>Company's Website</v>
          </cell>
        </row>
        <row r="2284">
          <cell r="D2284" t="str">
            <v>Company's Website</v>
          </cell>
        </row>
        <row r="2285">
          <cell r="D2285">
            <v>0</v>
          </cell>
        </row>
        <row r="2286">
          <cell r="D2286">
            <v>0</v>
          </cell>
        </row>
        <row r="2287">
          <cell r="D2287">
            <v>0</v>
          </cell>
        </row>
        <row r="2288">
          <cell r="D2288" t="str">
            <v>Company's Website</v>
          </cell>
        </row>
        <row r="2289">
          <cell r="D2289">
            <v>0</v>
          </cell>
        </row>
        <row r="2290">
          <cell r="D2290" t="str">
            <v>Company's Website</v>
          </cell>
        </row>
        <row r="2291">
          <cell r="D2291" t="str">
            <v>Company's Website</v>
          </cell>
        </row>
        <row r="2292">
          <cell r="D2292">
            <v>0</v>
          </cell>
        </row>
        <row r="2293">
          <cell r="D2293">
            <v>0</v>
          </cell>
        </row>
        <row r="2294">
          <cell r="D2294">
            <v>0</v>
          </cell>
        </row>
        <row r="2295">
          <cell r="D2295" t="str">
            <v>PowerGrid Meeting</v>
          </cell>
        </row>
        <row r="2296">
          <cell r="D2296">
            <v>0</v>
          </cell>
        </row>
        <row r="2297">
          <cell r="D2297" t="str">
            <v>Company's Website</v>
          </cell>
        </row>
        <row r="2298">
          <cell r="D2298">
            <v>0</v>
          </cell>
        </row>
        <row r="2299">
          <cell r="D2299" t="str">
            <v>Company's Website</v>
          </cell>
        </row>
        <row r="2300">
          <cell r="D2300" t="str">
            <v>Company's Website</v>
          </cell>
        </row>
        <row r="2301">
          <cell r="D2301" t="str">
            <v>Company's Website</v>
          </cell>
        </row>
        <row r="2302">
          <cell r="D2302" t="str">
            <v>Company's Website</v>
          </cell>
        </row>
        <row r="2303">
          <cell r="D2303">
            <v>0</v>
          </cell>
        </row>
        <row r="2304">
          <cell r="D2304">
            <v>0</v>
          </cell>
        </row>
        <row r="2305">
          <cell r="D2305">
            <v>0</v>
          </cell>
        </row>
        <row r="2306">
          <cell r="D2306" t="str">
            <v>Company's Website</v>
          </cell>
        </row>
        <row r="2307">
          <cell r="D2307">
            <v>0</v>
          </cell>
        </row>
        <row r="2308">
          <cell r="D2308" t="str">
            <v>Company's Website</v>
          </cell>
        </row>
        <row r="2309">
          <cell r="D2309">
            <v>0</v>
          </cell>
        </row>
        <row r="2310">
          <cell r="D2310">
            <v>0</v>
          </cell>
        </row>
        <row r="2311">
          <cell r="D2311" t="str">
            <v>PowerGrid Meeting</v>
          </cell>
        </row>
        <row r="2312">
          <cell r="D2312" t="str">
            <v>Company's Website</v>
          </cell>
        </row>
        <row r="2313">
          <cell r="D2313" t="str">
            <v>Company's Website</v>
          </cell>
        </row>
        <row r="2314">
          <cell r="D2314" t="str">
            <v>Company's Website</v>
          </cell>
        </row>
        <row r="2315">
          <cell r="D2315">
            <v>0</v>
          </cell>
        </row>
        <row r="2316">
          <cell r="D2316">
            <v>0</v>
          </cell>
        </row>
        <row r="2317">
          <cell r="D2317">
            <v>0</v>
          </cell>
        </row>
        <row r="2318">
          <cell r="D2318" t="str">
            <v>Company's Website</v>
          </cell>
        </row>
        <row r="2319">
          <cell r="D2319" t="str">
            <v>Company's Website</v>
          </cell>
        </row>
        <row r="2320">
          <cell r="D2320" t="str">
            <v>Company's Website</v>
          </cell>
        </row>
        <row r="2321">
          <cell r="D2321" t="str">
            <v>Company's Website</v>
          </cell>
        </row>
        <row r="2322">
          <cell r="D2322">
            <v>0</v>
          </cell>
        </row>
        <row r="2323">
          <cell r="D2323" t="str">
            <v>Company's Website</v>
          </cell>
        </row>
        <row r="2324">
          <cell r="D2324" t="str">
            <v>Company's Website</v>
          </cell>
        </row>
        <row r="2325">
          <cell r="D2325">
            <v>0</v>
          </cell>
        </row>
        <row r="2326">
          <cell r="D2326">
            <v>0</v>
          </cell>
        </row>
        <row r="2327">
          <cell r="D2327">
            <v>0</v>
          </cell>
        </row>
        <row r="2328">
          <cell r="D2328">
            <v>0</v>
          </cell>
        </row>
        <row r="2329">
          <cell r="D2329">
            <v>0</v>
          </cell>
        </row>
        <row r="2330">
          <cell r="D2330">
            <v>0</v>
          </cell>
        </row>
        <row r="2331">
          <cell r="D2331" t="str">
            <v>Company's Website</v>
          </cell>
        </row>
        <row r="2332">
          <cell r="D2332" t="str">
            <v>Company's Website</v>
          </cell>
        </row>
        <row r="2333">
          <cell r="D2333" t="str">
            <v>Company's Website</v>
          </cell>
        </row>
        <row r="2334">
          <cell r="D2334">
            <v>0</v>
          </cell>
        </row>
        <row r="2335">
          <cell r="D2335">
            <v>0</v>
          </cell>
        </row>
        <row r="2336">
          <cell r="D2336" t="str">
            <v>Company's Website</v>
          </cell>
        </row>
        <row r="2337">
          <cell r="D2337" t="str">
            <v>Company's Website</v>
          </cell>
        </row>
        <row r="2338">
          <cell r="D2338">
            <v>0</v>
          </cell>
        </row>
        <row r="2339">
          <cell r="D2339">
            <v>0</v>
          </cell>
        </row>
        <row r="2340">
          <cell r="D2340">
            <v>0</v>
          </cell>
        </row>
        <row r="2341">
          <cell r="D2341" t="str">
            <v>Company's Website</v>
          </cell>
        </row>
        <row r="2342">
          <cell r="D2342">
            <v>0</v>
          </cell>
        </row>
        <row r="2343">
          <cell r="D2343">
            <v>0</v>
          </cell>
        </row>
        <row r="2344">
          <cell r="D2344">
            <v>0</v>
          </cell>
        </row>
        <row r="2345">
          <cell r="D2345" t="str">
            <v>Company's Website</v>
          </cell>
        </row>
        <row r="2346">
          <cell r="D2346" t="str">
            <v>Company's Website</v>
          </cell>
        </row>
        <row r="2347">
          <cell r="D2347" t="str">
            <v>Company's Website</v>
          </cell>
        </row>
        <row r="2348">
          <cell r="D2348">
            <v>0</v>
          </cell>
        </row>
        <row r="2349">
          <cell r="D2349">
            <v>0</v>
          </cell>
        </row>
        <row r="2350">
          <cell r="D2350">
            <v>0</v>
          </cell>
        </row>
        <row r="2351">
          <cell r="D2351" t="str">
            <v>Company's Website</v>
          </cell>
        </row>
        <row r="2352">
          <cell r="D2352">
            <v>0</v>
          </cell>
        </row>
        <row r="2353">
          <cell r="D2353">
            <v>0</v>
          </cell>
        </row>
        <row r="2354">
          <cell r="D2354" t="str">
            <v>Company's Website</v>
          </cell>
        </row>
        <row r="2355">
          <cell r="D2355">
            <v>0</v>
          </cell>
        </row>
        <row r="2356">
          <cell r="D2356" t="str">
            <v>Company's Website</v>
          </cell>
        </row>
        <row r="2357">
          <cell r="D2357" t="str">
            <v>PowerGrid Meeting</v>
          </cell>
        </row>
        <row r="2358">
          <cell r="D2358">
            <v>0</v>
          </cell>
        </row>
        <row r="2359">
          <cell r="D2359" t="str">
            <v>PowerGrid Meeting</v>
          </cell>
        </row>
        <row r="2360">
          <cell r="D2360" t="str">
            <v>Company's Website</v>
          </cell>
        </row>
        <row r="2361">
          <cell r="D2361" t="str">
            <v>PowerGrid Meeting</v>
          </cell>
        </row>
        <row r="2362">
          <cell r="D2362">
            <v>0</v>
          </cell>
        </row>
        <row r="2363">
          <cell r="D2363" t="str">
            <v>Company's Website</v>
          </cell>
        </row>
        <row r="2364">
          <cell r="D2364" t="str">
            <v>Company's Website</v>
          </cell>
        </row>
        <row r="2365">
          <cell r="D2365">
            <v>0</v>
          </cell>
        </row>
        <row r="2366">
          <cell r="D2366">
            <v>0</v>
          </cell>
        </row>
        <row r="2367">
          <cell r="D2367" t="str">
            <v>Company's Website</v>
          </cell>
        </row>
        <row r="2368">
          <cell r="D2368">
            <v>0</v>
          </cell>
        </row>
        <row r="2369">
          <cell r="D2369" t="str">
            <v>Company's Website</v>
          </cell>
        </row>
        <row r="2370">
          <cell r="D2370" t="str">
            <v>CEA Thermal Document</v>
          </cell>
        </row>
        <row r="2371">
          <cell r="D2371" t="str">
            <v>Company's Website</v>
          </cell>
        </row>
        <row r="2372">
          <cell r="D2372">
            <v>0</v>
          </cell>
        </row>
        <row r="2373">
          <cell r="D2373">
            <v>0</v>
          </cell>
        </row>
        <row r="2374">
          <cell r="D2374" t="str">
            <v>PGCIL &amp; Company's Website</v>
          </cell>
        </row>
        <row r="2375">
          <cell r="D2375" t="str">
            <v>PGCIL &amp; Company's Website</v>
          </cell>
        </row>
        <row r="2376">
          <cell r="D2376" t="str">
            <v>PGCIL &amp; Company's Website</v>
          </cell>
        </row>
        <row r="2377">
          <cell r="D2377" t="str">
            <v>Company's Website</v>
          </cell>
        </row>
        <row r="2378">
          <cell r="D2378">
            <v>0</v>
          </cell>
        </row>
        <row r="2379">
          <cell r="D2379" t="str">
            <v>Company's Website</v>
          </cell>
        </row>
        <row r="2380">
          <cell r="D2380">
            <v>0</v>
          </cell>
        </row>
        <row r="2381">
          <cell r="D2381" t="str">
            <v>Company's Website</v>
          </cell>
        </row>
        <row r="2382">
          <cell r="D2382">
            <v>0</v>
          </cell>
        </row>
        <row r="2383">
          <cell r="D2383">
            <v>0</v>
          </cell>
        </row>
        <row r="2384">
          <cell r="D2384">
            <v>0</v>
          </cell>
        </row>
        <row r="2385">
          <cell r="D2385">
            <v>0</v>
          </cell>
        </row>
        <row r="2386">
          <cell r="D2386" t="str">
            <v>Company's Website</v>
          </cell>
        </row>
        <row r="2387">
          <cell r="D2387">
            <v>0</v>
          </cell>
        </row>
        <row r="2388">
          <cell r="D2388">
            <v>0</v>
          </cell>
        </row>
        <row r="2389">
          <cell r="D2389" t="str">
            <v>Company's Website</v>
          </cell>
        </row>
        <row r="2390">
          <cell r="D2390" t="str">
            <v>Company's Website</v>
          </cell>
        </row>
        <row r="2391">
          <cell r="D2391" t="str">
            <v>Company's Website</v>
          </cell>
        </row>
        <row r="2392">
          <cell r="D2392" t="str">
            <v>Company's Website</v>
          </cell>
        </row>
        <row r="2393">
          <cell r="D2393">
            <v>0</v>
          </cell>
        </row>
        <row r="2394">
          <cell r="D2394" t="str">
            <v>Company's Website</v>
          </cell>
        </row>
        <row r="2395">
          <cell r="D2395">
            <v>0</v>
          </cell>
        </row>
        <row r="2396">
          <cell r="D2396">
            <v>0</v>
          </cell>
        </row>
        <row r="2397">
          <cell r="D2397">
            <v>0</v>
          </cell>
        </row>
        <row r="2398">
          <cell r="D2398">
            <v>0</v>
          </cell>
        </row>
        <row r="2399">
          <cell r="D2399">
            <v>0</v>
          </cell>
        </row>
        <row r="2400">
          <cell r="D2400" t="str">
            <v>Company's Website</v>
          </cell>
        </row>
        <row r="2401">
          <cell r="D2401" t="str">
            <v>Company's Website</v>
          </cell>
        </row>
        <row r="2402">
          <cell r="D2402" t="str">
            <v>Company's Website</v>
          </cell>
        </row>
        <row r="2403">
          <cell r="D2403">
            <v>0</v>
          </cell>
        </row>
        <row r="2404">
          <cell r="D2404" t="str">
            <v>Company's Website</v>
          </cell>
        </row>
        <row r="2405">
          <cell r="D2405">
            <v>0</v>
          </cell>
        </row>
        <row r="2406">
          <cell r="D2406" t="str">
            <v>Company's Website</v>
          </cell>
        </row>
        <row r="2407">
          <cell r="D2407" t="str">
            <v>Company's Website</v>
          </cell>
        </row>
        <row r="2408">
          <cell r="D2408">
            <v>0</v>
          </cell>
        </row>
        <row r="2409">
          <cell r="D2409">
            <v>0</v>
          </cell>
        </row>
        <row r="2410">
          <cell r="D2410" t="str">
            <v>Company's Website</v>
          </cell>
        </row>
        <row r="2411">
          <cell r="D2411" t="str">
            <v>Company's Website</v>
          </cell>
        </row>
        <row r="2412">
          <cell r="D2412">
            <v>0</v>
          </cell>
        </row>
        <row r="2413">
          <cell r="D2413" t="str">
            <v>Company's Website</v>
          </cell>
        </row>
        <row r="2414">
          <cell r="D2414" t="str">
            <v>Company's Website</v>
          </cell>
        </row>
        <row r="2415">
          <cell r="D2415" t="str">
            <v>Company's Website</v>
          </cell>
        </row>
        <row r="2416">
          <cell r="D2416">
            <v>0</v>
          </cell>
        </row>
        <row r="2417">
          <cell r="D2417">
            <v>0</v>
          </cell>
        </row>
        <row r="2418">
          <cell r="D2418">
            <v>0</v>
          </cell>
        </row>
        <row r="2419">
          <cell r="D2419" t="str">
            <v>Company's Website</v>
          </cell>
        </row>
        <row r="2420">
          <cell r="D2420">
            <v>0</v>
          </cell>
        </row>
        <row r="2421">
          <cell r="D2421">
            <v>0</v>
          </cell>
        </row>
        <row r="2422">
          <cell r="D2422">
            <v>0</v>
          </cell>
        </row>
        <row r="2423">
          <cell r="D2423">
            <v>0</v>
          </cell>
        </row>
        <row r="2424">
          <cell r="D2424">
            <v>0</v>
          </cell>
        </row>
        <row r="2425">
          <cell r="D2425">
            <v>0</v>
          </cell>
        </row>
        <row r="2426">
          <cell r="D2426">
            <v>0</v>
          </cell>
        </row>
        <row r="2427">
          <cell r="D2427" t="str">
            <v>Company's Website</v>
          </cell>
        </row>
        <row r="2428">
          <cell r="D2428">
            <v>0</v>
          </cell>
        </row>
        <row r="2429">
          <cell r="D2429">
            <v>0</v>
          </cell>
        </row>
        <row r="2430">
          <cell r="D2430">
            <v>0</v>
          </cell>
        </row>
        <row r="2431">
          <cell r="D2431">
            <v>0</v>
          </cell>
        </row>
        <row r="2432">
          <cell r="D2432">
            <v>0</v>
          </cell>
        </row>
        <row r="2433">
          <cell r="D2433">
            <v>0</v>
          </cell>
        </row>
        <row r="2434">
          <cell r="D2434">
            <v>0</v>
          </cell>
        </row>
        <row r="2435">
          <cell r="D2435">
            <v>0</v>
          </cell>
        </row>
        <row r="2436">
          <cell r="D2436" t="str">
            <v>Metis Document</v>
          </cell>
        </row>
        <row r="2437">
          <cell r="D2437" t="str">
            <v>Metis Document</v>
          </cell>
        </row>
        <row r="2438">
          <cell r="D2438" t="str">
            <v>Metis Document</v>
          </cell>
        </row>
        <row r="2439">
          <cell r="D2439" t="str">
            <v>Metis Document</v>
          </cell>
        </row>
        <row r="2440">
          <cell r="D2440" t="str">
            <v>Metis Document</v>
          </cell>
        </row>
        <row r="2441">
          <cell r="D2441" t="str">
            <v>Metis Document</v>
          </cell>
        </row>
        <row r="2442">
          <cell r="D2442" t="str">
            <v>Metis Document</v>
          </cell>
        </row>
        <row r="2443">
          <cell r="D2443" t="str">
            <v>Metis Document</v>
          </cell>
        </row>
        <row r="2444">
          <cell r="D2444" t="str">
            <v>Metis Document</v>
          </cell>
        </row>
        <row r="2445">
          <cell r="D2445" t="str">
            <v>Metis Document</v>
          </cell>
        </row>
        <row r="2446">
          <cell r="D2446" t="str">
            <v>Company's Website</v>
          </cell>
        </row>
        <row r="2447">
          <cell r="D2447" t="str">
            <v>Company's Website</v>
          </cell>
        </row>
        <row r="2448">
          <cell r="D2448" t="str">
            <v>Company's Website</v>
          </cell>
        </row>
        <row r="2449">
          <cell r="D2449" t="str">
            <v>Company's Website</v>
          </cell>
        </row>
        <row r="2450">
          <cell r="D2450" t="str">
            <v>Company's Website</v>
          </cell>
        </row>
        <row r="2451">
          <cell r="D2451">
            <v>0</v>
          </cell>
        </row>
        <row r="2452">
          <cell r="D2452">
            <v>0</v>
          </cell>
        </row>
        <row r="2453">
          <cell r="D2453">
            <v>0</v>
          </cell>
        </row>
        <row r="2454">
          <cell r="D2454">
            <v>0</v>
          </cell>
        </row>
        <row r="2455">
          <cell r="D2455" t="str">
            <v>Company's Website</v>
          </cell>
        </row>
        <row r="2456">
          <cell r="D2456" t="str">
            <v>Company's Website</v>
          </cell>
        </row>
        <row r="2457">
          <cell r="D2457">
            <v>0</v>
          </cell>
        </row>
        <row r="2458">
          <cell r="D2458">
            <v>0</v>
          </cell>
        </row>
        <row r="2459">
          <cell r="D2459" t="str">
            <v>PowerGrid Meeting</v>
          </cell>
        </row>
        <row r="2460">
          <cell r="D2460">
            <v>0</v>
          </cell>
        </row>
        <row r="2461">
          <cell r="D2461" t="str">
            <v>Company's Website</v>
          </cell>
        </row>
        <row r="2462">
          <cell r="D2462">
            <v>0</v>
          </cell>
        </row>
        <row r="2463">
          <cell r="D2463" t="str">
            <v>Company's Website</v>
          </cell>
        </row>
        <row r="2464">
          <cell r="D2464" t="str">
            <v>Company's Website</v>
          </cell>
        </row>
        <row r="2465">
          <cell r="D2465" t="str">
            <v>Company's Website</v>
          </cell>
        </row>
        <row r="2466">
          <cell r="D2466" t="str">
            <v>PowerGrid Meeting</v>
          </cell>
        </row>
        <row r="2467">
          <cell r="D2467">
            <v>0</v>
          </cell>
        </row>
        <row r="2468">
          <cell r="D2468" t="str">
            <v>Company's Website</v>
          </cell>
        </row>
        <row r="2469">
          <cell r="D2469">
            <v>0</v>
          </cell>
        </row>
        <row r="2470">
          <cell r="D2470" t="str">
            <v>Company's Website</v>
          </cell>
        </row>
        <row r="2471">
          <cell r="D2471" t="str">
            <v>Company's Website</v>
          </cell>
        </row>
        <row r="2472">
          <cell r="D2472" t="str">
            <v>Company's Website</v>
          </cell>
        </row>
        <row r="2473">
          <cell r="D2473" t="str">
            <v>Company's Website</v>
          </cell>
        </row>
        <row r="2474">
          <cell r="D2474" t="str">
            <v>Company's Website</v>
          </cell>
        </row>
        <row r="2475">
          <cell r="D2475" t="str">
            <v>Company's Website</v>
          </cell>
        </row>
        <row r="2476">
          <cell r="D2476" t="str">
            <v>Company's Website</v>
          </cell>
        </row>
        <row r="2477">
          <cell r="D2477" t="str">
            <v>PowerGrid Meeting</v>
          </cell>
        </row>
        <row r="2478">
          <cell r="D2478" t="str">
            <v>PowerGrid Meeting</v>
          </cell>
        </row>
        <row r="2479">
          <cell r="D2479" t="str">
            <v>Company's Website</v>
          </cell>
        </row>
        <row r="2480">
          <cell r="D2480" t="str">
            <v>Company's Website</v>
          </cell>
        </row>
        <row r="2481">
          <cell r="D2481">
            <v>0</v>
          </cell>
        </row>
        <row r="2482">
          <cell r="D2482" t="str">
            <v>Company's Website</v>
          </cell>
        </row>
        <row r="2483">
          <cell r="D2483" t="str">
            <v>Company's Website</v>
          </cell>
        </row>
        <row r="2494">
          <cell r="D2494">
            <v>0</v>
          </cell>
        </row>
        <row r="2495">
          <cell r="D2495" t="str">
            <v>Company's Website</v>
          </cell>
        </row>
        <row r="2496">
          <cell r="D2496" t="str">
            <v>Company's Website</v>
          </cell>
        </row>
        <row r="2497">
          <cell r="D2497" t="str">
            <v>Company's Website</v>
          </cell>
        </row>
        <row r="2499">
          <cell r="D2499" t="str">
            <v>Company's Website</v>
          </cell>
        </row>
        <row r="2500">
          <cell r="D2500" t="str">
            <v>Company's Website</v>
          </cell>
        </row>
        <row r="2501">
          <cell r="D2501" t="str">
            <v>Company's Website</v>
          </cell>
        </row>
        <row r="2502">
          <cell r="D2502">
            <v>0</v>
          </cell>
        </row>
        <row r="2503">
          <cell r="D2503">
            <v>0</v>
          </cell>
        </row>
        <row r="2504">
          <cell r="D2504">
            <v>0</v>
          </cell>
        </row>
        <row r="2505">
          <cell r="D2505">
            <v>0</v>
          </cell>
        </row>
        <row r="2506">
          <cell r="D2506">
            <v>0</v>
          </cell>
        </row>
        <row r="2507">
          <cell r="D2507">
            <v>0</v>
          </cell>
        </row>
        <row r="2508">
          <cell r="D2508">
            <v>0</v>
          </cell>
        </row>
        <row r="2509">
          <cell r="D2509">
            <v>0</v>
          </cell>
        </row>
        <row r="2510">
          <cell r="D2510">
            <v>0</v>
          </cell>
        </row>
        <row r="2511">
          <cell r="D2511">
            <v>0</v>
          </cell>
        </row>
        <row r="2512">
          <cell r="D2512">
            <v>0</v>
          </cell>
        </row>
        <row r="2513">
          <cell r="D2513">
            <v>0</v>
          </cell>
        </row>
        <row r="2514">
          <cell r="D2514">
            <v>0</v>
          </cell>
        </row>
        <row r="2515">
          <cell r="D2515">
            <v>0</v>
          </cell>
        </row>
        <row r="2516">
          <cell r="D2516">
            <v>0</v>
          </cell>
        </row>
        <row r="2517">
          <cell r="D2517">
            <v>0</v>
          </cell>
        </row>
        <row r="2518">
          <cell r="D2518">
            <v>0</v>
          </cell>
        </row>
        <row r="2519">
          <cell r="D2519">
            <v>0</v>
          </cell>
        </row>
        <row r="2520">
          <cell r="D2520">
            <v>0</v>
          </cell>
        </row>
        <row r="2521">
          <cell r="D2521">
            <v>0</v>
          </cell>
        </row>
        <row r="2522">
          <cell r="D2522">
            <v>0</v>
          </cell>
        </row>
        <row r="2523">
          <cell r="D2523">
            <v>0</v>
          </cell>
        </row>
        <row r="2524">
          <cell r="D2524">
            <v>0</v>
          </cell>
        </row>
        <row r="2525">
          <cell r="D2525">
            <v>0</v>
          </cell>
        </row>
        <row r="2526">
          <cell r="D2526">
            <v>0</v>
          </cell>
        </row>
        <row r="2527">
          <cell r="D2527">
            <v>0</v>
          </cell>
        </row>
        <row r="2528">
          <cell r="D2528">
            <v>0</v>
          </cell>
        </row>
        <row r="2529">
          <cell r="D2529">
            <v>0</v>
          </cell>
        </row>
        <row r="2530">
          <cell r="D2530">
            <v>0</v>
          </cell>
        </row>
        <row r="2531">
          <cell r="D2531">
            <v>0</v>
          </cell>
        </row>
        <row r="2532">
          <cell r="D2532">
            <v>0</v>
          </cell>
        </row>
        <row r="2533">
          <cell r="D2533">
            <v>0</v>
          </cell>
        </row>
        <row r="2534">
          <cell r="D2534">
            <v>0</v>
          </cell>
        </row>
        <row r="2535">
          <cell r="D2535">
            <v>0</v>
          </cell>
        </row>
        <row r="2536">
          <cell r="D2536">
            <v>0</v>
          </cell>
        </row>
        <row r="2537">
          <cell r="D2537">
            <v>0</v>
          </cell>
        </row>
        <row r="2538">
          <cell r="D2538">
            <v>0</v>
          </cell>
        </row>
        <row r="2539">
          <cell r="D2539">
            <v>0</v>
          </cell>
        </row>
        <row r="2540">
          <cell r="D2540">
            <v>0</v>
          </cell>
        </row>
        <row r="2541">
          <cell r="D2541">
            <v>0</v>
          </cell>
        </row>
        <row r="2542">
          <cell r="D2542">
            <v>0</v>
          </cell>
        </row>
        <row r="2543">
          <cell r="D2543">
            <v>0</v>
          </cell>
        </row>
        <row r="2544">
          <cell r="D2544">
            <v>0</v>
          </cell>
        </row>
        <row r="2545">
          <cell r="D2545">
            <v>0</v>
          </cell>
        </row>
        <row r="2546">
          <cell r="D2546">
            <v>0</v>
          </cell>
        </row>
        <row r="2547">
          <cell r="D2547">
            <v>0</v>
          </cell>
        </row>
        <row r="2548">
          <cell r="D2548">
            <v>0</v>
          </cell>
        </row>
        <row r="2549">
          <cell r="D2549">
            <v>0</v>
          </cell>
        </row>
        <row r="2550">
          <cell r="D2550">
            <v>0</v>
          </cell>
        </row>
        <row r="2551">
          <cell r="D2551">
            <v>0</v>
          </cell>
        </row>
        <row r="2552">
          <cell r="D2552">
            <v>0</v>
          </cell>
        </row>
        <row r="2553">
          <cell r="D2553">
            <v>0</v>
          </cell>
        </row>
        <row r="2554">
          <cell r="D2554">
            <v>0</v>
          </cell>
        </row>
        <row r="2555">
          <cell r="D2555">
            <v>0</v>
          </cell>
        </row>
        <row r="2556">
          <cell r="D2556">
            <v>0</v>
          </cell>
        </row>
        <row r="2557">
          <cell r="D2557">
            <v>0</v>
          </cell>
        </row>
        <row r="2558">
          <cell r="D2558">
            <v>0</v>
          </cell>
        </row>
        <row r="2559">
          <cell r="D2559">
            <v>0</v>
          </cell>
        </row>
        <row r="2560">
          <cell r="D2560">
            <v>0</v>
          </cell>
        </row>
        <row r="2561">
          <cell r="D2561">
            <v>0</v>
          </cell>
        </row>
        <row r="2562">
          <cell r="D2562">
            <v>0</v>
          </cell>
        </row>
        <row r="2563">
          <cell r="D2563">
            <v>0</v>
          </cell>
        </row>
        <row r="2564">
          <cell r="D2564">
            <v>0</v>
          </cell>
        </row>
        <row r="2565">
          <cell r="D2565">
            <v>0</v>
          </cell>
        </row>
        <row r="2566">
          <cell r="D2566">
            <v>0</v>
          </cell>
        </row>
        <row r="2567">
          <cell r="D2567">
            <v>0</v>
          </cell>
        </row>
        <row r="2568">
          <cell r="D2568">
            <v>0</v>
          </cell>
        </row>
        <row r="2569">
          <cell r="D2569">
            <v>0</v>
          </cell>
        </row>
        <row r="2570">
          <cell r="D2570">
            <v>0</v>
          </cell>
        </row>
        <row r="2571">
          <cell r="D2571">
            <v>0</v>
          </cell>
        </row>
        <row r="2572">
          <cell r="D2572">
            <v>0</v>
          </cell>
        </row>
        <row r="2573">
          <cell r="D2573">
            <v>0</v>
          </cell>
        </row>
        <row r="2574">
          <cell r="D2574">
            <v>0</v>
          </cell>
        </row>
        <row r="2575">
          <cell r="D2575">
            <v>0</v>
          </cell>
        </row>
        <row r="2576">
          <cell r="D2576">
            <v>0</v>
          </cell>
        </row>
        <row r="2577">
          <cell r="D2577">
            <v>0</v>
          </cell>
        </row>
        <row r="2578">
          <cell r="D2578">
            <v>0</v>
          </cell>
        </row>
        <row r="2579">
          <cell r="D2579">
            <v>0</v>
          </cell>
        </row>
        <row r="2580">
          <cell r="D2580">
            <v>0</v>
          </cell>
        </row>
        <row r="2581">
          <cell r="D2581">
            <v>0</v>
          </cell>
        </row>
        <row r="2582">
          <cell r="D2582">
            <v>0</v>
          </cell>
        </row>
        <row r="2583">
          <cell r="D2583">
            <v>0</v>
          </cell>
        </row>
        <row r="2584">
          <cell r="D2584">
            <v>0</v>
          </cell>
        </row>
        <row r="2585">
          <cell r="D2585">
            <v>0</v>
          </cell>
        </row>
        <row r="2586">
          <cell r="D2586">
            <v>0</v>
          </cell>
        </row>
        <row r="2587">
          <cell r="D2587">
            <v>0</v>
          </cell>
        </row>
        <row r="2588">
          <cell r="D2588">
            <v>0</v>
          </cell>
        </row>
        <row r="2589">
          <cell r="D2589">
            <v>0</v>
          </cell>
        </row>
        <row r="2590">
          <cell r="D2590">
            <v>0</v>
          </cell>
        </row>
        <row r="2591">
          <cell r="D2591">
            <v>0</v>
          </cell>
        </row>
        <row r="2592">
          <cell r="D2592">
            <v>0</v>
          </cell>
        </row>
        <row r="2593">
          <cell r="D2593">
            <v>0</v>
          </cell>
        </row>
        <row r="2594">
          <cell r="D2594">
            <v>0</v>
          </cell>
        </row>
        <row r="2595">
          <cell r="D2595">
            <v>0</v>
          </cell>
        </row>
        <row r="2596">
          <cell r="D2596">
            <v>0</v>
          </cell>
        </row>
        <row r="2597">
          <cell r="D2597">
            <v>0</v>
          </cell>
        </row>
        <row r="2598">
          <cell r="D2598">
            <v>0</v>
          </cell>
        </row>
        <row r="2599">
          <cell r="D2599">
            <v>0</v>
          </cell>
        </row>
        <row r="2600">
          <cell r="D2600">
            <v>0</v>
          </cell>
        </row>
        <row r="2601">
          <cell r="D2601">
            <v>0</v>
          </cell>
        </row>
        <row r="2602">
          <cell r="D2602">
            <v>0</v>
          </cell>
        </row>
        <row r="2603">
          <cell r="D2603">
            <v>0</v>
          </cell>
        </row>
        <row r="2604">
          <cell r="D2604">
            <v>0</v>
          </cell>
        </row>
        <row r="2605">
          <cell r="D2605">
            <v>0</v>
          </cell>
        </row>
        <row r="2606">
          <cell r="D2606">
            <v>0</v>
          </cell>
        </row>
        <row r="2607">
          <cell r="D2607">
            <v>0</v>
          </cell>
        </row>
        <row r="2608">
          <cell r="D2608">
            <v>0</v>
          </cell>
        </row>
        <row r="2609">
          <cell r="D2609">
            <v>0</v>
          </cell>
        </row>
        <row r="2610">
          <cell r="D2610">
            <v>0</v>
          </cell>
        </row>
        <row r="2611">
          <cell r="D2611">
            <v>0</v>
          </cell>
        </row>
        <row r="2612">
          <cell r="D2612">
            <v>0</v>
          </cell>
        </row>
        <row r="2613">
          <cell r="D2613">
            <v>0</v>
          </cell>
        </row>
        <row r="2614">
          <cell r="D2614">
            <v>0</v>
          </cell>
        </row>
        <row r="2615">
          <cell r="D2615">
            <v>0</v>
          </cell>
        </row>
        <row r="2616">
          <cell r="D2616">
            <v>0</v>
          </cell>
        </row>
        <row r="2617">
          <cell r="D2617">
            <v>0</v>
          </cell>
        </row>
        <row r="2618">
          <cell r="D2618">
            <v>0</v>
          </cell>
        </row>
        <row r="2619">
          <cell r="D2619">
            <v>0</v>
          </cell>
        </row>
        <row r="2620">
          <cell r="D2620">
            <v>0</v>
          </cell>
        </row>
        <row r="2621">
          <cell r="D2621">
            <v>0</v>
          </cell>
        </row>
        <row r="2622">
          <cell r="D2622">
            <v>0</v>
          </cell>
        </row>
        <row r="2623">
          <cell r="D2623">
            <v>0</v>
          </cell>
        </row>
        <row r="2624">
          <cell r="D2624">
            <v>0</v>
          </cell>
        </row>
        <row r="2625">
          <cell r="D2625">
            <v>0</v>
          </cell>
        </row>
        <row r="2626">
          <cell r="D2626">
            <v>0</v>
          </cell>
        </row>
        <row r="2627">
          <cell r="D2627">
            <v>0</v>
          </cell>
        </row>
        <row r="2628">
          <cell r="D2628">
            <v>0</v>
          </cell>
        </row>
        <row r="2629">
          <cell r="D2629">
            <v>0</v>
          </cell>
        </row>
        <row r="2630">
          <cell r="D2630">
            <v>0</v>
          </cell>
        </row>
        <row r="2631">
          <cell r="D2631">
            <v>0</v>
          </cell>
        </row>
        <row r="2632">
          <cell r="D2632">
            <v>0</v>
          </cell>
        </row>
        <row r="2633">
          <cell r="D2633">
            <v>0</v>
          </cell>
        </row>
        <row r="2634">
          <cell r="D2634">
            <v>0</v>
          </cell>
        </row>
        <row r="2635">
          <cell r="D2635">
            <v>0</v>
          </cell>
        </row>
        <row r="2636">
          <cell r="D2636">
            <v>0</v>
          </cell>
        </row>
        <row r="2637">
          <cell r="D2637">
            <v>0</v>
          </cell>
        </row>
        <row r="2638">
          <cell r="D2638">
            <v>0</v>
          </cell>
        </row>
        <row r="2639">
          <cell r="D2639">
            <v>0</v>
          </cell>
        </row>
        <row r="2640">
          <cell r="D2640">
            <v>0</v>
          </cell>
        </row>
        <row r="2641">
          <cell r="D2641">
            <v>0</v>
          </cell>
        </row>
        <row r="2642">
          <cell r="D2642">
            <v>0</v>
          </cell>
        </row>
        <row r="2643">
          <cell r="D2643">
            <v>0</v>
          </cell>
        </row>
        <row r="2644">
          <cell r="D2644">
            <v>0</v>
          </cell>
        </row>
        <row r="2645">
          <cell r="D2645">
            <v>0</v>
          </cell>
        </row>
        <row r="2646">
          <cell r="D2646">
            <v>0</v>
          </cell>
        </row>
        <row r="2647">
          <cell r="D2647">
            <v>0</v>
          </cell>
        </row>
        <row r="2648">
          <cell r="D2648">
            <v>0</v>
          </cell>
        </row>
        <row r="2649">
          <cell r="D2649">
            <v>0</v>
          </cell>
        </row>
        <row r="2650">
          <cell r="D2650">
            <v>0</v>
          </cell>
        </row>
        <row r="2651">
          <cell r="D2651">
            <v>0</v>
          </cell>
        </row>
        <row r="2652">
          <cell r="D2652">
            <v>0</v>
          </cell>
        </row>
        <row r="2653">
          <cell r="D2653">
            <v>0</v>
          </cell>
        </row>
        <row r="2654">
          <cell r="D2654">
            <v>0</v>
          </cell>
        </row>
        <row r="2655">
          <cell r="D2655">
            <v>0</v>
          </cell>
        </row>
        <row r="2656">
          <cell r="D2656">
            <v>0</v>
          </cell>
        </row>
        <row r="2657">
          <cell r="D2657">
            <v>0</v>
          </cell>
        </row>
        <row r="2658">
          <cell r="D2658">
            <v>0</v>
          </cell>
        </row>
        <row r="2659">
          <cell r="D2659">
            <v>0</v>
          </cell>
        </row>
        <row r="2660">
          <cell r="D2660">
            <v>0</v>
          </cell>
        </row>
        <row r="2661">
          <cell r="D2661">
            <v>0</v>
          </cell>
        </row>
        <row r="2662">
          <cell r="D2662">
            <v>0</v>
          </cell>
        </row>
        <row r="2663">
          <cell r="D2663">
            <v>0</v>
          </cell>
        </row>
        <row r="2664">
          <cell r="D2664">
            <v>0</v>
          </cell>
        </row>
        <row r="2665">
          <cell r="D2665">
            <v>0</v>
          </cell>
        </row>
        <row r="2666">
          <cell r="D2666">
            <v>0</v>
          </cell>
        </row>
        <row r="2667">
          <cell r="D2667">
            <v>0</v>
          </cell>
        </row>
        <row r="2668">
          <cell r="D2668">
            <v>0</v>
          </cell>
        </row>
        <row r="2669">
          <cell r="D2669">
            <v>0</v>
          </cell>
        </row>
        <row r="2670">
          <cell r="D2670">
            <v>0</v>
          </cell>
        </row>
        <row r="2671">
          <cell r="D2671">
            <v>0</v>
          </cell>
        </row>
        <row r="2672">
          <cell r="D2672">
            <v>0</v>
          </cell>
        </row>
        <row r="2673">
          <cell r="D2673">
            <v>0</v>
          </cell>
        </row>
        <row r="2674">
          <cell r="D2674">
            <v>0</v>
          </cell>
        </row>
        <row r="2675">
          <cell r="D2675">
            <v>0</v>
          </cell>
        </row>
        <row r="2676">
          <cell r="D2676">
            <v>0</v>
          </cell>
        </row>
        <row r="2677">
          <cell r="D2677">
            <v>0</v>
          </cell>
        </row>
        <row r="2678">
          <cell r="D2678">
            <v>0</v>
          </cell>
        </row>
        <row r="2679">
          <cell r="D2679">
            <v>0</v>
          </cell>
        </row>
        <row r="2680">
          <cell r="D2680">
            <v>0</v>
          </cell>
        </row>
        <row r="2681">
          <cell r="D2681">
            <v>0</v>
          </cell>
        </row>
        <row r="2682">
          <cell r="D2682">
            <v>0</v>
          </cell>
        </row>
        <row r="2683">
          <cell r="D2683">
            <v>0</v>
          </cell>
        </row>
        <row r="2684">
          <cell r="D2684">
            <v>0</v>
          </cell>
        </row>
        <row r="2685">
          <cell r="D2685">
            <v>0</v>
          </cell>
        </row>
        <row r="2686">
          <cell r="D2686">
            <v>0</v>
          </cell>
        </row>
        <row r="2687">
          <cell r="D2687">
            <v>0</v>
          </cell>
        </row>
        <row r="2688">
          <cell r="D2688">
            <v>0</v>
          </cell>
        </row>
        <row r="2689">
          <cell r="D2689">
            <v>0</v>
          </cell>
        </row>
        <row r="2690">
          <cell r="D2690">
            <v>0</v>
          </cell>
        </row>
        <row r="2691">
          <cell r="D2691">
            <v>0</v>
          </cell>
        </row>
        <row r="2692">
          <cell r="D2692">
            <v>0</v>
          </cell>
        </row>
        <row r="2693">
          <cell r="D2693">
            <v>0</v>
          </cell>
        </row>
        <row r="2694">
          <cell r="D2694">
            <v>0</v>
          </cell>
        </row>
        <row r="2695">
          <cell r="D2695">
            <v>0</v>
          </cell>
        </row>
        <row r="2696">
          <cell r="D2696">
            <v>0</v>
          </cell>
        </row>
        <row r="2697">
          <cell r="D2697">
            <v>0</v>
          </cell>
        </row>
        <row r="2698">
          <cell r="D2698">
            <v>0</v>
          </cell>
        </row>
        <row r="2699">
          <cell r="D2699">
            <v>0</v>
          </cell>
        </row>
        <row r="2700">
          <cell r="D2700">
            <v>0</v>
          </cell>
        </row>
        <row r="2701">
          <cell r="D2701">
            <v>0</v>
          </cell>
        </row>
        <row r="2702">
          <cell r="D2702">
            <v>0</v>
          </cell>
        </row>
        <row r="2703">
          <cell r="D2703">
            <v>0</v>
          </cell>
        </row>
        <row r="2704">
          <cell r="D2704">
            <v>0</v>
          </cell>
        </row>
        <row r="2705">
          <cell r="D2705">
            <v>0</v>
          </cell>
        </row>
        <row r="2706">
          <cell r="D2706">
            <v>0</v>
          </cell>
        </row>
        <row r="2707">
          <cell r="D2707">
            <v>0</v>
          </cell>
        </row>
        <row r="2708">
          <cell r="D2708">
            <v>0</v>
          </cell>
        </row>
        <row r="2709">
          <cell r="D2709">
            <v>0</v>
          </cell>
        </row>
        <row r="2710">
          <cell r="D2710">
            <v>0</v>
          </cell>
        </row>
        <row r="2711">
          <cell r="D2711">
            <v>0</v>
          </cell>
        </row>
        <row r="2712">
          <cell r="D2712">
            <v>0</v>
          </cell>
        </row>
        <row r="2713">
          <cell r="D2713">
            <v>0</v>
          </cell>
        </row>
        <row r="2714">
          <cell r="D2714">
            <v>0</v>
          </cell>
        </row>
        <row r="2715">
          <cell r="D2715">
            <v>0</v>
          </cell>
        </row>
        <row r="2716">
          <cell r="D2716">
            <v>0</v>
          </cell>
        </row>
        <row r="2717">
          <cell r="D2717">
            <v>0</v>
          </cell>
        </row>
        <row r="2718">
          <cell r="D2718">
            <v>0</v>
          </cell>
        </row>
        <row r="2719">
          <cell r="D2719">
            <v>0</v>
          </cell>
        </row>
        <row r="2720">
          <cell r="D2720">
            <v>0</v>
          </cell>
        </row>
        <row r="2721">
          <cell r="D2721">
            <v>0</v>
          </cell>
        </row>
        <row r="2722">
          <cell r="D2722">
            <v>0</v>
          </cell>
        </row>
        <row r="2723">
          <cell r="D2723">
            <v>0</v>
          </cell>
        </row>
        <row r="2724">
          <cell r="D2724">
            <v>0</v>
          </cell>
        </row>
        <row r="2725">
          <cell r="D2725">
            <v>0</v>
          </cell>
        </row>
        <row r="2726">
          <cell r="D2726">
            <v>0</v>
          </cell>
        </row>
        <row r="2727">
          <cell r="D2727">
            <v>0</v>
          </cell>
        </row>
        <row r="2728">
          <cell r="D2728">
            <v>0</v>
          </cell>
        </row>
        <row r="2729">
          <cell r="D2729">
            <v>0</v>
          </cell>
        </row>
        <row r="2730">
          <cell r="D2730">
            <v>0</v>
          </cell>
        </row>
        <row r="2731">
          <cell r="D2731">
            <v>0</v>
          </cell>
        </row>
        <row r="2732">
          <cell r="D2732">
            <v>0</v>
          </cell>
        </row>
        <row r="2733">
          <cell r="D2733">
            <v>0</v>
          </cell>
        </row>
        <row r="2734">
          <cell r="D2734">
            <v>0</v>
          </cell>
        </row>
        <row r="2735">
          <cell r="D2735">
            <v>0</v>
          </cell>
        </row>
        <row r="2736">
          <cell r="D2736">
            <v>0</v>
          </cell>
        </row>
        <row r="2737">
          <cell r="D2737">
            <v>0</v>
          </cell>
        </row>
        <row r="2738">
          <cell r="D2738">
            <v>0</v>
          </cell>
        </row>
        <row r="2739">
          <cell r="D2739">
            <v>0</v>
          </cell>
        </row>
        <row r="2740">
          <cell r="D2740">
            <v>0</v>
          </cell>
        </row>
        <row r="2741">
          <cell r="D2741">
            <v>0</v>
          </cell>
        </row>
        <row r="2742">
          <cell r="D2742">
            <v>0</v>
          </cell>
        </row>
        <row r="2743">
          <cell r="D2743">
            <v>0</v>
          </cell>
        </row>
        <row r="2744">
          <cell r="D2744">
            <v>0</v>
          </cell>
        </row>
        <row r="2745">
          <cell r="D2745">
            <v>0</v>
          </cell>
        </row>
        <row r="2746">
          <cell r="D2746">
            <v>0</v>
          </cell>
        </row>
        <row r="2747">
          <cell r="D2747">
            <v>0</v>
          </cell>
        </row>
        <row r="2748">
          <cell r="D2748">
            <v>0</v>
          </cell>
        </row>
        <row r="2749">
          <cell r="D2749">
            <v>0</v>
          </cell>
        </row>
        <row r="2750">
          <cell r="D2750">
            <v>0</v>
          </cell>
        </row>
        <row r="2751">
          <cell r="D2751">
            <v>0</v>
          </cell>
        </row>
        <row r="2752">
          <cell r="D2752">
            <v>0</v>
          </cell>
        </row>
        <row r="2753">
          <cell r="D2753">
            <v>0</v>
          </cell>
        </row>
        <row r="2754">
          <cell r="D2754">
            <v>0</v>
          </cell>
        </row>
        <row r="2755">
          <cell r="D2755">
            <v>0</v>
          </cell>
        </row>
        <row r="2756">
          <cell r="D2756">
            <v>0</v>
          </cell>
        </row>
        <row r="2757">
          <cell r="D2757">
            <v>0</v>
          </cell>
        </row>
        <row r="2758">
          <cell r="D2758">
            <v>0</v>
          </cell>
        </row>
        <row r="2759">
          <cell r="D2759">
            <v>0</v>
          </cell>
        </row>
        <row r="2760">
          <cell r="D2760">
            <v>0</v>
          </cell>
        </row>
        <row r="2761">
          <cell r="D2761">
            <v>0</v>
          </cell>
        </row>
        <row r="2762">
          <cell r="D2762">
            <v>0</v>
          </cell>
        </row>
        <row r="2763">
          <cell r="D2763">
            <v>0</v>
          </cell>
        </row>
        <row r="2764">
          <cell r="D2764">
            <v>0</v>
          </cell>
        </row>
        <row r="2765">
          <cell r="D2765">
            <v>0</v>
          </cell>
        </row>
        <row r="2766">
          <cell r="D2766">
            <v>0</v>
          </cell>
        </row>
        <row r="2767">
          <cell r="D2767">
            <v>0</v>
          </cell>
        </row>
        <row r="2768">
          <cell r="D2768">
            <v>0</v>
          </cell>
        </row>
        <row r="2769">
          <cell r="D2769">
            <v>0</v>
          </cell>
        </row>
        <row r="2770">
          <cell r="D2770">
            <v>0</v>
          </cell>
        </row>
        <row r="2771">
          <cell r="D2771">
            <v>0</v>
          </cell>
        </row>
        <row r="2772">
          <cell r="D2772">
            <v>0</v>
          </cell>
        </row>
        <row r="2773">
          <cell r="D2773">
            <v>0</v>
          </cell>
        </row>
        <row r="2774">
          <cell r="D2774">
            <v>0</v>
          </cell>
        </row>
        <row r="2775">
          <cell r="D2775">
            <v>0</v>
          </cell>
        </row>
        <row r="2776">
          <cell r="D2776">
            <v>0</v>
          </cell>
        </row>
        <row r="2777">
          <cell r="D2777">
            <v>0</v>
          </cell>
        </row>
        <row r="2778">
          <cell r="D2778">
            <v>0</v>
          </cell>
        </row>
        <row r="2779">
          <cell r="D2779">
            <v>0</v>
          </cell>
        </row>
        <row r="2780">
          <cell r="D2780">
            <v>0</v>
          </cell>
        </row>
        <row r="2781">
          <cell r="D2781">
            <v>0</v>
          </cell>
        </row>
        <row r="2782">
          <cell r="D2782">
            <v>0</v>
          </cell>
        </row>
        <row r="2783">
          <cell r="D2783">
            <v>0</v>
          </cell>
        </row>
        <row r="2784">
          <cell r="D2784">
            <v>0</v>
          </cell>
        </row>
        <row r="2785">
          <cell r="D2785">
            <v>0</v>
          </cell>
        </row>
        <row r="2786">
          <cell r="D2786">
            <v>0</v>
          </cell>
        </row>
        <row r="2787">
          <cell r="D2787">
            <v>0</v>
          </cell>
        </row>
        <row r="2788">
          <cell r="D2788">
            <v>0</v>
          </cell>
        </row>
        <row r="2789">
          <cell r="D2789">
            <v>0</v>
          </cell>
        </row>
        <row r="2790">
          <cell r="D2790">
            <v>0</v>
          </cell>
        </row>
        <row r="2791">
          <cell r="D2791">
            <v>0</v>
          </cell>
        </row>
        <row r="2792">
          <cell r="D2792">
            <v>0</v>
          </cell>
        </row>
        <row r="2793">
          <cell r="D2793">
            <v>0</v>
          </cell>
        </row>
        <row r="2794">
          <cell r="D2794">
            <v>0</v>
          </cell>
        </row>
        <row r="2795">
          <cell r="D2795">
            <v>0</v>
          </cell>
        </row>
        <row r="2796">
          <cell r="D2796">
            <v>0</v>
          </cell>
        </row>
        <row r="2797">
          <cell r="D2797">
            <v>0</v>
          </cell>
        </row>
        <row r="2798">
          <cell r="D2798">
            <v>0</v>
          </cell>
        </row>
        <row r="2799">
          <cell r="D2799">
            <v>0</v>
          </cell>
        </row>
        <row r="2800">
          <cell r="D2800">
            <v>0</v>
          </cell>
        </row>
        <row r="2801">
          <cell r="D2801">
            <v>0</v>
          </cell>
        </row>
        <row r="2802">
          <cell r="D2802">
            <v>0</v>
          </cell>
        </row>
        <row r="2803">
          <cell r="D2803">
            <v>0</v>
          </cell>
        </row>
        <row r="2804">
          <cell r="D2804">
            <v>0</v>
          </cell>
        </row>
        <row r="2805">
          <cell r="D2805">
            <v>0</v>
          </cell>
        </row>
        <row r="2806">
          <cell r="D2806">
            <v>0</v>
          </cell>
        </row>
        <row r="2807">
          <cell r="D2807">
            <v>0</v>
          </cell>
        </row>
        <row r="2808">
          <cell r="D2808">
            <v>0</v>
          </cell>
        </row>
        <row r="2809">
          <cell r="D2809">
            <v>0</v>
          </cell>
        </row>
        <row r="2810">
          <cell r="D2810">
            <v>0</v>
          </cell>
        </row>
        <row r="2811">
          <cell r="D2811">
            <v>0</v>
          </cell>
        </row>
        <row r="2812">
          <cell r="D2812">
            <v>0</v>
          </cell>
        </row>
        <row r="2813">
          <cell r="D2813">
            <v>0</v>
          </cell>
        </row>
        <row r="2814">
          <cell r="D2814">
            <v>0</v>
          </cell>
        </row>
        <row r="2815">
          <cell r="D2815">
            <v>0</v>
          </cell>
        </row>
        <row r="2816">
          <cell r="D2816">
            <v>0</v>
          </cell>
        </row>
        <row r="2817">
          <cell r="D2817">
            <v>0</v>
          </cell>
        </row>
        <row r="2818">
          <cell r="D2818">
            <v>0</v>
          </cell>
        </row>
        <row r="2819">
          <cell r="D2819">
            <v>0</v>
          </cell>
        </row>
        <row r="2820">
          <cell r="D2820">
            <v>0</v>
          </cell>
        </row>
        <row r="2821">
          <cell r="D2821">
            <v>0</v>
          </cell>
        </row>
        <row r="2822">
          <cell r="D2822">
            <v>0</v>
          </cell>
        </row>
        <row r="2823">
          <cell r="D2823">
            <v>0</v>
          </cell>
        </row>
        <row r="2824">
          <cell r="D2824">
            <v>0</v>
          </cell>
        </row>
        <row r="2825">
          <cell r="D2825">
            <v>0</v>
          </cell>
        </row>
        <row r="2826">
          <cell r="D2826">
            <v>0</v>
          </cell>
        </row>
        <row r="2827">
          <cell r="D2827">
            <v>0</v>
          </cell>
        </row>
        <row r="2828">
          <cell r="D2828">
            <v>0</v>
          </cell>
        </row>
        <row r="2829">
          <cell r="D2829">
            <v>0</v>
          </cell>
        </row>
        <row r="2830">
          <cell r="D2830">
            <v>0</v>
          </cell>
        </row>
        <row r="2831">
          <cell r="D2831">
            <v>0</v>
          </cell>
        </row>
        <row r="2832">
          <cell r="D2832">
            <v>0</v>
          </cell>
        </row>
        <row r="2833">
          <cell r="D2833">
            <v>0</v>
          </cell>
        </row>
        <row r="2834">
          <cell r="D2834">
            <v>0</v>
          </cell>
        </row>
        <row r="2835">
          <cell r="D2835">
            <v>0</v>
          </cell>
        </row>
        <row r="2836">
          <cell r="D2836">
            <v>0</v>
          </cell>
        </row>
        <row r="2837">
          <cell r="D2837">
            <v>0</v>
          </cell>
        </row>
        <row r="2838">
          <cell r="D2838">
            <v>0</v>
          </cell>
        </row>
        <row r="2839">
          <cell r="D2839">
            <v>0</v>
          </cell>
        </row>
        <row r="2840">
          <cell r="D2840">
            <v>0</v>
          </cell>
        </row>
        <row r="2841">
          <cell r="D2841">
            <v>0</v>
          </cell>
        </row>
        <row r="2842">
          <cell r="D2842">
            <v>0</v>
          </cell>
        </row>
        <row r="2843">
          <cell r="D2843">
            <v>0</v>
          </cell>
        </row>
        <row r="2844">
          <cell r="D2844">
            <v>0</v>
          </cell>
        </row>
        <row r="2845">
          <cell r="D2845">
            <v>0</v>
          </cell>
        </row>
        <row r="2846">
          <cell r="D2846">
            <v>0</v>
          </cell>
        </row>
        <row r="2847">
          <cell r="D2847">
            <v>0</v>
          </cell>
        </row>
        <row r="2848">
          <cell r="D2848">
            <v>0</v>
          </cell>
        </row>
        <row r="2849">
          <cell r="D2849">
            <v>0</v>
          </cell>
        </row>
        <row r="2850">
          <cell r="D2850">
            <v>0</v>
          </cell>
        </row>
        <row r="2851">
          <cell r="D2851">
            <v>0</v>
          </cell>
        </row>
        <row r="2852">
          <cell r="D2852">
            <v>0</v>
          </cell>
        </row>
        <row r="2853">
          <cell r="D2853">
            <v>0</v>
          </cell>
        </row>
        <row r="2854">
          <cell r="D2854">
            <v>0</v>
          </cell>
        </row>
        <row r="2855">
          <cell r="D2855">
            <v>0</v>
          </cell>
        </row>
        <row r="2856">
          <cell r="D2856">
            <v>0</v>
          </cell>
        </row>
        <row r="2857">
          <cell r="D2857">
            <v>0</v>
          </cell>
        </row>
        <row r="2858">
          <cell r="D2858">
            <v>0</v>
          </cell>
        </row>
        <row r="2859">
          <cell r="D2859">
            <v>0</v>
          </cell>
        </row>
        <row r="2860">
          <cell r="D2860">
            <v>0</v>
          </cell>
        </row>
        <row r="2861">
          <cell r="D2861">
            <v>0</v>
          </cell>
        </row>
        <row r="2862">
          <cell r="D2862">
            <v>0</v>
          </cell>
        </row>
        <row r="2863">
          <cell r="D2863">
            <v>0</v>
          </cell>
        </row>
        <row r="2864">
          <cell r="D2864">
            <v>0</v>
          </cell>
        </row>
        <row r="2865">
          <cell r="D2865">
            <v>0</v>
          </cell>
        </row>
        <row r="2866">
          <cell r="D2866">
            <v>0</v>
          </cell>
        </row>
        <row r="2867">
          <cell r="D2867">
            <v>0</v>
          </cell>
        </row>
        <row r="2868">
          <cell r="D2868">
            <v>0</v>
          </cell>
        </row>
        <row r="2869">
          <cell r="D2869">
            <v>0</v>
          </cell>
        </row>
        <row r="2870">
          <cell r="D2870">
            <v>0</v>
          </cell>
        </row>
        <row r="2871">
          <cell r="D2871">
            <v>0</v>
          </cell>
        </row>
        <row r="2872">
          <cell r="D2872">
            <v>0</v>
          </cell>
        </row>
        <row r="2873">
          <cell r="D2873">
            <v>0</v>
          </cell>
        </row>
        <row r="2874">
          <cell r="D2874">
            <v>0</v>
          </cell>
        </row>
        <row r="2875">
          <cell r="D2875">
            <v>0</v>
          </cell>
        </row>
        <row r="2876">
          <cell r="D2876">
            <v>0</v>
          </cell>
        </row>
        <row r="2877">
          <cell r="D2877">
            <v>0</v>
          </cell>
        </row>
        <row r="2878">
          <cell r="D2878">
            <v>0</v>
          </cell>
        </row>
        <row r="2879">
          <cell r="D2879">
            <v>0</v>
          </cell>
        </row>
        <row r="2880">
          <cell r="D2880">
            <v>0</v>
          </cell>
        </row>
        <row r="2881">
          <cell r="D2881">
            <v>0</v>
          </cell>
        </row>
        <row r="2882">
          <cell r="D2882">
            <v>0</v>
          </cell>
        </row>
        <row r="2883">
          <cell r="D2883">
            <v>0</v>
          </cell>
        </row>
        <row r="2884">
          <cell r="D2884">
            <v>0</v>
          </cell>
        </row>
        <row r="2885">
          <cell r="D2885">
            <v>0</v>
          </cell>
        </row>
        <row r="2886">
          <cell r="D2886">
            <v>0</v>
          </cell>
        </row>
        <row r="2887">
          <cell r="D2887">
            <v>0</v>
          </cell>
        </row>
        <row r="2888">
          <cell r="D2888">
            <v>0</v>
          </cell>
        </row>
        <row r="2889">
          <cell r="D2889">
            <v>0</v>
          </cell>
        </row>
        <row r="2890">
          <cell r="D2890">
            <v>0</v>
          </cell>
        </row>
        <row r="2891">
          <cell r="D2891">
            <v>0</v>
          </cell>
        </row>
        <row r="2892">
          <cell r="D2892">
            <v>0</v>
          </cell>
        </row>
        <row r="2893">
          <cell r="D2893">
            <v>0</v>
          </cell>
        </row>
        <row r="2894">
          <cell r="D2894">
            <v>0</v>
          </cell>
        </row>
        <row r="2895">
          <cell r="D2895">
            <v>0</v>
          </cell>
        </row>
        <row r="2896">
          <cell r="D2896">
            <v>0</v>
          </cell>
        </row>
        <row r="2897">
          <cell r="D2897">
            <v>0</v>
          </cell>
        </row>
        <row r="2898">
          <cell r="D2898">
            <v>0</v>
          </cell>
        </row>
        <row r="2899">
          <cell r="D2899">
            <v>0</v>
          </cell>
        </row>
        <row r="2900">
          <cell r="D2900">
            <v>0</v>
          </cell>
        </row>
        <row r="2901">
          <cell r="D2901">
            <v>0</v>
          </cell>
        </row>
        <row r="2902">
          <cell r="D2902">
            <v>0</v>
          </cell>
        </row>
        <row r="2903">
          <cell r="D2903">
            <v>0</v>
          </cell>
        </row>
        <row r="2904">
          <cell r="D2904">
            <v>0</v>
          </cell>
        </row>
        <row r="2905">
          <cell r="D2905">
            <v>0</v>
          </cell>
        </row>
        <row r="2906">
          <cell r="D2906">
            <v>0</v>
          </cell>
        </row>
        <row r="2907">
          <cell r="D2907">
            <v>0</v>
          </cell>
        </row>
        <row r="2908">
          <cell r="D2908">
            <v>0</v>
          </cell>
        </row>
        <row r="2909">
          <cell r="D2909">
            <v>0</v>
          </cell>
        </row>
        <row r="2910">
          <cell r="D2910">
            <v>0</v>
          </cell>
        </row>
        <row r="2911">
          <cell r="D2911">
            <v>0</v>
          </cell>
        </row>
        <row r="2912">
          <cell r="D2912">
            <v>0</v>
          </cell>
        </row>
        <row r="2913">
          <cell r="D2913">
            <v>0</v>
          </cell>
        </row>
        <row r="2914">
          <cell r="D2914">
            <v>0</v>
          </cell>
        </row>
        <row r="2915">
          <cell r="D2915">
            <v>0</v>
          </cell>
        </row>
        <row r="2916">
          <cell r="D2916">
            <v>0</v>
          </cell>
        </row>
        <row r="2917">
          <cell r="D2917">
            <v>0</v>
          </cell>
        </row>
        <row r="2918">
          <cell r="D2918">
            <v>0</v>
          </cell>
        </row>
        <row r="2919">
          <cell r="D2919">
            <v>0</v>
          </cell>
        </row>
        <row r="2920">
          <cell r="D2920">
            <v>0</v>
          </cell>
        </row>
        <row r="2921">
          <cell r="D2921">
            <v>0</v>
          </cell>
        </row>
        <row r="2922">
          <cell r="D2922">
            <v>0</v>
          </cell>
        </row>
        <row r="2923">
          <cell r="D2923">
            <v>0</v>
          </cell>
        </row>
        <row r="2924">
          <cell r="D2924">
            <v>0</v>
          </cell>
        </row>
        <row r="2925">
          <cell r="D2925">
            <v>0</v>
          </cell>
        </row>
        <row r="2926">
          <cell r="D2926">
            <v>0</v>
          </cell>
        </row>
        <row r="2927">
          <cell r="D2927">
            <v>0</v>
          </cell>
        </row>
        <row r="2928">
          <cell r="D2928">
            <v>0</v>
          </cell>
        </row>
        <row r="2929">
          <cell r="D2929">
            <v>0</v>
          </cell>
        </row>
        <row r="2930">
          <cell r="D2930">
            <v>0</v>
          </cell>
        </row>
        <row r="2931">
          <cell r="D2931">
            <v>0</v>
          </cell>
        </row>
        <row r="2932">
          <cell r="D2932">
            <v>0</v>
          </cell>
        </row>
        <row r="2933">
          <cell r="D2933">
            <v>0</v>
          </cell>
        </row>
        <row r="2934">
          <cell r="D2934">
            <v>0</v>
          </cell>
        </row>
        <row r="2935">
          <cell r="D2935">
            <v>0</v>
          </cell>
        </row>
        <row r="2936">
          <cell r="D2936">
            <v>0</v>
          </cell>
        </row>
        <row r="2937">
          <cell r="D2937">
            <v>0</v>
          </cell>
        </row>
        <row r="2938">
          <cell r="D2938">
            <v>0</v>
          </cell>
        </row>
        <row r="2939">
          <cell r="D2939">
            <v>0</v>
          </cell>
        </row>
        <row r="2940">
          <cell r="D2940">
            <v>0</v>
          </cell>
        </row>
        <row r="2941">
          <cell r="D2941">
            <v>0</v>
          </cell>
        </row>
        <row r="2942">
          <cell r="D2942">
            <v>0</v>
          </cell>
        </row>
        <row r="2943">
          <cell r="D2943">
            <v>0</v>
          </cell>
        </row>
        <row r="2944">
          <cell r="D2944">
            <v>0</v>
          </cell>
        </row>
        <row r="2945">
          <cell r="D2945">
            <v>0</v>
          </cell>
        </row>
        <row r="2946">
          <cell r="D2946">
            <v>0</v>
          </cell>
        </row>
        <row r="2947">
          <cell r="D2947">
            <v>0</v>
          </cell>
        </row>
        <row r="2948">
          <cell r="D2948">
            <v>0</v>
          </cell>
        </row>
        <row r="2949">
          <cell r="D2949">
            <v>0</v>
          </cell>
        </row>
        <row r="2950">
          <cell r="D2950">
            <v>0</v>
          </cell>
        </row>
        <row r="2951">
          <cell r="D2951">
            <v>0</v>
          </cell>
        </row>
        <row r="2952">
          <cell r="D2952">
            <v>0</v>
          </cell>
        </row>
        <row r="2953">
          <cell r="D2953">
            <v>0</v>
          </cell>
        </row>
        <row r="2954">
          <cell r="D2954">
            <v>0</v>
          </cell>
        </row>
        <row r="2955">
          <cell r="D2955">
            <v>0</v>
          </cell>
        </row>
        <row r="2956">
          <cell r="D2956">
            <v>0</v>
          </cell>
        </row>
        <row r="2957">
          <cell r="D2957">
            <v>0</v>
          </cell>
        </row>
        <row r="2958">
          <cell r="D2958">
            <v>0</v>
          </cell>
        </row>
        <row r="2959">
          <cell r="D2959">
            <v>0</v>
          </cell>
        </row>
        <row r="2960">
          <cell r="D2960">
            <v>0</v>
          </cell>
        </row>
        <row r="2961">
          <cell r="D2961">
            <v>0</v>
          </cell>
        </row>
        <row r="2962">
          <cell r="D2962">
            <v>0</v>
          </cell>
        </row>
        <row r="2963">
          <cell r="D2963">
            <v>0</v>
          </cell>
        </row>
        <row r="2964">
          <cell r="D2964">
            <v>0</v>
          </cell>
        </row>
        <row r="2965">
          <cell r="D2965">
            <v>0</v>
          </cell>
        </row>
        <row r="2966">
          <cell r="D2966">
            <v>0</v>
          </cell>
        </row>
        <row r="2967">
          <cell r="D2967">
            <v>0</v>
          </cell>
        </row>
        <row r="2968">
          <cell r="D2968">
            <v>0</v>
          </cell>
        </row>
        <row r="2969">
          <cell r="D2969">
            <v>0</v>
          </cell>
        </row>
        <row r="2970">
          <cell r="D2970">
            <v>0</v>
          </cell>
        </row>
        <row r="2971">
          <cell r="D2971">
            <v>0</v>
          </cell>
        </row>
        <row r="2972">
          <cell r="D2972">
            <v>0</v>
          </cell>
        </row>
        <row r="2973">
          <cell r="D2973">
            <v>0</v>
          </cell>
        </row>
        <row r="2974">
          <cell r="D2974">
            <v>0</v>
          </cell>
        </row>
        <row r="2975">
          <cell r="D2975">
            <v>0</v>
          </cell>
        </row>
        <row r="2976">
          <cell r="D2976">
            <v>0</v>
          </cell>
        </row>
        <row r="2977">
          <cell r="D2977">
            <v>0</v>
          </cell>
        </row>
        <row r="2978">
          <cell r="D2978">
            <v>0</v>
          </cell>
        </row>
        <row r="2979">
          <cell r="D2979">
            <v>0</v>
          </cell>
        </row>
        <row r="2980">
          <cell r="D2980">
            <v>0</v>
          </cell>
        </row>
        <row r="2981">
          <cell r="D2981">
            <v>0</v>
          </cell>
        </row>
        <row r="2982">
          <cell r="D2982">
            <v>0</v>
          </cell>
        </row>
        <row r="2983">
          <cell r="D2983">
            <v>0</v>
          </cell>
        </row>
        <row r="2984">
          <cell r="D2984">
            <v>0</v>
          </cell>
        </row>
        <row r="2985">
          <cell r="D2985">
            <v>0</v>
          </cell>
        </row>
        <row r="2986">
          <cell r="D2986">
            <v>0</v>
          </cell>
        </row>
        <row r="2987">
          <cell r="D2987">
            <v>0</v>
          </cell>
        </row>
        <row r="2988">
          <cell r="D2988">
            <v>0</v>
          </cell>
        </row>
        <row r="2989">
          <cell r="D2989">
            <v>0</v>
          </cell>
        </row>
        <row r="2990">
          <cell r="D2990">
            <v>0</v>
          </cell>
        </row>
        <row r="2991">
          <cell r="D2991">
            <v>0</v>
          </cell>
        </row>
        <row r="2992">
          <cell r="D2992">
            <v>0</v>
          </cell>
        </row>
        <row r="2993">
          <cell r="D2993">
            <v>0</v>
          </cell>
        </row>
        <row r="2994">
          <cell r="D2994">
            <v>0</v>
          </cell>
        </row>
        <row r="2995">
          <cell r="D2995">
            <v>0</v>
          </cell>
        </row>
        <row r="2996">
          <cell r="D2996">
            <v>0</v>
          </cell>
        </row>
        <row r="2997">
          <cell r="D2997">
            <v>0</v>
          </cell>
        </row>
        <row r="2998">
          <cell r="D2998">
            <v>0</v>
          </cell>
        </row>
        <row r="2999">
          <cell r="D2999">
            <v>0</v>
          </cell>
        </row>
        <row r="3000">
          <cell r="D3000">
            <v>0</v>
          </cell>
        </row>
        <row r="3001">
          <cell r="D3001">
            <v>0</v>
          </cell>
        </row>
        <row r="3002">
          <cell r="D3002">
            <v>0</v>
          </cell>
        </row>
        <row r="3003">
          <cell r="D3003">
            <v>0</v>
          </cell>
        </row>
        <row r="3004">
          <cell r="D3004">
            <v>0</v>
          </cell>
        </row>
        <row r="3005">
          <cell r="D3005">
            <v>0</v>
          </cell>
        </row>
        <row r="3006">
          <cell r="D3006">
            <v>0</v>
          </cell>
        </row>
        <row r="3007">
          <cell r="D3007">
            <v>0</v>
          </cell>
        </row>
        <row r="3008">
          <cell r="D3008">
            <v>0</v>
          </cell>
        </row>
        <row r="3009">
          <cell r="D3009">
            <v>0</v>
          </cell>
        </row>
        <row r="3010">
          <cell r="D3010">
            <v>0</v>
          </cell>
        </row>
        <row r="3011">
          <cell r="D3011">
            <v>0</v>
          </cell>
        </row>
        <row r="3012">
          <cell r="D3012">
            <v>0</v>
          </cell>
        </row>
        <row r="3013">
          <cell r="D3013">
            <v>0</v>
          </cell>
        </row>
        <row r="3014">
          <cell r="D3014">
            <v>0</v>
          </cell>
        </row>
        <row r="3015">
          <cell r="D3015">
            <v>0</v>
          </cell>
        </row>
        <row r="3016">
          <cell r="D3016">
            <v>0</v>
          </cell>
        </row>
        <row r="3017">
          <cell r="D3017">
            <v>0</v>
          </cell>
        </row>
        <row r="3018">
          <cell r="D3018">
            <v>0</v>
          </cell>
        </row>
        <row r="3019">
          <cell r="D3019">
            <v>0</v>
          </cell>
        </row>
        <row r="3020">
          <cell r="D3020">
            <v>0</v>
          </cell>
        </row>
        <row r="3021">
          <cell r="D3021">
            <v>0</v>
          </cell>
        </row>
        <row r="3022">
          <cell r="D3022">
            <v>0</v>
          </cell>
        </row>
        <row r="3023">
          <cell r="D3023">
            <v>0</v>
          </cell>
        </row>
        <row r="3024">
          <cell r="D3024">
            <v>0</v>
          </cell>
        </row>
        <row r="3025">
          <cell r="D3025">
            <v>0</v>
          </cell>
        </row>
        <row r="3026">
          <cell r="D3026">
            <v>0</v>
          </cell>
        </row>
        <row r="3027">
          <cell r="D3027">
            <v>0</v>
          </cell>
        </row>
        <row r="3028">
          <cell r="D3028">
            <v>0</v>
          </cell>
        </row>
        <row r="3029">
          <cell r="D3029">
            <v>0</v>
          </cell>
        </row>
        <row r="3030">
          <cell r="D3030">
            <v>0</v>
          </cell>
        </row>
        <row r="3031">
          <cell r="D3031">
            <v>0</v>
          </cell>
        </row>
        <row r="3032">
          <cell r="D3032">
            <v>0</v>
          </cell>
        </row>
        <row r="3033">
          <cell r="D3033">
            <v>0</v>
          </cell>
        </row>
        <row r="3034">
          <cell r="D3034">
            <v>0</v>
          </cell>
        </row>
        <row r="3035">
          <cell r="D3035">
            <v>0</v>
          </cell>
        </row>
        <row r="3036">
          <cell r="D3036">
            <v>0</v>
          </cell>
        </row>
        <row r="3037">
          <cell r="D3037">
            <v>0</v>
          </cell>
        </row>
        <row r="3038">
          <cell r="D3038">
            <v>0</v>
          </cell>
        </row>
        <row r="3039">
          <cell r="D3039">
            <v>0</v>
          </cell>
        </row>
        <row r="3040">
          <cell r="D3040">
            <v>0</v>
          </cell>
        </row>
        <row r="3041">
          <cell r="D3041">
            <v>0</v>
          </cell>
        </row>
        <row r="3042">
          <cell r="D3042">
            <v>0</v>
          </cell>
        </row>
        <row r="3043">
          <cell r="D3043">
            <v>0</v>
          </cell>
        </row>
        <row r="3044">
          <cell r="D3044">
            <v>0</v>
          </cell>
        </row>
        <row r="3045">
          <cell r="D3045">
            <v>0</v>
          </cell>
        </row>
        <row r="3046">
          <cell r="D3046">
            <v>0</v>
          </cell>
        </row>
        <row r="3047">
          <cell r="D3047">
            <v>0</v>
          </cell>
        </row>
        <row r="3048">
          <cell r="D3048">
            <v>0</v>
          </cell>
        </row>
        <row r="3049">
          <cell r="D3049">
            <v>0</v>
          </cell>
        </row>
        <row r="3050">
          <cell r="D3050">
            <v>0</v>
          </cell>
        </row>
        <row r="3051">
          <cell r="D3051">
            <v>0</v>
          </cell>
        </row>
        <row r="3052">
          <cell r="D3052">
            <v>0</v>
          </cell>
        </row>
        <row r="3053">
          <cell r="D3053">
            <v>0</v>
          </cell>
        </row>
        <row r="3054">
          <cell r="D3054">
            <v>0</v>
          </cell>
        </row>
        <row r="3055">
          <cell r="D3055">
            <v>0</v>
          </cell>
        </row>
        <row r="3056">
          <cell r="D3056">
            <v>0</v>
          </cell>
        </row>
        <row r="3057">
          <cell r="D3057">
            <v>0</v>
          </cell>
        </row>
        <row r="3058">
          <cell r="D3058">
            <v>0</v>
          </cell>
        </row>
        <row r="3059">
          <cell r="D3059">
            <v>0</v>
          </cell>
        </row>
        <row r="3060">
          <cell r="D3060">
            <v>0</v>
          </cell>
        </row>
        <row r="3061">
          <cell r="D3061">
            <v>0</v>
          </cell>
        </row>
        <row r="3062">
          <cell r="D3062">
            <v>0</v>
          </cell>
        </row>
        <row r="3063">
          <cell r="D3063">
            <v>0</v>
          </cell>
        </row>
        <row r="3064">
          <cell r="D3064">
            <v>0</v>
          </cell>
        </row>
        <row r="3065">
          <cell r="D3065">
            <v>0</v>
          </cell>
        </row>
        <row r="3066">
          <cell r="D3066">
            <v>0</v>
          </cell>
        </row>
        <row r="3067">
          <cell r="D3067">
            <v>0</v>
          </cell>
        </row>
        <row r="3068">
          <cell r="D3068">
            <v>0</v>
          </cell>
        </row>
        <row r="3069">
          <cell r="D3069">
            <v>0</v>
          </cell>
        </row>
        <row r="3070">
          <cell r="D3070">
            <v>0</v>
          </cell>
        </row>
        <row r="3071">
          <cell r="D3071">
            <v>0</v>
          </cell>
        </row>
        <row r="3072">
          <cell r="D3072">
            <v>0</v>
          </cell>
        </row>
        <row r="3073">
          <cell r="D3073">
            <v>0</v>
          </cell>
        </row>
        <row r="3074">
          <cell r="D3074">
            <v>0</v>
          </cell>
        </row>
        <row r="3075">
          <cell r="D3075">
            <v>0</v>
          </cell>
        </row>
        <row r="3076">
          <cell r="D3076">
            <v>0</v>
          </cell>
        </row>
        <row r="3077">
          <cell r="D3077">
            <v>0</v>
          </cell>
        </row>
        <row r="3078">
          <cell r="D3078">
            <v>0</v>
          </cell>
        </row>
        <row r="3079">
          <cell r="D3079">
            <v>0</v>
          </cell>
        </row>
        <row r="3080">
          <cell r="D3080">
            <v>0</v>
          </cell>
        </row>
        <row r="3081">
          <cell r="D3081">
            <v>0</v>
          </cell>
        </row>
        <row r="3082">
          <cell r="D3082">
            <v>0</v>
          </cell>
        </row>
        <row r="3083">
          <cell r="D3083">
            <v>0</v>
          </cell>
        </row>
        <row r="3084">
          <cell r="D3084">
            <v>0</v>
          </cell>
        </row>
        <row r="3085">
          <cell r="D3085">
            <v>0</v>
          </cell>
        </row>
        <row r="3086">
          <cell r="D3086">
            <v>0</v>
          </cell>
        </row>
        <row r="3087">
          <cell r="D3087">
            <v>0</v>
          </cell>
        </row>
        <row r="3088">
          <cell r="D3088">
            <v>0</v>
          </cell>
        </row>
        <row r="3089">
          <cell r="D3089">
            <v>0</v>
          </cell>
        </row>
        <row r="3090">
          <cell r="D3090">
            <v>0</v>
          </cell>
        </row>
        <row r="3091">
          <cell r="D3091">
            <v>0</v>
          </cell>
        </row>
        <row r="3092">
          <cell r="D3092">
            <v>0</v>
          </cell>
        </row>
        <row r="3093">
          <cell r="D3093">
            <v>0</v>
          </cell>
        </row>
        <row r="3094">
          <cell r="D3094">
            <v>0</v>
          </cell>
        </row>
        <row r="3095">
          <cell r="D3095">
            <v>0</v>
          </cell>
        </row>
        <row r="3096">
          <cell r="D3096">
            <v>0</v>
          </cell>
        </row>
        <row r="3097">
          <cell r="D3097">
            <v>0</v>
          </cell>
        </row>
        <row r="3098">
          <cell r="D3098">
            <v>0</v>
          </cell>
        </row>
        <row r="3099">
          <cell r="D3099">
            <v>0</v>
          </cell>
        </row>
        <row r="3100">
          <cell r="D3100">
            <v>0</v>
          </cell>
        </row>
        <row r="3101">
          <cell r="D3101">
            <v>0</v>
          </cell>
        </row>
        <row r="3102">
          <cell r="D3102">
            <v>0</v>
          </cell>
        </row>
        <row r="3103">
          <cell r="D3103">
            <v>0</v>
          </cell>
        </row>
        <row r="3104">
          <cell r="D3104">
            <v>0</v>
          </cell>
        </row>
        <row r="3105">
          <cell r="D3105">
            <v>0</v>
          </cell>
        </row>
        <row r="3106">
          <cell r="D3106">
            <v>0</v>
          </cell>
        </row>
        <row r="3107">
          <cell r="D3107">
            <v>0</v>
          </cell>
        </row>
        <row r="3108">
          <cell r="D3108">
            <v>0</v>
          </cell>
        </row>
        <row r="3109">
          <cell r="D3109">
            <v>0</v>
          </cell>
        </row>
        <row r="3110">
          <cell r="D3110">
            <v>0</v>
          </cell>
        </row>
        <row r="3111">
          <cell r="D3111">
            <v>0</v>
          </cell>
        </row>
        <row r="3112">
          <cell r="D3112">
            <v>0</v>
          </cell>
        </row>
        <row r="3113">
          <cell r="D3113">
            <v>0</v>
          </cell>
        </row>
        <row r="3114">
          <cell r="D3114">
            <v>0</v>
          </cell>
        </row>
        <row r="3115">
          <cell r="D3115">
            <v>0</v>
          </cell>
        </row>
        <row r="3116">
          <cell r="D3116">
            <v>0</v>
          </cell>
        </row>
        <row r="3117">
          <cell r="D3117">
            <v>0</v>
          </cell>
        </row>
        <row r="3118">
          <cell r="D3118">
            <v>0</v>
          </cell>
        </row>
        <row r="3119">
          <cell r="D3119">
            <v>0</v>
          </cell>
        </row>
        <row r="3120">
          <cell r="D3120">
            <v>0</v>
          </cell>
        </row>
        <row r="3121">
          <cell r="D3121">
            <v>0</v>
          </cell>
        </row>
        <row r="3122">
          <cell r="D3122">
            <v>0</v>
          </cell>
        </row>
        <row r="3123">
          <cell r="D3123">
            <v>0</v>
          </cell>
        </row>
        <row r="3124">
          <cell r="D3124">
            <v>0</v>
          </cell>
        </row>
        <row r="3125">
          <cell r="D3125">
            <v>0</v>
          </cell>
        </row>
        <row r="3126">
          <cell r="D3126">
            <v>0</v>
          </cell>
        </row>
        <row r="3127">
          <cell r="D3127">
            <v>0</v>
          </cell>
        </row>
        <row r="3128">
          <cell r="D3128">
            <v>0</v>
          </cell>
        </row>
        <row r="3129">
          <cell r="D3129">
            <v>0</v>
          </cell>
        </row>
        <row r="3130">
          <cell r="D3130">
            <v>0</v>
          </cell>
        </row>
        <row r="3131">
          <cell r="D3131">
            <v>0</v>
          </cell>
        </row>
        <row r="3132">
          <cell r="D3132">
            <v>0</v>
          </cell>
        </row>
        <row r="3133">
          <cell r="D3133">
            <v>0</v>
          </cell>
        </row>
        <row r="3134">
          <cell r="D3134">
            <v>0</v>
          </cell>
        </row>
        <row r="3135">
          <cell r="D3135">
            <v>0</v>
          </cell>
        </row>
        <row r="3136">
          <cell r="D3136">
            <v>0</v>
          </cell>
        </row>
        <row r="3137">
          <cell r="D3137">
            <v>0</v>
          </cell>
        </row>
        <row r="3138">
          <cell r="D3138">
            <v>0</v>
          </cell>
        </row>
        <row r="3139">
          <cell r="D3139">
            <v>0</v>
          </cell>
        </row>
        <row r="3140">
          <cell r="D3140">
            <v>0</v>
          </cell>
        </row>
        <row r="3141">
          <cell r="D3141">
            <v>0</v>
          </cell>
        </row>
        <row r="3142">
          <cell r="D3142">
            <v>0</v>
          </cell>
        </row>
        <row r="3143">
          <cell r="D3143">
            <v>0</v>
          </cell>
        </row>
        <row r="3144">
          <cell r="D3144">
            <v>0</v>
          </cell>
        </row>
        <row r="3145">
          <cell r="D3145">
            <v>0</v>
          </cell>
        </row>
        <row r="3146">
          <cell r="D3146">
            <v>0</v>
          </cell>
        </row>
        <row r="3147">
          <cell r="D3147">
            <v>0</v>
          </cell>
        </row>
        <row r="3148">
          <cell r="D3148">
            <v>0</v>
          </cell>
        </row>
        <row r="3149">
          <cell r="D3149">
            <v>0</v>
          </cell>
        </row>
        <row r="3150">
          <cell r="D3150">
            <v>0</v>
          </cell>
        </row>
        <row r="3151">
          <cell r="D3151">
            <v>0</v>
          </cell>
        </row>
        <row r="3152">
          <cell r="D3152">
            <v>0</v>
          </cell>
        </row>
        <row r="3153">
          <cell r="D3153">
            <v>0</v>
          </cell>
        </row>
        <row r="3154">
          <cell r="D3154">
            <v>0</v>
          </cell>
        </row>
        <row r="3155">
          <cell r="D3155">
            <v>0</v>
          </cell>
        </row>
        <row r="3156">
          <cell r="D3156">
            <v>0</v>
          </cell>
        </row>
        <row r="3157">
          <cell r="D3157">
            <v>0</v>
          </cell>
        </row>
        <row r="3158">
          <cell r="D3158">
            <v>0</v>
          </cell>
        </row>
        <row r="3159">
          <cell r="D3159">
            <v>0</v>
          </cell>
        </row>
        <row r="3160">
          <cell r="D3160">
            <v>0</v>
          </cell>
        </row>
        <row r="3161">
          <cell r="D3161">
            <v>0</v>
          </cell>
        </row>
        <row r="3162">
          <cell r="D3162">
            <v>0</v>
          </cell>
        </row>
        <row r="3163">
          <cell r="D3163">
            <v>0</v>
          </cell>
        </row>
        <row r="3164">
          <cell r="D3164">
            <v>0</v>
          </cell>
        </row>
        <row r="3165">
          <cell r="D3165">
            <v>0</v>
          </cell>
        </row>
        <row r="3166">
          <cell r="D3166">
            <v>0</v>
          </cell>
        </row>
        <row r="3167">
          <cell r="D3167">
            <v>0</v>
          </cell>
        </row>
        <row r="3168">
          <cell r="D3168">
            <v>0</v>
          </cell>
        </row>
        <row r="3169">
          <cell r="D3169">
            <v>0</v>
          </cell>
        </row>
        <row r="3170">
          <cell r="D3170">
            <v>0</v>
          </cell>
        </row>
        <row r="3171">
          <cell r="D3171">
            <v>0</v>
          </cell>
        </row>
        <row r="3172">
          <cell r="D3172">
            <v>0</v>
          </cell>
        </row>
        <row r="3173">
          <cell r="D3173">
            <v>0</v>
          </cell>
        </row>
        <row r="3174">
          <cell r="D3174">
            <v>0</v>
          </cell>
        </row>
        <row r="3175">
          <cell r="D3175">
            <v>0</v>
          </cell>
        </row>
        <row r="3176">
          <cell r="D3176">
            <v>0</v>
          </cell>
        </row>
        <row r="3177">
          <cell r="D3177">
            <v>0</v>
          </cell>
        </row>
        <row r="3178">
          <cell r="D3178">
            <v>0</v>
          </cell>
        </row>
        <row r="3179">
          <cell r="D3179">
            <v>0</v>
          </cell>
        </row>
        <row r="3180">
          <cell r="D3180">
            <v>0</v>
          </cell>
        </row>
        <row r="3181">
          <cell r="D3181">
            <v>0</v>
          </cell>
        </row>
        <row r="3182">
          <cell r="D3182">
            <v>0</v>
          </cell>
        </row>
        <row r="3183">
          <cell r="D3183">
            <v>0</v>
          </cell>
        </row>
        <row r="3184">
          <cell r="D3184">
            <v>0</v>
          </cell>
        </row>
        <row r="3185">
          <cell r="D3185">
            <v>0</v>
          </cell>
        </row>
        <row r="3186">
          <cell r="D3186">
            <v>0</v>
          </cell>
        </row>
        <row r="3187">
          <cell r="D3187">
            <v>0</v>
          </cell>
        </row>
        <row r="3188">
          <cell r="D3188">
            <v>0</v>
          </cell>
        </row>
        <row r="3189">
          <cell r="D3189">
            <v>0</v>
          </cell>
        </row>
        <row r="3190">
          <cell r="D3190">
            <v>0</v>
          </cell>
        </row>
        <row r="3191">
          <cell r="D3191">
            <v>0</v>
          </cell>
        </row>
        <row r="3192">
          <cell r="D3192">
            <v>0</v>
          </cell>
        </row>
        <row r="3193">
          <cell r="D3193">
            <v>0</v>
          </cell>
        </row>
        <row r="3194">
          <cell r="D3194">
            <v>0</v>
          </cell>
        </row>
        <row r="3195">
          <cell r="D3195">
            <v>0</v>
          </cell>
        </row>
        <row r="3196">
          <cell r="D3196">
            <v>0</v>
          </cell>
        </row>
        <row r="3197">
          <cell r="D3197">
            <v>0</v>
          </cell>
        </row>
        <row r="3198">
          <cell r="D3198">
            <v>0</v>
          </cell>
        </row>
        <row r="3199">
          <cell r="D3199">
            <v>0</v>
          </cell>
        </row>
        <row r="3200">
          <cell r="D3200">
            <v>0</v>
          </cell>
        </row>
        <row r="3201">
          <cell r="D3201">
            <v>0</v>
          </cell>
        </row>
        <row r="3202">
          <cell r="D3202">
            <v>0</v>
          </cell>
        </row>
        <row r="3203">
          <cell r="D3203">
            <v>0</v>
          </cell>
        </row>
        <row r="3204">
          <cell r="D3204">
            <v>0</v>
          </cell>
        </row>
        <row r="3205">
          <cell r="D3205">
            <v>0</v>
          </cell>
        </row>
        <row r="3206">
          <cell r="D3206">
            <v>0</v>
          </cell>
        </row>
        <row r="3207">
          <cell r="D3207">
            <v>0</v>
          </cell>
        </row>
        <row r="3208">
          <cell r="D3208">
            <v>0</v>
          </cell>
        </row>
        <row r="3209">
          <cell r="D3209">
            <v>0</v>
          </cell>
        </row>
        <row r="3210">
          <cell r="D3210">
            <v>0</v>
          </cell>
        </row>
        <row r="3211">
          <cell r="D3211">
            <v>0</v>
          </cell>
        </row>
        <row r="3212">
          <cell r="D3212">
            <v>0</v>
          </cell>
        </row>
        <row r="3213">
          <cell r="D3213">
            <v>0</v>
          </cell>
        </row>
        <row r="3214">
          <cell r="D3214">
            <v>0</v>
          </cell>
        </row>
        <row r="3215">
          <cell r="D3215">
            <v>0</v>
          </cell>
        </row>
        <row r="3216">
          <cell r="D3216">
            <v>0</v>
          </cell>
        </row>
        <row r="3217">
          <cell r="D3217">
            <v>0</v>
          </cell>
        </row>
        <row r="3218">
          <cell r="D3218">
            <v>0</v>
          </cell>
        </row>
        <row r="3219">
          <cell r="D3219">
            <v>0</v>
          </cell>
        </row>
        <row r="3220">
          <cell r="D3220">
            <v>0</v>
          </cell>
        </row>
        <row r="3221">
          <cell r="D3221">
            <v>0</v>
          </cell>
        </row>
        <row r="3222">
          <cell r="D3222">
            <v>0</v>
          </cell>
        </row>
        <row r="3223">
          <cell r="D3223">
            <v>0</v>
          </cell>
        </row>
        <row r="3224">
          <cell r="D3224">
            <v>0</v>
          </cell>
        </row>
        <row r="3225">
          <cell r="D3225">
            <v>0</v>
          </cell>
        </row>
        <row r="3226">
          <cell r="D3226">
            <v>0</v>
          </cell>
        </row>
        <row r="3227">
          <cell r="D3227">
            <v>0</v>
          </cell>
        </row>
        <row r="3228">
          <cell r="D3228">
            <v>0</v>
          </cell>
        </row>
        <row r="3229">
          <cell r="D3229">
            <v>0</v>
          </cell>
        </row>
        <row r="3230">
          <cell r="D3230">
            <v>0</v>
          </cell>
        </row>
        <row r="3231">
          <cell r="D3231">
            <v>0</v>
          </cell>
        </row>
        <row r="3232">
          <cell r="D3232">
            <v>0</v>
          </cell>
        </row>
        <row r="3233">
          <cell r="D3233">
            <v>0</v>
          </cell>
        </row>
        <row r="3234">
          <cell r="D3234">
            <v>0</v>
          </cell>
        </row>
        <row r="3235">
          <cell r="D3235">
            <v>0</v>
          </cell>
        </row>
        <row r="3236">
          <cell r="D3236">
            <v>0</v>
          </cell>
        </row>
        <row r="3237">
          <cell r="D3237">
            <v>0</v>
          </cell>
        </row>
        <row r="3238">
          <cell r="D3238">
            <v>0</v>
          </cell>
        </row>
        <row r="3239">
          <cell r="D3239">
            <v>0</v>
          </cell>
        </row>
        <row r="3240">
          <cell r="D3240">
            <v>0</v>
          </cell>
        </row>
        <row r="3241">
          <cell r="D3241">
            <v>0</v>
          </cell>
        </row>
        <row r="3242">
          <cell r="D3242">
            <v>0</v>
          </cell>
        </row>
        <row r="3243">
          <cell r="D3243">
            <v>0</v>
          </cell>
        </row>
        <row r="3244">
          <cell r="D3244">
            <v>0</v>
          </cell>
        </row>
        <row r="3245">
          <cell r="D3245">
            <v>0</v>
          </cell>
        </row>
        <row r="3246">
          <cell r="D3246">
            <v>0</v>
          </cell>
        </row>
        <row r="3247">
          <cell r="D3247">
            <v>0</v>
          </cell>
        </row>
        <row r="3248">
          <cell r="D3248">
            <v>0</v>
          </cell>
        </row>
        <row r="3249">
          <cell r="D3249">
            <v>0</v>
          </cell>
        </row>
        <row r="3250">
          <cell r="D3250">
            <v>0</v>
          </cell>
        </row>
        <row r="3251">
          <cell r="D3251">
            <v>0</v>
          </cell>
        </row>
        <row r="3252">
          <cell r="D3252">
            <v>0</v>
          </cell>
        </row>
        <row r="3253">
          <cell r="D3253">
            <v>0</v>
          </cell>
        </row>
        <row r="3254">
          <cell r="D3254">
            <v>0</v>
          </cell>
        </row>
        <row r="3255">
          <cell r="D3255">
            <v>0</v>
          </cell>
        </row>
        <row r="3256">
          <cell r="D3256">
            <v>0</v>
          </cell>
        </row>
        <row r="3257">
          <cell r="D3257">
            <v>0</v>
          </cell>
        </row>
        <row r="3258">
          <cell r="D3258">
            <v>0</v>
          </cell>
        </row>
        <row r="3259">
          <cell r="D3259">
            <v>0</v>
          </cell>
        </row>
        <row r="3260">
          <cell r="D3260">
            <v>0</v>
          </cell>
        </row>
        <row r="3261">
          <cell r="D3261">
            <v>0</v>
          </cell>
        </row>
        <row r="3262">
          <cell r="D3262">
            <v>0</v>
          </cell>
        </row>
        <row r="3263">
          <cell r="D3263">
            <v>0</v>
          </cell>
        </row>
        <row r="3264">
          <cell r="D3264">
            <v>0</v>
          </cell>
        </row>
        <row r="3265">
          <cell r="D3265">
            <v>0</v>
          </cell>
        </row>
        <row r="3266">
          <cell r="D3266">
            <v>0</v>
          </cell>
        </row>
        <row r="3267">
          <cell r="D3267">
            <v>0</v>
          </cell>
        </row>
        <row r="3268">
          <cell r="D3268">
            <v>0</v>
          </cell>
        </row>
        <row r="3269">
          <cell r="D3269">
            <v>0</v>
          </cell>
        </row>
        <row r="3270">
          <cell r="D3270">
            <v>0</v>
          </cell>
        </row>
        <row r="3271">
          <cell r="D3271">
            <v>0</v>
          </cell>
        </row>
        <row r="3272">
          <cell r="D3272">
            <v>0</v>
          </cell>
        </row>
        <row r="3273">
          <cell r="D3273">
            <v>0</v>
          </cell>
        </row>
        <row r="3274">
          <cell r="D3274">
            <v>0</v>
          </cell>
        </row>
        <row r="3275">
          <cell r="D3275">
            <v>0</v>
          </cell>
        </row>
        <row r="3276">
          <cell r="D3276">
            <v>0</v>
          </cell>
        </row>
        <row r="3277">
          <cell r="D3277">
            <v>0</v>
          </cell>
        </row>
        <row r="3278">
          <cell r="D3278">
            <v>0</v>
          </cell>
        </row>
        <row r="3279">
          <cell r="D3279">
            <v>0</v>
          </cell>
        </row>
        <row r="3280">
          <cell r="D3280">
            <v>0</v>
          </cell>
        </row>
        <row r="3281">
          <cell r="D3281">
            <v>0</v>
          </cell>
        </row>
        <row r="3282">
          <cell r="D3282">
            <v>0</v>
          </cell>
        </row>
        <row r="3283">
          <cell r="D3283">
            <v>0</v>
          </cell>
        </row>
        <row r="3284">
          <cell r="D3284">
            <v>0</v>
          </cell>
        </row>
        <row r="3285">
          <cell r="D3285">
            <v>0</v>
          </cell>
        </row>
        <row r="3286">
          <cell r="D3286">
            <v>0</v>
          </cell>
        </row>
        <row r="3287">
          <cell r="D3287">
            <v>0</v>
          </cell>
        </row>
        <row r="3288">
          <cell r="D3288">
            <v>0</v>
          </cell>
        </row>
        <row r="3289">
          <cell r="D3289">
            <v>0</v>
          </cell>
        </row>
        <row r="3290">
          <cell r="D3290">
            <v>0</v>
          </cell>
        </row>
        <row r="3291">
          <cell r="D3291">
            <v>0</v>
          </cell>
        </row>
        <row r="3292">
          <cell r="D3292">
            <v>0</v>
          </cell>
        </row>
        <row r="3293">
          <cell r="D3293">
            <v>0</v>
          </cell>
        </row>
        <row r="3294">
          <cell r="D3294">
            <v>0</v>
          </cell>
        </row>
        <row r="3295">
          <cell r="D3295">
            <v>0</v>
          </cell>
        </row>
        <row r="3296">
          <cell r="D3296">
            <v>0</v>
          </cell>
        </row>
        <row r="3297">
          <cell r="D3297">
            <v>0</v>
          </cell>
        </row>
        <row r="3298">
          <cell r="D3298">
            <v>0</v>
          </cell>
        </row>
        <row r="3299">
          <cell r="D3299">
            <v>0</v>
          </cell>
        </row>
        <row r="3300">
          <cell r="D3300">
            <v>0</v>
          </cell>
        </row>
        <row r="3301">
          <cell r="D3301">
            <v>0</v>
          </cell>
        </row>
        <row r="3302">
          <cell r="D3302">
            <v>0</v>
          </cell>
        </row>
        <row r="3303">
          <cell r="D3303">
            <v>0</v>
          </cell>
        </row>
        <row r="3304">
          <cell r="D3304">
            <v>0</v>
          </cell>
        </row>
        <row r="3305">
          <cell r="D3305">
            <v>0</v>
          </cell>
        </row>
        <row r="3306">
          <cell r="D3306">
            <v>0</v>
          </cell>
        </row>
        <row r="3307">
          <cell r="D3307">
            <v>0</v>
          </cell>
        </row>
        <row r="3308">
          <cell r="D3308">
            <v>0</v>
          </cell>
        </row>
        <row r="3309">
          <cell r="D3309">
            <v>0</v>
          </cell>
        </row>
        <row r="3310">
          <cell r="D3310">
            <v>0</v>
          </cell>
        </row>
        <row r="3311">
          <cell r="D3311">
            <v>0</v>
          </cell>
        </row>
        <row r="3312">
          <cell r="D3312">
            <v>0</v>
          </cell>
        </row>
        <row r="3313">
          <cell r="D3313">
            <v>0</v>
          </cell>
        </row>
        <row r="3314">
          <cell r="D3314">
            <v>0</v>
          </cell>
        </row>
        <row r="3315">
          <cell r="D3315">
            <v>0</v>
          </cell>
        </row>
        <row r="3316">
          <cell r="D3316">
            <v>0</v>
          </cell>
        </row>
        <row r="3317">
          <cell r="D3317">
            <v>0</v>
          </cell>
        </row>
        <row r="3318">
          <cell r="D3318">
            <v>0</v>
          </cell>
        </row>
        <row r="3319">
          <cell r="D3319">
            <v>0</v>
          </cell>
        </row>
        <row r="3320">
          <cell r="D3320">
            <v>0</v>
          </cell>
        </row>
        <row r="3321">
          <cell r="D3321">
            <v>0</v>
          </cell>
        </row>
        <row r="3322">
          <cell r="D3322">
            <v>0</v>
          </cell>
        </row>
        <row r="3323">
          <cell r="D3323">
            <v>0</v>
          </cell>
        </row>
        <row r="3324">
          <cell r="D3324">
            <v>0</v>
          </cell>
        </row>
        <row r="3325">
          <cell r="D3325">
            <v>0</v>
          </cell>
        </row>
        <row r="3326">
          <cell r="D3326">
            <v>0</v>
          </cell>
        </row>
        <row r="3327">
          <cell r="D3327">
            <v>0</v>
          </cell>
        </row>
        <row r="3328">
          <cell r="D3328">
            <v>0</v>
          </cell>
        </row>
        <row r="3329">
          <cell r="D3329">
            <v>0</v>
          </cell>
        </row>
        <row r="3330">
          <cell r="D3330">
            <v>0</v>
          </cell>
        </row>
        <row r="3331">
          <cell r="D3331">
            <v>0</v>
          </cell>
        </row>
        <row r="3332">
          <cell r="D3332">
            <v>0</v>
          </cell>
        </row>
        <row r="3333">
          <cell r="D3333">
            <v>0</v>
          </cell>
        </row>
        <row r="3334">
          <cell r="D3334">
            <v>0</v>
          </cell>
        </row>
        <row r="3335">
          <cell r="D3335">
            <v>0</v>
          </cell>
        </row>
        <row r="3336">
          <cell r="D3336">
            <v>0</v>
          </cell>
        </row>
        <row r="3337">
          <cell r="D3337">
            <v>0</v>
          </cell>
        </row>
        <row r="3338">
          <cell r="D3338">
            <v>0</v>
          </cell>
        </row>
        <row r="3339">
          <cell r="D3339">
            <v>0</v>
          </cell>
        </row>
        <row r="3340">
          <cell r="D3340">
            <v>0</v>
          </cell>
        </row>
        <row r="3341">
          <cell r="D3341">
            <v>0</v>
          </cell>
        </row>
        <row r="3342">
          <cell r="D3342">
            <v>0</v>
          </cell>
        </row>
        <row r="3343">
          <cell r="D3343">
            <v>0</v>
          </cell>
        </row>
        <row r="3344">
          <cell r="D3344">
            <v>0</v>
          </cell>
        </row>
        <row r="3345">
          <cell r="D3345">
            <v>0</v>
          </cell>
        </row>
        <row r="3346">
          <cell r="D3346">
            <v>0</v>
          </cell>
        </row>
        <row r="3347">
          <cell r="D3347">
            <v>0</v>
          </cell>
        </row>
        <row r="3348">
          <cell r="D3348">
            <v>0</v>
          </cell>
        </row>
        <row r="3349">
          <cell r="D3349">
            <v>0</v>
          </cell>
        </row>
        <row r="3350">
          <cell r="D3350">
            <v>0</v>
          </cell>
        </row>
        <row r="3351">
          <cell r="D3351">
            <v>0</v>
          </cell>
        </row>
        <row r="3352">
          <cell r="D3352">
            <v>0</v>
          </cell>
        </row>
        <row r="3353">
          <cell r="D3353">
            <v>0</v>
          </cell>
        </row>
        <row r="3354">
          <cell r="D3354">
            <v>0</v>
          </cell>
        </row>
        <row r="3355">
          <cell r="D3355">
            <v>0</v>
          </cell>
        </row>
        <row r="3356">
          <cell r="D3356">
            <v>0</v>
          </cell>
        </row>
        <row r="3357">
          <cell r="D3357">
            <v>0</v>
          </cell>
        </row>
        <row r="3358">
          <cell r="D3358">
            <v>0</v>
          </cell>
        </row>
        <row r="3359">
          <cell r="D3359">
            <v>0</v>
          </cell>
        </row>
        <row r="3360">
          <cell r="D3360">
            <v>0</v>
          </cell>
        </row>
        <row r="3361">
          <cell r="D3361">
            <v>0</v>
          </cell>
        </row>
        <row r="3362">
          <cell r="D3362">
            <v>0</v>
          </cell>
        </row>
        <row r="3363">
          <cell r="D3363">
            <v>0</v>
          </cell>
        </row>
        <row r="3364">
          <cell r="D3364">
            <v>0</v>
          </cell>
        </row>
        <row r="3365">
          <cell r="D3365">
            <v>0</v>
          </cell>
        </row>
        <row r="3366">
          <cell r="D3366">
            <v>0</v>
          </cell>
        </row>
        <row r="3367">
          <cell r="D3367">
            <v>0</v>
          </cell>
        </row>
        <row r="3368">
          <cell r="D3368">
            <v>0</v>
          </cell>
        </row>
        <row r="3369">
          <cell r="D3369">
            <v>0</v>
          </cell>
        </row>
        <row r="3370">
          <cell r="D3370">
            <v>0</v>
          </cell>
        </row>
        <row r="3371">
          <cell r="D3371">
            <v>0</v>
          </cell>
        </row>
        <row r="3372">
          <cell r="D3372">
            <v>0</v>
          </cell>
        </row>
        <row r="3373">
          <cell r="D3373">
            <v>0</v>
          </cell>
        </row>
        <row r="3374">
          <cell r="D3374">
            <v>0</v>
          </cell>
        </row>
        <row r="3375">
          <cell r="D3375">
            <v>0</v>
          </cell>
        </row>
        <row r="3376">
          <cell r="D3376">
            <v>0</v>
          </cell>
        </row>
        <row r="3377">
          <cell r="D3377">
            <v>0</v>
          </cell>
        </row>
        <row r="3378">
          <cell r="D3378">
            <v>0</v>
          </cell>
        </row>
        <row r="3379">
          <cell r="D3379">
            <v>0</v>
          </cell>
        </row>
        <row r="3380">
          <cell r="D3380">
            <v>0</v>
          </cell>
        </row>
        <row r="3381">
          <cell r="D3381">
            <v>0</v>
          </cell>
        </row>
        <row r="3382">
          <cell r="D3382">
            <v>0</v>
          </cell>
        </row>
        <row r="3383">
          <cell r="D3383">
            <v>0</v>
          </cell>
        </row>
        <row r="3384">
          <cell r="D3384">
            <v>0</v>
          </cell>
        </row>
        <row r="3385">
          <cell r="D3385">
            <v>0</v>
          </cell>
        </row>
        <row r="3386">
          <cell r="D3386">
            <v>0</v>
          </cell>
        </row>
        <row r="3387">
          <cell r="D3387">
            <v>0</v>
          </cell>
        </row>
        <row r="3388">
          <cell r="D3388">
            <v>0</v>
          </cell>
        </row>
        <row r="3389">
          <cell r="D3389">
            <v>0</v>
          </cell>
        </row>
        <row r="3390">
          <cell r="D3390">
            <v>0</v>
          </cell>
        </row>
        <row r="3391">
          <cell r="D3391">
            <v>0</v>
          </cell>
        </row>
        <row r="3392">
          <cell r="D3392">
            <v>0</v>
          </cell>
        </row>
        <row r="3393">
          <cell r="D3393">
            <v>0</v>
          </cell>
        </row>
        <row r="3394">
          <cell r="D3394">
            <v>0</v>
          </cell>
        </row>
        <row r="3395">
          <cell r="D3395">
            <v>0</v>
          </cell>
        </row>
        <row r="3396">
          <cell r="D3396">
            <v>0</v>
          </cell>
        </row>
        <row r="3397">
          <cell r="D3397">
            <v>0</v>
          </cell>
        </row>
        <row r="3398">
          <cell r="D3398">
            <v>0</v>
          </cell>
        </row>
        <row r="3399">
          <cell r="D3399">
            <v>0</v>
          </cell>
        </row>
        <row r="3400">
          <cell r="D3400">
            <v>0</v>
          </cell>
        </row>
        <row r="3401">
          <cell r="D3401">
            <v>0</v>
          </cell>
        </row>
        <row r="3402">
          <cell r="D3402">
            <v>0</v>
          </cell>
        </row>
        <row r="3403">
          <cell r="D3403">
            <v>0</v>
          </cell>
        </row>
        <row r="3404">
          <cell r="D3404">
            <v>0</v>
          </cell>
        </row>
        <row r="3405">
          <cell r="D3405">
            <v>0</v>
          </cell>
        </row>
        <row r="3406">
          <cell r="D3406">
            <v>0</v>
          </cell>
        </row>
        <row r="3407">
          <cell r="D3407">
            <v>0</v>
          </cell>
        </row>
        <row r="3408">
          <cell r="D3408">
            <v>0</v>
          </cell>
        </row>
        <row r="3409">
          <cell r="D3409">
            <v>0</v>
          </cell>
        </row>
        <row r="3410">
          <cell r="D3410">
            <v>0</v>
          </cell>
        </row>
        <row r="3411">
          <cell r="D3411">
            <v>0</v>
          </cell>
        </row>
        <row r="3412">
          <cell r="D3412">
            <v>0</v>
          </cell>
        </row>
        <row r="3413">
          <cell r="D3413">
            <v>0</v>
          </cell>
        </row>
        <row r="3414">
          <cell r="D3414">
            <v>0</v>
          </cell>
        </row>
        <row r="3415">
          <cell r="D3415">
            <v>0</v>
          </cell>
        </row>
        <row r="3416">
          <cell r="D3416">
            <v>0</v>
          </cell>
        </row>
        <row r="3417">
          <cell r="D3417">
            <v>0</v>
          </cell>
        </row>
        <row r="3418">
          <cell r="D3418">
            <v>0</v>
          </cell>
        </row>
        <row r="3419">
          <cell r="D3419">
            <v>0</v>
          </cell>
        </row>
        <row r="3420">
          <cell r="D3420">
            <v>0</v>
          </cell>
        </row>
        <row r="3421">
          <cell r="D3421">
            <v>0</v>
          </cell>
        </row>
        <row r="3422">
          <cell r="D3422">
            <v>0</v>
          </cell>
        </row>
        <row r="3423">
          <cell r="D3423">
            <v>0</v>
          </cell>
        </row>
        <row r="3424">
          <cell r="D3424">
            <v>0</v>
          </cell>
        </row>
        <row r="3425">
          <cell r="D3425">
            <v>0</v>
          </cell>
        </row>
        <row r="3426">
          <cell r="D3426">
            <v>0</v>
          </cell>
        </row>
        <row r="3427">
          <cell r="D3427">
            <v>0</v>
          </cell>
        </row>
        <row r="3428">
          <cell r="D3428">
            <v>0</v>
          </cell>
        </row>
        <row r="3429">
          <cell r="D3429">
            <v>0</v>
          </cell>
        </row>
        <row r="3430">
          <cell r="D3430">
            <v>0</v>
          </cell>
        </row>
        <row r="3431">
          <cell r="D3431">
            <v>0</v>
          </cell>
        </row>
        <row r="3432">
          <cell r="D3432">
            <v>0</v>
          </cell>
        </row>
        <row r="3433">
          <cell r="D3433">
            <v>0</v>
          </cell>
        </row>
        <row r="3434">
          <cell r="D3434">
            <v>0</v>
          </cell>
        </row>
        <row r="3435">
          <cell r="D3435">
            <v>0</v>
          </cell>
        </row>
        <row r="3436">
          <cell r="D3436">
            <v>0</v>
          </cell>
        </row>
        <row r="3437">
          <cell r="D3437">
            <v>0</v>
          </cell>
        </row>
        <row r="3438">
          <cell r="D3438">
            <v>0</v>
          </cell>
        </row>
        <row r="3439">
          <cell r="D3439">
            <v>0</v>
          </cell>
        </row>
        <row r="3440">
          <cell r="D3440">
            <v>0</v>
          </cell>
        </row>
        <row r="3441">
          <cell r="D3441">
            <v>0</v>
          </cell>
        </row>
        <row r="3442">
          <cell r="D3442">
            <v>0</v>
          </cell>
        </row>
        <row r="3443">
          <cell r="D3443">
            <v>0</v>
          </cell>
        </row>
        <row r="3444">
          <cell r="D3444">
            <v>0</v>
          </cell>
        </row>
        <row r="3445">
          <cell r="D3445">
            <v>0</v>
          </cell>
        </row>
        <row r="3446">
          <cell r="D3446">
            <v>0</v>
          </cell>
        </row>
        <row r="3447">
          <cell r="D3447">
            <v>0</v>
          </cell>
        </row>
        <row r="3448">
          <cell r="D3448">
            <v>0</v>
          </cell>
        </row>
        <row r="3449">
          <cell r="D3449">
            <v>0</v>
          </cell>
        </row>
        <row r="3450">
          <cell r="D3450">
            <v>0</v>
          </cell>
        </row>
        <row r="3451">
          <cell r="D3451">
            <v>0</v>
          </cell>
        </row>
        <row r="3452">
          <cell r="D3452">
            <v>0</v>
          </cell>
        </row>
        <row r="3453">
          <cell r="D3453">
            <v>0</v>
          </cell>
        </row>
        <row r="3454">
          <cell r="D3454">
            <v>0</v>
          </cell>
        </row>
        <row r="3455">
          <cell r="D3455">
            <v>0</v>
          </cell>
        </row>
        <row r="3456">
          <cell r="D3456">
            <v>0</v>
          </cell>
        </row>
        <row r="3457">
          <cell r="D3457">
            <v>0</v>
          </cell>
        </row>
        <row r="3458">
          <cell r="D3458">
            <v>0</v>
          </cell>
        </row>
        <row r="3459">
          <cell r="D3459">
            <v>0</v>
          </cell>
        </row>
        <row r="3460">
          <cell r="D3460">
            <v>0</v>
          </cell>
        </row>
        <row r="3461">
          <cell r="D3461">
            <v>0</v>
          </cell>
        </row>
        <row r="3462">
          <cell r="D3462">
            <v>0</v>
          </cell>
        </row>
        <row r="3463">
          <cell r="D3463">
            <v>0</v>
          </cell>
        </row>
        <row r="3464">
          <cell r="D3464">
            <v>0</v>
          </cell>
        </row>
        <row r="3465">
          <cell r="D3465">
            <v>0</v>
          </cell>
        </row>
        <row r="3466">
          <cell r="D3466">
            <v>0</v>
          </cell>
        </row>
        <row r="3467">
          <cell r="D3467">
            <v>0</v>
          </cell>
        </row>
        <row r="3468">
          <cell r="D3468">
            <v>0</v>
          </cell>
        </row>
        <row r="3469">
          <cell r="D3469">
            <v>0</v>
          </cell>
        </row>
        <row r="3470">
          <cell r="D3470">
            <v>0</v>
          </cell>
        </row>
        <row r="3471">
          <cell r="D3471">
            <v>0</v>
          </cell>
        </row>
        <row r="3472">
          <cell r="D3472">
            <v>0</v>
          </cell>
        </row>
        <row r="3473">
          <cell r="D3473">
            <v>0</v>
          </cell>
        </row>
        <row r="3474">
          <cell r="D3474">
            <v>0</v>
          </cell>
        </row>
        <row r="3475">
          <cell r="D3475">
            <v>0</v>
          </cell>
        </row>
        <row r="3476">
          <cell r="D3476">
            <v>0</v>
          </cell>
        </row>
        <row r="3477">
          <cell r="D3477">
            <v>0</v>
          </cell>
        </row>
        <row r="3478">
          <cell r="D3478">
            <v>0</v>
          </cell>
        </row>
        <row r="3479">
          <cell r="D3479">
            <v>0</v>
          </cell>
        </row>
        <row r="3480">
          <cell r="D3480">
            <v>0</v>
          </cell>
        </row>
        <row r="3481">
          <cell r="D3481">
            <v>0</v>
          </cell>
        </row>
        <row r="3482">
          <cell r="D3482">
            <v>0</v>
          </cell>
        </row>
        <row r="3483">
          <cell r="D3483">
            <v>0</v>
          </cell>
        </row>
        <row r="3484">
          <cell r="D3484">
            <v>0</v>
          </cell>
        </row>
        <row r="3485">
          <cell r="D3485">
            <v>0</v>
          </cell>
        </row>
        <row r="3486">
          <cell r="D3486">
            <v>0</v>
          </cell>
        </row>
        <row r="3487">
          <cell r="D3487">
            <v>0</v>
          </cell>
        </row>
        <row r="3488">
          <cell r="D3488">
            <v>0</v>
          </cell>
        </row>
        <row r="3489">
          <cell r="D3489">
            <v>0</v>
          </cell>
        </row>
        <row r="3490">
          <cell r="D3490">
            <v>0</v>
          </cell>
        </row>
        <row r="3491">
          <cell r="D3491">
            <v>0</v>
          </cell>
        </row>
        <row r="3492">
          <cell r="D3492">
            <v>0</v>
          </cell>
        </row>
        <row r="3493">
          <cell r="D3493">
            <v>0</v>
          </cell>
        </row>
        <row r="3494">
          <cell r="D3494">
            <v>0</v>
          </cell>
        </row>
        <row r="3495">
          <cell r="D3495">
            <v>0</v>
          </cell>
        </row>
        <row r="3496">
          <cell r="D3496">
            <v>0</v>
          </cell>
        </row>
        <row r="3497">
          <cell r="D3497">
            <v>0</v>
          </cell>
        </row>
        <row r="3498">
          <cell r="D3498">
            <v>0</v>
          </cell>
        </row>
        <row r="3499">
          <cell r="D3499">
            <v>0</v>
          </cell>
        </row>
        <row r="3500">
          <cell r="D3500">
            <v>0</v>
          </cell>
        </row>
        <row r="3501">
          <cell r="D3501">
            <v>0</v>
          </cell>
        </row>
        <row r="3502">
          <cell r="D3502">
            <v>0</v>
          </cell>
        </row>
        <row r="3503">
          <cell r="D3503">
            <v>0</v>
          </cell>
        </row>
        <row r="3504">
          <cell r="D3504">
            <v>0</v>
          </cell>
        </row>
        <row r="3505">
          <cell r="D3505">
            <v>0</v>
          </cell>
        </row>
        <row r="3506">
          <cell r="D3506">
            <v>0</v>
          </cell>
        </row>
        <row r="3507">
          <cell r="D3507">
            <v>0</v>
          </cell>
        </row>
        <row r="3508">
          <cell r="D3508">
            <v>0</v>
          </cell>
        </row>
        <row r="3509">
          <cell r="D3509">
            <v>0</v>
          </cell>
        </row>
        <row r="3510">
          <cell r="D3510">
            <v>0</v>
          </cell>
        </row>
        <row r="3511">
          <cell r="D3511">
            <v>0</v>
          </cell>
        </row>
        <row r="3512">
          <cell r="D3512">
            <v>0</v>
          </cell>
        </row>
        <row r="3513">
          <cell r="D3513">
            <v>0</v>
          </cell>
        </row>
        <row r="3514">
          <cell r="D3514">
            <v>0</v>
          </cell>
        </row>
        <row r="3515">
          <cell r="D3515">
            <v>0</v>
          </cell>
        </row>
        <row r="3516">
          <cell r="D3516">
            <v>0</v>
          </cell>
        </row>
        <row r="3517">
          <cell r="D3517">
            <v>0</v>
          </cell>
        </row>
        <row r="3518">
          <cell r="D3518">
            <v>0</v>
          </cell>
        </row>
        <row r="3519">
          <cell r="D3519">
            <v>0</v>
          </cell>
        </row>
        <row r="3520">
          <cell r="D3520">
            <v>0</v>
          </cell>
        </row>
        <row r="3521">
          <cell r="D3521">
            <v>0</v>
          </cell>
        </row>
        <row r="3522">
          <cell r="D3522">
            <v>0</v>
          </cell>
        </row>
        <row r="3523">
          <cell r="D3523">
            <v>0</v>
          </cell>
        </row>
        <row r="3524">
          <cell r="D3524">
            <v>0</v>
          </cell>
        </row>
        <row r="3525">
          <cell r="D3525">
            <v>0</v>
          </cell>
        </row>
        <row r="3526">
          <cell r="D3526">
            <v>0</v>
          </cell>
        </row>
        <row r="3527">
          <cell r="D3527">
            <v>0</v>
          </cell>
        </row>
        <row r="3528">
          <cell r="D3528">
            <v>0</v>
          </cell>
        </row>
        <row r="3529">
          <cell r="D3529">
            <v>0</v>
          </cell>
        </row>
        <row r="3530">
          <cell r="D3530">
            <v>0</v>
          </cell>
        </row>
        <row r="3531">
          <cell r="D3531">
            <v>0</v>
          </cell>
        </row>
        <row r="3532">
          <cell r="D3532">
            <v>0</v>
          </cell>
        </row>
        <row r="3533">
          <cell r="D3533">
            <v>0</v>
          </cell>
        </row>
        <row r="3534">
          <cell r="D3534">
            <v>0</v>
          </cell>
        </row>
        <row r="3535">
          <cell r="D3535">
            <v>0</v>
          </cell>
        </row>
        <row r="3536">
          <cell r="D3536">
            <v>0</v>
          </cell>
        </row>
        <row r="3537">
          <cell r="D3537">
            <v>0</v>
          </cell>
        </row>
        <row r="3538">
          <cell r="D3538">
            <v>0</v>
          </cell>
        </row>
        <row r="3539">
          <cell r="D3539">
            <v>0</v>
          </cell>
        </row>
        <row r="3540">
          <cell r="D3540">
            <v>0</v>
          </cell>
        </row>
        <row r="3541">
          <cell r="D3541">
            <v>0</v>
          </cell>
        </row>
        <row r="3542">
          <cell r="D3542">
            <v>0</v>
          </cell>
        </row>
        <row r="3543">
          <cell r="D3543">
            <v>0</v>
          </cell>
        </row>
        <row r="3544">
          <cell r="D3544">
            <v>0</v>
          </cell>
        </row>
        <row r="3545">
          <cell r="D3545">
            <v>0</v>
          </cell>
        </row>
        <row r="3546">
          <cell r="D3546">
            <v>0</v>
          </cell>
        </row>
        <row r="3547">
          <cell r="D3547">
            <v>0</v>
          </cell>
        </row>
        <row r="3548">
          <cell r="D3548">
            <v>0</v>
          </cell>
        </row>
        <row r="3549">
          <cell r="D3549">
            <v>0</v>
          </cell>
        </row>
        <row r="3550">
          <cell r="D3550">
            <v>0</v>
          </cell>
        </row>
        <row r="3551">
          <cell r="D3551">
            <v>0</v>
          </cell>
        </row>
        <row r="3552">
          <cell r="D3552">
            <v>0</v>
          </cell>
        </row>
        <row r="3553">
          <cell r="D3553">
            <v>0</v>
          </cell>
        </row>
        <row r="3554">
          <cell r="D3554">
            <v>0</v>
          </cell>
        </row>
        <row r="3555">
          <cell r="D3555">
            <v>0</v>
          </cell>
        </row>
        <row r="3556">
          <cell r="D3556">
            <v>0</v>
          </cell>
        </row>
        <row r="3557">
          <cell r="D3557">
            <v>0</v>
          </cell>
        </row>
        <row r="3558">
          <cell r="D3558">
            <v>0</v>
          </cell>
        </row>
        <row r="3559">
          <cell r="D3559">
            <v>0</v>
          </cell>
        </row>
        <row r="3560">
          <cell r="D3560">
            <v>0</v>
          </cell>
        </row>
        <row r="3561">
          <cell r="D3561">
            <v>0</v>
          </cell>
        </row>
        <row r="3562">
          <cell r="D3562">
            <v>0</v>
          </cell>
        </row>
        <row r="3563">
          <cell r="D3563">
            <v>0</v>
          </cell>
        </row>
        <row r="3564">
          <cell r="D3564">
            <v>0</v>
          </cell>
        </row>
        <row r="3565">
          <cell r="D3565">
            <v>0</v>
          </cell>
        </row>
        <row r="3566">
          <cell r="D3566">
            <v>0</v>
          </cell>
        </row>
        <row r="3567">
          <cell r="D3567">
            <v>0</v>
          </cell>
        </row>
        <row r="3568">
          <cell r="D3568">
            <v>0</v>
          </cell>
        </row>
        <row r="3569">
          <cell r="D3569">
            <v>0</v>
          </cell>
        </row>
        <row r="3570">
          <cell r="D3570">
            <v>0</v>
          </cell>
        </row>
        <row r="3571">
          <cell r="D3571">
            <v>0</v>
          </cell>
        </row>
        <row r="3572">
          <cell r="D3572">
            <v>0</v>
          </cell>
        </row>
        <row r="3573">
          <cell r="D3573">
            <v>0</v>
          </cell>
        </row>
        <row r="3574">
          <cell r="D3574">
            <v>0</v>
          </cell>
        </row>
        <row r="3575">
          <cell r="D3575">
            <v>0</v>
          </cell>
        </row>
        <row r="3576">
          <cell r="D3576">
            <v>0</v>
          </cell>
        </row>
        <row r="3577">
          <cell r="D3577">
            <v>0</v>
          </cell>
        </row>
        <row r="3578">
          <cell r="D3578">
            <v>0</v>
          </cell>
        </row>
        <row r="3579">
          <cell r="D3579">
            <v>0</v>
          </cell>
        </row>
        <row r="3580">
          <cell r="D3580">
            <v>0</v>
          </cell>
        </row>
        <row r="3581">
          <cell r="D3581">
            <v>0</v>
          </cell>
        </row>
        <row r="3582">
          <cell r="D3582">
            <v>0</v>
          </cell>
        </row>
        <row r="3583">
          <cell r="D3583">
            <v>0</v>
          </cell>
        </row>
        <row r="3584">
          <cell r="D3584">
            <v>0</v>
          </cell>
        </row>
        <row r="3585">
          <cell r="D3585">
            <v>0</v>
          </cell>
        </row>
        <row r="3586">
          <cell r="D3586">
            <v>0</v>
          </cell>
        </row>
        <row r="3587">
          <cell r="D3587">
            <v>0</v>
          </cell>
        </row>
        <row r="3588">
          <cell r="D3588">
            <v>0</v>
          </cell>
        </row>
        <row r="3589">
          <cell r="D3589">
            <v>0</v>
          </cell>
        </row>
        <row r="3590">
          <cell r="D3590">
            <v>0</v>
          </cell>
        </row>
        <row r="3591">
          <cell r="D3591">
            <v>0</v>
          </cell>
        </row>
        <row r="3592">
          <cell r="D3592">
            <v>0</v>
          </cell>
        </row>
        <row r="3593">
          <cell r="D3593">
            <v>0</v>
          </cell>
        </row>
        <row r="3594">
          <cell r="D3594">
            <v>0</v>
          </cell>
        </row>
        <row r="3595">
          <cell r="D3595">
            <v>0</v>
          </cell>
        </row>
        <row r="3596">
          <cell r="D3596">
            <v>0</v>
          </cell>
        </row>
        <row r="3597">
          <cell r="D3597">
            <v>0</v>
          </cell>
        </row>
        <row r="3598">
          <cell r="D3598">
            <v>0</v>
          </cell>
        </row>
        <row r="3599">
          <cell r="D3599">
            <v>0</v>
          </cell>
        </row>
        <row r="3600">
          <cell r="D3600">
            <v>0</v>
          </cell>
        </row>
        <row r="3601">
          <cell r="D3601">
            <v>0</v>
          </cell>
        </row>
        <row r="3602">
          <cell r="D3602">
            <v>0</v>
          </cell>
        </row>
        <row r="3603">
          <cell r="D3603">
            <v>0</v>
          </cell>
        </row>
        <row r="3604">
          <cell r="D3604">
            <v>0</v>
          </cell>
        </row>
        <row r="3605">
          <cell r="D3605">
            <v>0</v>
          </cell>
        </row>
        <row r="3606">
          <cell r="D3606">
            <v>0</v>
          </cell>
        </row>
        <row r="3607">
          <cell r="D3607">
            <v>0</v>
          </cell>
        </row>
        <row r="3608">
          <cell r="D3608">
            <v>0</v>
          </cell>
        </row>
        <row r="3609">
          <cell r="D3609">
            <v>0</v>
          </cell>
        </row>
        <row r="3610">
          <cell r="D3610">
            <v>0</v>
          </cell>
        </row>
        <row r="3611">
          <cell r="D3611">
            <v>0</v>
          </cell>
        </row>
        <row r="3612">
          <cell r="D3612">
            <v>0</v>
          </cell>
        </row>
        <row r="3613">
          <cell r="D3613">
            <v>0</v>
          </cell>
        </row>
        <row r="3614">
          <cell r="D3614">
            <v>0</v>
          </cell>
        </row>
        <row r="3615">
          <cell r="D3615">
            <v>0</v>
          </cell>
        </row>
        <row r="3616">
          <cell r="D3616">
            <v>0</v>
          </cell>
        </row>
        <row r="3617">
          <cell r="D3617">
            <v>0</v>
          </cell>
        </row>
        <row r="3618">
          <cell r="D3618">
            <v>0</v>
          </cell>
        </row>
        <row r="3619">
          <cell r="D3619">
            <v>0</v>
          </cell>
        </row>
        <row r="3620">
          <cell r="D3620">
            <v>0</v>
          </cell>
        </row>
        <row r="3621">
          <cell r="D3621">
            <v>0</v>
          </cell>
        </row>
        <row r="3622">
          <cell r="D3622">
            <v>0</v>
          </cell>
        </row>
        <row r="3623">
          <cell r="D3623">
            <v>0</v>
          </cell>
        </row>
        <row r="3624">
          <cell r="D3624">
            <v>0</v>
          </cell>
        </row>
        <row r="3625">
          <cell r="D3625">
            <v>0</v>
          </cell>
        </row>
        <row r="3626">
          <cell r="D3626">
            <v>0</v>
          </cell>
        </row>
        <row r="3627">
          <cell r="D3627">
            <v>0</v>
          </cell>
        </row>
        <row r="3628">
          <cell r="D3628">
            <v>0</v>
          </cell>
        </row>
        <row r="3629">
          <cell r="D3629">
            <v>0</v>
          </cell>
        </row>
        <row r="3630">
          <cell r="D3630">
            <v>0</v>
          </cell>
        </row>
        <row r="3631">
          <cell r="D3631">
            <v>0</v>
          </cell>
        </row>
        <row r="3632">
          <cell r="D3632">
            <v>0</v>
          </cell>
        </row>
        <row r="3633">
          <cell r="D3633">
            <v>0</v>
          </cell>
        </row>
        <row r="3634">
          <cell r="D3634">
            <v>0</v>
          </cell>
        </row>
        <row r="3635">
          <cell r="D3635">
            <v>0</v>
          </cell>
        </row>
        <row r="3636">
          <cell r="D3636">
            <v>0</v>
          </cell>
        </row>
        <row r="3637">
          <cell r="D3637">
            <v>0</v>
          </cell>
        </row>
        <row r="3638">
          <cell r="D3638">
            <v>0</v>
          </cell>
        </row>
        <row r="3639">
          <cell r="D3639">
            <v>0</v>
          </cell>
        </row>
        <row r="3640">
          <cell r="D3640">
            <v>0</v>
          </cell>
        </row>
        <row r="3641">
          <cell r="D3641">
            <v>0</v>
          </cell>
        </row>
        <row r="3642">
          <cell r="D3642">
            <v>0</v>
          </cell>
        </row>
        <row r="3643">
          <cell r="D3643">
            <v>0</v>
          </cell>
        </row>
        <row r="3644">
          <cell r="D3644">
            <v>0</v>
          </cell>
        </row>
        <row r="3645">
          <cell r="D3645">
            <v>0</v>
          </cell>
        </row>
        <row r="3646">
          <cell r="D3646">
            <v>0</v>
          </cell>
        </row>
        <row r="3647">
          <cell r="D3647">
            <v>0</v>
          </cell>
        </row>
        <row r="3648">
          <cell r="D3648">
            <v>0</v>
          </cell>
        </row>
        <row r="3649">
          <cell r="D3649">
            <v>0</v>
          </cell>
        </row>
        <row r="3650">
          <cell r="D3650">
            <v>0</v>
          </cell>
        </row>
        <row r="3651">
          <cell r="D3651">
            <v>0</v>
          </cell>
        </row>
        <row r="3652">
          <cell r="D3652">
            <v>0</v>
          </cell>
        </row>
        <row r="3653">
          <cell r="D3653">
            <v>0</v>
          </cell>
        </row>
        <row r="3654">
          <cell r="D3654">
            <v>0</v>
          </cell>
        </row>
        <row r="3655">
          <cell r="D3655">
            <v>0</v>
          </cell>
        </row>
        <row r="3656">
          <cell r="D3656">
            <v>0</v>
          </cell>
        </row>
        <row r="3657">
          <cell r="D3657">
            <v>0</v>
          </cell>
        </row>
        <row r="3658">
          <cell r="D3658">
            <v>0</v>
          </cell>
        </row>
        <row r="3659">
          <cell r="D3659">
            <v>0</v>
          </cell>
        </row>
        <row r="3660">
          <cell r="D3660">
            <v>0</v>
          </cell>
        </row>
        <row r="3661">
          <cell r="D3661">
            <v>0</v>
          </cell>
        </row>
        <row r="3662">
          <cell r="D3662">
            <v>0</v>
          </cell>
        </row>
        <row r="3663">
          <cell r="D3663">
            <v>0</v>
          </cell>
        </row>
        <row r="3664">
          <cell r="D3664">
            <v>0</v>
          </cell>
        </row>
        <row r="3665">
          <cell r="D3665">
            <v>0</v>
          </cell>
        </row>
        <row r="3666">
          <cell r="D3666">
            <v>0</v>
          </cell>
        </row>
        <row r="3667">
          <cell r="D3667">
            <v>0</v>
          </cell>
        </row>
        <row r="3668">
          <cell r="D3668">
            <v>0</v>
          </cell>
        </row>
        <row r="3669">
          <cell r="D3669">
            <v>0</v>
          </cell>
        </row>
        <row r="3670">
          <cell r="D3670">
            <v>0</v>
          </cell>
        </row>
        <row r="3671">
          <cell r="D3671">
            <v>0</v>
          </cell>
        </row>
        <row r="3672">
          <cell r="D3672">
            <v>0</v>
          </cell>
        </row>
        <row r="3673">
          <cell r="D3673">
            <v>0</v>
          </cell>
        </row>
        <row r="3674">
          <cell r="D3674">
            <v>0</v>
          </cell>
        </row>
        <row r="3675">
          <cell r="D3675">
            <v>0</v>
          </cell>
        </row>
        <row r="3676">
          <cell r="D3676">
            <v>0</v>
          </cell>
        </row>
        <row r="3677">
          <cell r="D3677">
            <v>0</v>
          </cell>
        </row>
        <row r="3678">
          <cell r="D3678">
            <v>0</v>
          </cell>
        </row>
        <row r="3679">
          <cell r="D3679">
            <v>0</v>
          </cell>
        </row>
        <row r="3680">
          <cell r="D3680">
            <v>0</v>
          </cell>
        </row>
        <row r="3681">
          <cell r="D3681">
            <v>0</v>
          </cell>
        </row>
        <row r="3682">
          <cell r="D3682">
            <v>0</v>
          </cell>
        </row>
        <row r="3683">
          <cell r="D3683">
            <v>0</v>
          </cell>
        </row>
        <row r="3684">
          <cell r="D3684">
            <v>0</v>
          </cell>
        </row>
        <row r="3685">
          <cell r="D3685">
            <v>0</v>
          </cell>
        </row>
        <row r="3686">
          <cell r="D3686">
            <v>0</v>
          </cell>
        </row>
        <row r="3687">
          <cell r="D3687">
            <v>0</v>
          </cell>
        </row>
        <row r="3688">
          <cell r="D3688">
            <v>0</v>
          </cell>
        </row>
        <row r="3689">
          <cell r="D3689">
            <v>0</v>
          </cell>
        </row>
        <row r="3690">
          <cell r="D3690">
            <v>0</v>
          </cell>
        </row>
        <row r="3691">
          <cell r="D3691">
            <v>0</v>
          </cell>
        </row>
        <row r="3692">
          <cell r="D3692">
            <v>0</v>
          </cell>
        </row>
        <row r="3693">
          <cell r="D3693">
            <v>0</v>
          </cell>
        </row>
        <row r="3694">
          <cell r="D3694">
            <v>0</v>
          </cell>
        </row>
        <row r="3695">
          <cell r="D3695">
            <v>0</v>
          </cell>
        </row>
        <row r="3696">
          <cell r="D3696">
            <v>0</v>
          </cell>
        </row>
        <row r="3697">
          <cell r="D3697">
            <v>0</v>
          </cell>
        </row>
        <row r="3698">
          <cell r="D3698">
            <v>0</v>
          </cell>
        </row>
        <row r="3699">
          <cell r="D3699">
            <v>0</v>
          </cell>
        </row>
        <row r="3700">
          <cell r="D3700">
            <v>0</v>
          </cell>
        </row>
        <row r="3701">
          <cell r="D3701">
            <v>0</v>
          </cell>
        </row>
        <row r="3702">
          <cell r="D3702">
            <v>0</v>
          </cell>
        </row>
        <row r="3703">
          <cell r="D3703">
            <v>0</v>
          </cell>
        </row>
        <row r="3704">
          <cell r="D3704">
            <v>0</v>
          </cell>
        </row>
        <row r="3705">
          <cell r="D3705">
            <v>0</v>
          </cell>
        </row>
        <row r="3706">
          <cell r="D3706">
            <v>0</v>
          </cell>
        </row>
        <row r="3707">
          <cell r="D3707">
            <v>0</v>
          </cell>
        </row>
        <row r="3708">
          <cell r="D3708">
            <v>0</v>
          </cell>
        </row>
        <row r="3709">
          <cell r="D3709">
            <v>0</v>
          </cell>
        </row>
        <row r="3710">
          <cell r="D3710">
            <v>0</v>
          </cell>
        </row>
        <row r="3711">
          <cell r="D3711">
            <v>0</v>
          </cell>
        </row>
        <row r="3712">
          <cell r="D3712">
            <v>0</v>
          </cell>
        </row>
        <row r="3713">
          <cell r="D3713">
            <v>0</v>
          </cell>
        </row>
        <row r="3714">
          <cell r="D3714">
            <v>0</v>
          </cell>
        </row>
        <row r="3715">
          <cell r="D3715">
            <v>0</v>
          </cell>
        </row>
        <row r="3716">
          <cell r="D3716">
            <v>0</v>
          </cell>
        </row>
        <row r="3717">
          <cell r="D3717">
            <v>0</v>
          </cell>
        </row>
        <row r="3718">
          <cell r="D3718">
            <v>0</v>
          </cell>
        </row>
        <row r="3719">
          <cell r="D3719">
            <v>0</v>
          </cell>
        </row>
        <row r="3720">
          <cell r="D3720">
            <v>0</v>
          </cell>
        </row>
        <row r="3721">
          <cell r="D3721">
            <v>0</v>
          </cell>
        </row>
        <row r="3722">
          <cell r="D3722">
            <v>0</v>
          </cell>
        </row>
        <row r="3723">
          <cell r="D3723">
            <v>0</v>
          </cell>
        </row>
        <row r="3724">
          <cell r="D3724">
            <v>0</v>
          </cell>
        </row>
        <row r="3725">
          <cell r="D3725">
            <v>0</v>
          </cell>
        </row>
        <row r="3726">
          <cell r="D3726">
            <v>0</v>
          </cell>
        </row>
        <row r="3727">
          <cell r="D3727">
            <v>0</v>
          </cell>
        </row>
        <row r="3728">
          <cell r="D3728">
            <v>0</v>
          </cell>
        </row>
        <row r="3729">
          <cell r="D3729">
            <v>0</v>
          </cell>
        </row>
        <row r="3730">
          <cell r="D3730">
            <v>0</v>
          </cell>
        </row>
        <row r="3731">
          <cell r="D3731">
            <v>0</v>
          </cell>
        </row>
        <row r="3732">
          <cell r="D3732">
            <v>0</v>
          </cell>
        </row>
        <row r="3733">
          <cell r="D3733">
            <v>0</v>
          </cell>
        </row>
        <row r="3734">
          <cell r="D3734">
            <v>0</v>
          </cell>
        </row>
        <row r="3735">
          <cell r="D3735">
            <v>0</v>
          </cell>
        </row>
        <row r="3736">
          <cell r="D3736">
            <v>0</v>
          </cell>
        </row>
        <row r="3737">
          <cell r="D3737">
            <v>0</v>
          </cell>
        </row>
        <row r="3738">
          <cell r="D3738">
            <v>0</v>
          </cell>
        </row>
        <row r="3739">
          <cell r="D3739">
            <v>0</v>
          </cell>
        </row>
        <row r="3740">
          <cell r="D3740">
            <v>0</v>
          </cell>
        </row>
        <row r="3741">
          <cell r="D3741">
            <v>0</v>
          </cell>
        </row>
        <row r="3742">
          <cell r="D3742">
            <v>0</v>
          </cell>
        </row>
        <row r="3743">
          <cell r="D3743">
            <v>0</v>
          </cell>
        </row>
        <row r="3744">
          <cell r="D3744">
            <v>0</v>
          </cell>
        </row>
        <row r="3745">
          <cell r="D3745">
            <v>0</v>
          </cell>
        </row>
        <row r="3746">
          <cell r="D3746">
            <v>0</v>
          </cell>
        </row>
        <row r="3747">
          <cell r="D3747">
            <v>0</v>
          </cell>
        </row>
        <row r="3748">
          <cell r="D3748">
            <v>0</v>
          </cell>
        </row>
        <row r="3749">
          <cell r="D3749">
            <v>0</v>
          </cell>
        </row>
        <row r="3750">
          <cell r="D3750">
            <v>0</v>
          </cell>
        </row>
        <row r="3751">
          <cell r="D3751">
            <v>0</v>
          </cell>
        </row>
        <row r="3752">
          <cell r="D3752">
            <v>0</v>
          </cell>
        </row>
        <row r="3753">
          <cell r="D3753">
            <v>0</v>
          </cell>
        </row>
        <row r="3754">
          <cell r="D3754">
            <v>0</v>
          </cell>
        </row>
        <row r="3755">
          <cell r="D3755">
            <v>0</v>
          </cell>
        </row>
        <row r="3756">
          <cell r="D3756">
            <v>0</v>
          </cell>
        </row>
        <row r="3757">
          <cell r="D3757">
            <v>0</v>
          </cell>
        </row>
        <row r="3758">
          <cell r="D3758">
            <v>0</v>
          </cell>
        </row>
        <row r="3759">
          <cell r="D3759">
            <v>0</v>
          </cell>
        </row>
        <row r="3760">
          <cell r="D3760">
            <v>0</v>
          </cell>
        </row>
        <row r="3761">
          <cell r="D3761">
            <v>0</v>
          </cell>
        </row>
        <row r="3762">
          <cell r="D3762">
            <v>0</v>
          </cell>
        </row>
        <row r="3763">
          <cell r="D3763">
            <v>0</v>
          </cell>
        </row>
        <row r="3764">
          <cell r="D3764">
            <v>0</v>
          </cell>
        </row>
        <row r="3765">
          <cell r="D3765">
            <v>0</v>
          </cell>
        </row>
        <row r="3766">
          <cell r="D3766">
            <v>0</v>
          </cell>
        </row>
        <row r="3767">
          <cell r="D3767">
            <v>0</v>
          </cell>
        </row>
        <row r="3768">
          <cell r="D3768">
            <v>0</v>
          </cell>
        </row>
        <row r="3769">
          <cell r="D3769">
            <v>0</v>
          </cell>
        </row>
        <row r="3770">
          <cell r="D3770">
            <v>0</v>
          </cell>
        </row>
        <row r="3771">
          <cell r="D3771">
            <v>0</v>
          </cell>
        </row>
        <row r="3772">
          <cell r="D3772">
            <v>0</v>
          </cell>
        </row>
        <row r="3773">
          <cell r="D3773">
            <v>0</v>
          </cell>
        </row>
        <row r="3774">
          <cell r="D3774">
            <v>0</v>
          </cell>
        </row>
        <row r="3775">
          <cell r="D3775">
            <v>0</v>
          </cell>
        </row>
        <row r="3776">
          <cell r="D3776">
            <v>0</v>
          </cell>
        </row>
        <row r="3777">
          <cell r="D3777">
            <v>0</v>
          </cell>
        </row>
        <row r="3778">
          <cell r="D3778">
            <v>0</v>
          </cell>
        </row>
        <row r="3779">
          <cell r="D3779">
            <v>0</v>
          </cell>
        </row>
        <row r="3780">
          <cell r="D3780">
            <v>0</v>
          </cell>
        </row>
        <row r="3781">
          <cell r="D3781">
            <v>0</v>
          </cell>
        </row>
        <row r="3782">
          <cell r="D3782">
            <v>0</v>
          </cell>
        </row>
        <row r="3783">
          <cell r="D3783">
            <v>0</v>
          </cell>
        </row>
        <row r="3784">
          <cell r="D3784">
            <v>0</v>
          </cell>
        </row>
        <row r="3785">
          <cell r="D3785">
            <v>0</v>
          </cell>
        </row>
        <row r="3786">
          <cell r="D3786">
            <v>0</v>
          </cell>
        </row>
        <row r="3787">
          <cell r="D3787">
            <v>0</v>
          </cell>
        </row>
        <row r="3788">
          <cell r="D3788">
            <v>0</v>
          </cell>
        </row>
        <row r="3789">
          <cell r="D3789">
            <v>0</v>
          </cell>
        </row>
        <row r="3790">
          <cell r="D3790">
            <v>0</v>
          </cell>
        </row>
        <row r="3791">
          <cell r="D3791">
            <v>0</v>
          </cell>
        </row>
        <row r="3792">
          <cell r="D3792">
            <v>0</v>
          </cell>
        </row>
        <row r="3793">
          <cell r="D3793">
            <v>0</v>
          </cell>
        </row>
        <row r="3794">
          <cell r="D3794">
            <v>0</v>
          </cell>
        </row>
        <row r="3795">
          <cell r="D3795">
            <v>0</v>
          </cell>
        </row>
        <row r="3796">
          <cell r="D3796">
            <v>0</v>
          </cell>
        </row>
        <row r="3797">
          <cell r="D3797">
            <v>0</v>
          </cell>
        </row>
        <row r="3798">
          <cell r="D3798">
            <v>0</v>
          </cell>
        </row>
        <row r="3799">
          <cell r="D3799">
            <v>0</v>
          </cell>
        </row>
        <row r="3800">
          <cell r="D3800">
            <v>0</v>
          </cell>
        </row>
        <row r="3801">
          <cell r="D3801">
            <v>0</v>
          </cell>
        </row>
        <row r="3802">
          <cell r="D3802">
            <v>0</v>
          </cell>
        </row>
        <row r="3803">
          <cell r="D3803">
            <v>0</v>
          </cell>
        </row>
        <row r="3804">
          <cell r="D3804">
            <v>0</v>
          </cell>
        </row>
        <row r="3805">
          <cell r="D3805">
            <v>0</v>
          </cell>
        </row>
        <row r="3806">
          <cell r="D3806">
            <v>0</v>
          </cell>
        </row>
        <row r="3807">
          <cell r="D3807">
            <v>0</v>
          </cell>
        </row>
        <row r="3808">
          <cell r="D3808">
            <v>0</v>
          </cell>
        </row>
        <row r="3809">
          <cell r="D3809">
            <v>0</v>
          </cell>
        </row>
        <row r="3810">
          <cell r="D3810">
            <v>0</v>
          </cell>
        </row>
        <row r="3811">
          <cell r="D3811">
            <v>0</v>
          </cell>
        </row>
        <row r="3812">
          <cell r="D3812">
            <v>0</v>
          </cell>
        </row>
        <row r="3813">
          <cell r="D3813">
            <v>0</v>
          </cell>
        </row>
        <row r="3814">
          <cell r="D3814">
            <v>0</v>
          </cell>
        </row>
        <row r="3815">
          <cell r="D3815">
            <v>0</v>
          </cell>
        </row>
        <row r="3816">
          <cell r="D3816">
            <v>0</v>
          </cell>
        </row>
        <row r="3817">
          <cell r="D3817">
            <v>0</v>
          </cell>
        </row>
        <row r="3818">
          <cell r="D3818">
            <v>0</v>
          </cell>
        </row>
        <row r="3819">
          <cell r="D3819">
            <v>0</v>
          </cell>
        </row>
        <row r="3820">
          <cell r="D3820">
            <v>0</v>
          </cell>
        </row>
        <row r="3821">
          <cell r="D3821">
            <v>0</v>
          </cell>
        </row>
        <row r="3822">
          <cell r="D3822">
            <v>0</v>
          </cell>
        </row>
        <row r="3823">
          <cell r="D3823">
            <v>0</v>
          </cell>
        </row>
        <row r="3824">
          <cell r="D3824">
            <v>0</v>
          </cell>
        </row>
        <row r="3825">
          <cell r="D3825">
            <v>0</v>
          </cell>
        </row>
        <row r="3826">
          <cell r="D3826">
            <v>0</v>
          </cell>
        </row>
        <row r="3827">
          <cell r="D3827">
            <v>0</v>
          </cell>
        </row>
        <row r="3828">
          <cell r="D3828">
            <v>0</v>
          </cell>
        </row>
        <row r="3829">
          <cell r="D3829">
            <v>0</v>
          </cell>
        </row>
        <row r="3830">
          <cell r="D3830">
            <v>0</v>
          </cell>
        </row>
        <row r="3831">
          <cell r="D3831">
            <v>0</v>
          </cell>
        </row>
        <row r="3832">
          <cell r="D3832">
            <v>0</v>
          </cell>
        </row>
        <row r="3833">
          <cell r="D3833">
            <v>0</v>
          </cell>
        </row>
        <row r="3834">
          <cell r="D3834">
            <v>0</v>
          </cell>
        </row>
        <row r="3835">
          <cell r="D3835">
            <v>0</v>
          </cell>
        </row>
        <row r="3836">
          <cell r="D3836">
            <v>0</v>
          </cell>
        </row>
        <row r="3837">
          <cell r="D3837">
            <v>0</v>
          </cell>
        </row>
        <row r="3838">
          <cell r="D3838">
            <v>0</v>
          </cell>
        </row>
        <row r="3839">
          <cell r="D3839">
            <v>0</v>
          </cell>
        </row>
        <row r="3840">
          <cell r="D3840">
            <v>0</v>
          </cell>
        </row>
        <row r="3841">
          <cell r="D3841">
            <v>0</v>
          </cell>
        </row>
        <row r="3842">
          <cell r="D3842">
            <v>0</v>
          </cell>
        </row>
        <row r="3843">
          <cell r="D3843">
            <v>0</v>
          </cell>
        </row>
        <row r="3844">
          <cell r="D3844">
            <v>0</v>
          </cell>
        </row>
        <row r="3845">
          <cell r="D3845">
            <v>0</v>
          </cell>
        </row>
        <row r="3846">
          <cell r="D3846">
            <v>0</v>
          </cell>
        </row>
        <row r="3847">
          <cell r="D3847">
            <v>0</v>
          </cell>
        </row>
        <row r="3848">
          <cell r="D3848">
            <v>0</v>
          </cell>
        </row>
        <row r="3849">
          <cell r="D3849">
            <v>0</v>
          </cell>
        </row>
        <row r="3850">
          <cell r="D3850">
            <v>0</v>
          </cell>
        </row>
        <row r="3851">
          <cell r="D3851">
            <v>0</v>
          </cell>
        </row>
        <row r="3852">
          <cell r="D3852">
            <v>0</v>
          </cell>
        </row>
        <row r="3853">
          <cell r="D3853">
            <v>0</v>
          </cell>
        </row>
        <row r="3854">
          <cell r="D3854">
            <v>0</v>
          </cell>
        </row>
        <row r="3855">
          <cell r="D3855">
            <v>0</v>
          </cell>
        </row>
        <row r="3856">
          <cell r="D3856">
            <v>0</v>
          </cell>
        </row>
        <row r="3857">
          <cell r="D3857">
            <v>0</v>
          </cell>
        </row>
        <row r="3858">
          <cell r="D3858">
            <v>0</v>
          </cell>
        </row>
        <row r="3859">
          <cell r="D3859">
            <v>0</v>
          </cell>
        </row>
        <row r="3860">
          <cell r="D3860">
            <v>0</v>
          </cell>
        </row>
        <row r="3861">
          <cell r="D3861">
            <v>0</v>
          </cell>
        </row>
        <row r="3862">
          <cell r="D3862">
            <v>0</v>
          </cell>
        </row>
        <row r="3863">
          <cell r="D3863">
            <v>0</v>
          </cell>
        </row>
        <row r="3864">
          <cell r="D3864">
            <v>0</v>
          </cell>
        </row>
        <row r="3865">
          <cell r="D3865">
            <v>0</v>
          </cell>
        </row>
        <row r="3866">
          <cell r="D3866">
            <v>0</v>
          </cell>
        </row>
        <row r="3867">
          <cell r="D3867">
            <v>0</v>
          </cell>
        </row>
        <row r="3868">
          <cell r="D3868">
            <v>0</v>
          </cell>
        </row>
        <row r="3869">
          <cell r="D3869">
            <v>0</v>
          </cell>
        </row>
        <row r="3870">
          <cell r="D3870">
            <v>0</v>
          </cell>
        </row>
        <row r="3871">
          <cell r="D3871">
            <v>0</v>
          </cell>
        </row>
        <row r="3872">
          <cell r="D3872">
            <v>0</v>
          </cell>
        </row>
        <row r="3873">
          <cell r="D3873">
            <v>0</v>
          </cell>
        </row>
        <row r="3874">
          <cell r="D3874">
            <v>0</v>
          </cell>
        </row>
        <row r="3875">
          <cell r="D3875">
            <v>0</v>
          </cell>
        </row>
        <row r="3876">
          <cell r="D3876">
            <v>0</v>
          </cell>
        </row>
        <row r="3877">
          <cell r="D3877">
            <v>0</v>
          </cell>
        </row>
        <row r="3878">
          <cell r="D3878">
            <v>0</v>
          </cell>
        </row>
        <row r="3879">
          <cell r="D3879">
            <v>0</v>
          </cell>
        </row>
        <row r="3880">
          <cell r="D3880">
            <v>0</v>
          </cell>
        </row>
        <row r="3881">
          <cell r="D3881">
            <v>0</v>
          </cell>
        </row>
        <row r="3882">
          <cell r="D3882">
            <v>0</v>
          </cell>
        </row>
        <row r="3883">
          <cell r="D3883">
            <v>0</v>
          </cell>
        </row>
        <row r="3884">
          <cell r="D3884">
            <v>0</v>
          </cell>
        </row>
        <row r="3885">
          <cell r="D3885">
            <v>0</v>
          </cell>
        </row>
        <row r="3886">
          <cell r="D3886">
            <v>0</v>
          </cell>
        </row>
        <row r="3887">
          <cell r="D3887">
            <v>0</v>
          </cell>
        </row>
        <row r="3888">
          <cell r="D3888">
            <v>0</v>
          </cell>
        </row>
        <row r="3889">
          <cell r="D3889">
            <v>0</v>
          </cell>
        </row>
        <row r="3890">
          <cell r="D3890">
            <v>0</v>
          </cell>
        </row>
        <row r="3891">
          <cell r="D3891">
            <v>0</v>
          </cell>
        </row>
        <row r="3892">
          <cell r="D3892">
            <v>0</v>
          </cell>
        </row>
        <row r="3893">
          <cell r="D3893">
            <v>0</v>
          </cell>
        </row>
        <row r="3894">
          <cell r="D3894">
            <v>0</v>
          </cell>
        </row>
        <row r="3895">
          <cell r="D3895">
            <v>0</v>
          </cell>
        </row>
        <row r="3896">
          <cell r="D3896">
            <v>0</v>
          </cell>
        </row>
        <row r="3897">
          <cell r="D3897">
            <v>0</v>
          </cell>
        </row>
        <row r="3898">
          <cell r="D3898">
            <v>0</v>
          </cell>
        </row>
        <row r="3899">
          <cell r="D3899">
            <v>0</v>
          </cell>
        </row>
        <row r="3900">
          <cell r="D3900">
            <v>0</v>
          </cell>
        </row>
        <row r="3901">
          <cell r="D3901">
            <v>0</v>
          </cell>
        </row>
        <row r="3902">
          <cell r="D3902">
            <v>0</v>
          </cell>
        </row>
        <row r="3903">
          <cell r="D3903">
            <v>0</v>
          </cell>
        </row>
        <row r="3904">
          <cell r="D3904">
            <v>0</v>
          </cell>
        </row>
        <row r="3905">
          <cell r="D3905">
            <v>0</v>
          </cell>
        </row>
        <row r="3906">
          <cell r="D3906">
            <v>0</v>
          </cell>
        </row>
        <row r="3907">
          <cell r="D3907">
            <v>0</v>
          </cell>
        </row>
        <row r="3908">
          <cell r="D3908">
            <v>0</v>
          </cell>
        </row>
        <row r="3909">
          <cell r="D3909">
            <v>0</v>
          </cell>
        </row>
        <row r="3910">
          <cell r="D3910">
            <v>0</v>
          </cell>
        </row>
        <row r="3911">
          <cell r="D3911">
            <v>0</v>
          </cell>
        </row>
        <row r="3912">
          <cell r="D3912">
            <v>0</v>
          </cell>
        </row>
        <row r="3913">
          <cell r="D3913">
            <v>0</v>
          </cell>
        </row>
        <row r="3914">
          <cell r="D3914">
            <v>0</v>
          </cell>
        </row>
        <row r="3915">
          <cell r="D3915">
            <v>0</v>
          </cell>
        </row>
        <row r="3916">
          <cell r="D3916">
            <v>0</v>
          </cell>
        </row>
        <row r="3917">
          <cell r="D3917">
            <v>0</v>
          </cell>
        </row>
        <row r="3918">
          <cell r="D3918">
            <v>0</v>
          </cell>
        </row>
        <row r="3919">
          <cell r="D3919">
            <v>0</v>
          </cell>
        </row>
        <row r="3920">
          <cell r="D3920">
            <v>0</v>
          </cell>
        </row>
        <row r="3921">
          <cell r="D3921">
            <v>0</v>
          </cell>
        </row>
        <row r="3922">
          <cell r="D3922">
            <v>0</v>
          </cell>
        </row>
        <row r="3923">
          <cell r="D3923">
            <v>0</v>
          </cell>
        </row>
        <row r="3924">
          <cell r="D3924">
            <v>0</v>
          </cell>
        </row>
        <row r="3925">
          <cell r="D3925">
            <v>0</v>
          </cell>
        </row>
        <row r="3926">
          <cell r="D3926">
            <v>0</v>
          </cell>
        </row>
        <row r="3927">
          <cell r="D3927">
            <v>0</v>
          </cell>
        </row>
        <row r="3928">
          <cell r="D3928">
            <v>0</v>
          </cell>
        </row>
        <row r="3929">
          <cell r="D3929">
            <v>0</v>
          </cell>
        </row>
        <row r="3930">
          <cell r="D3930">
            <v>0</v>
          </cell>
        </row>
        <row r="3931">
          <cell r="D3931">
            <v>0</v>
          </cell>
        </row>
        <row r="3932">
          <cell r="D3932">
            <v>0</v>
          </cell>
        </row>
        <row r="3933">
          <cell r="D3933">
            <v>0</v>
          </cell>
        </row>
        <row r="3934">
          <cell r="D3934">
            <v>0</v>
          </cell>
        </row>
        <row r="3935">
          <cell r="D3935">
            <v>0</v>
          </cell>
        </row>
        <row r="3936">
          <cell r="D3936">
            <v>0</v>
          </cell>
        </row>
        <row r="3937">
          <cell r="D3937">
            <v>0</v>
          </cell>
        </row>
        <row r="3938">
          <cell r="D3938">
            <v>0</v>
          </cell>
        </row>
        <row r="3939">
          <cell r="D3939">
            <v>0</v>
          </cell>
        </row>
        <row r="3940">
          <cell r="D3940">
            <v>0</v>
          </cell>
        </row>
        <row r="3941">
          <cell r="D3941">
            <v>0</v>
          </cell>
        </row>
        <row r="3942">
          <cell r="D3942">
            <v>0</v>
          </cell>
        </row>
        <row r="3943">
          <cell r="D3943">
            <v>0</v>
          </cell>
        </row>
        <row r="3944">
          <cell r="D3944">
            <v>0</v>
          </cell>
        </row>
        <row r="3945">
          <cell r="D3945">
            <v>0</v>
          </cell>
        </row>
        <row r="3946">
          <cell r="D3946">
            <v>0</v>
          </cell>
        </row>
        <row r="3947">
          <cell r="D3947">
            <v>0</v>
          </cell>
        </row>
        <row r="3948">
          <cell r="D3948">
            <v>0</v>
          </cell>
        </row>
        <row r="3949">
          <cell r="D3949">
            <v>0</v>
          </cell>
        </row>
        <row r="3950">
          <cell r="D3950">
            <v>0</v>
          </cell>
        </row>
        <row r="3951">
          <cell r="D3951">
            <v>0</v>
          </cell>
        </row>
        <row r="3952">
          <cell r="D3952">
            <v>0</v>
          </cell>
        </row>
        <row r="3953">
          <cell r="D3953">
            <v>0</v>
          </cell>
        </row>
        <row r="3954">
          <cell r="D3954">
            <v>0</v>
          </cell>
        </row>
        <row r="3955">
          <cell r="D3955">
            <v>0</v>
          </cell>
        </row>
        <row r="3956">
          <cell r="D3956">
            <v>0</v>
          </cell>
        </row>
        <row r="3957">
          <cell r="D3957">
            <v>0</v>
          </cell>
        </row>
        <row r="3958">
          <cell r="D3958">
            <v>0</v>
          </cell>
        </row>
        <row r="3959">
          <cell r="D3959">
            <v>0</v>
          </cell>
        </row>
        <row r="3960">
          <cell r="D3960">
            <v>0</v>
          </cell>
        </row>
        <row r="3961">
          <cell r="D3961">
            <v>0</v>
          </cell>
        </row>
        <row r="3962">
          <cell r="D3962">
            <v>0</v>
          </cell>
        </row>
        <row r="3963">
          <cell r="D3963">
            <v>0</v>
          </cell>
        </row>
        <row r="3964">
          <cell r="D3964">
            <v>0</v>
          </cell>
        </row>
        <row r="3965">
          <cell r="D3965">
            <v>0</v>
          </cell>
        </row>
        <row r="3966">
          <cell r="D3966">
            <v>0</v>
          </cell>
        </row>
        <row r="3967">
          <cell r="D3967">
            <v>0</v>
          </cell>
        </row>
        <row r="3968">
          <cell r="D3968">
            <v>0</v>
          </cell>
        </row>
        <row r="3969">
          <cell r="D3969">
            <v>0</v>
          </cell>
        </row>
        <row r="3970">
          <cell r="D3970">
            <v>0</v>
          </cell>
        </row>
        <row r="3971">
          <cell r="D3971">
            <v>0</v>
          </cell>
        </row>
        <row r="3972">
          <cell r="D3972">
            <v>0</v>
          </cell>
        </row>
        <row r="3973">
          <cell r="D3973">
            <v>0</v>
          </cell>
        </row>
        <row r="3974">
          <cell r="D3974">
            <v>0</v>
          </cell>
        </row>
        <row r="3975">
          <cell r="D3975">
            <v>0</v>
          </cell>
        </row>
        <row r="3976">
          <cell r="D3976">
            <v>0</v>
          </cell>
        </row>
        <row r="3977">
          <cell r="D3977">
            <v>0</v>
          </cell>
        </row>
        <row r="3978">
          <cell r="D3978">
            <v>0</v>
          </cell>
        </row>
        <row r="3979">
          <cell r="D3979">
            <v>0</v>
          </cell>
        </row>
        <row r="3980">
          <cell r="D3980">
            <v>0</v>
          </cell>
        </row>
        <row r="3981">
          <cell r="D3981">
            <v>0</v>
          </cell>
        </row>
        <row r="3982">
          <cell r="D3982">
            <v>0</v>
          </cell>
        </row>
        <row r="3983">
          <cell r="D3983">
            <v>0</v>
          </cell>
        </row>
        <row r="3984">
          <cell r="D3984">
            <v>0</v>
          </cell>
        </row>
        <row r="3985">
          <cell r="D3985">
            <v>0</v>
          </cell>
        </row>
        <row r="3986">
          <cell r="D3986">
            <v>0</v>
          </cell>
        </row>
        <row r="3987">
          <cell r="D3987">
            <v>0</v>
          </cell>
        </row>
        <row r="3988">
          <cell r="D3988">
            <v>0</v>
          </cell>
        </row>
        <row r="3989">
          <cell r="D3989">
            <v>0</v>
          </cell>
        </row>
        <row r="3990">
          <cell r="D3990">
            <v>0</v>
          </cell>
        </row>
        <row r="3991">
          <cell r="D3991">
            <v>0</v>
          </cell>
        </row>
        <row r="3992">
          <cell r="D3992">
            <v>0</v>
          </cell>
        </row>
        <row r="3993">
          <cell r="D3993">
            <v>0</v>
          </cell>
        </row>
        <row r="3994">
          <cell r="D3994">
            <v>0</v>
          </cell>
        </row>
        <row r="3995">
          <cell r="D3995">
            <v>0</v>
          </cell>
        </row>
        <row r="3996">
          <cell r="D3996">
            <v>0</v>
          </cell>
        </row>
      </sheetData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</sheetDataSet>
  </externalBook>
</externalLink>
</file>

<file path=xl/externalLinks/externalLink7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p JV"/>
      <sheetName val="Opening Balance"/>
      <sheetName val="Depre on OP"/>
      <sheetName val="Additions 1998-99"/>
      <sheetName val="JV"/>
      <sheetName val="Depre Schedule"/>
      <sheetName val="Depre Schedule Land"/>
      <sheetName val="Depre Schedule Policy"/>
      <sheetName val="Land &amp; Cap WIP"/>
      <sheetName val="Land Sale"/>
      <sheetName val="Road Construction"/>
      <sheetName val="Sheet1"/>
      <sheetName val="Furniture"/>
      <sheetName val="Annex 1 &amp; 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7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v tax"/>
      <sheetName val="Result"/>
      <sheetName val="P &amp; L (with)"/>
      <sheetName val="Rec-pay"/>
      <sheetName val="Rent"/>
      <sheetName val="Dep co"/>
      <sheetName val="BP&amp;L"/>
      <sheetName val="Dep I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/>
    </sheetDataSet>
  </externalBook>
</externalLink>
</file>

<file path=xl/externalLinks/externalLink7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-1.1 "/>
      <sheetName val="A 2.1 PY"/>
      <sheetName val="A 2.1 CY"/>
      <sheetName val="A 2.1 EY"/>
      <sheetName val="A 2.2"/>
      <sheetName val="A 2.3"/>
      <sheetName val="Power Pur 3.1 (PY)"/>
      <sheetName val="Power Pur 3.1 (CY)"/>
      <sheetName val="Power Pur 3.1 (EY)"/>
      <sheetName val="A 3.2"/>
      <sheetName val="A 3.3 PY"/>
      <sheetName val="A 3.3 CY"/>
      <sheetName val="A 3.3 EY"/>
      <sheetName val="A 3.4"/>
      <sheetName val="A 3.5"/>
      <sheetName val="A 3.6 (PY)"/>
      <sheetName val="A 3.6 (CY)"/>
      <sheetName val="A 3.6 (EY)"/>
      <sheetName val="A 3.7"/>
      <sheetName val="A 3.8"/>
      <sheetName val="A 3.9"/>
      <sheetName val="A 3.10 "/>
      <sheetName val="A-5.1(PY)"/>
      <sheetName val="A-5.1(CY) "/>
      <sheetName val="A-5.1(EY)"/>
      <sheetName val="A-5.2(PY)"/>
      <sheetName val="A-5.2(CY)"/>
      <sheetName val="A-5.2(EY)"/>
      <sheetName val="A -5.3"/>
      <sheetName val="form 6.1 (PY) Gen"/>
      <sheetName val="form 6.1(PY)T&amp;D "/>
      <sheetName val="form 6.1 (CY) Gen"/>
      <sheetName val="form 6.1(CY) T&amp;D"/>
      <sheetName val="form 6.1 (EY) Gen "/>
      <sheetName val="form 6.1(EY) T&amp;D"/>
      <sheetName val="A 7.1"/>
      <sheetName val="A 7.2"/>
      <sheetName val="A 7.3"/>
      <sheetName val="A 7.4"/>
      <sheetName val="A 8.1"/>
      <sheetName val="A 8.2"/>
      <sheetName val="A 8.3"/>
      <sheetName val="A 8.4"/>
      <sheetName val="A 8.5"/>
      <sheetName val="A 8.6"/>
      <sheetName val="A 8.7"/>
      <sheetName val="A 8.8"/>
      <sheetName val="A 8.9"/>
      <sheetName val="A 8.10"/>
      <sheetName val="8.11 PY"/>
      <sheetName val="8.11 CY"/>
      <sheetName val="8.11 EY"/>
      <sheetName val="A-10.1"/>
      <sheetName val="A 10.2 (A)"/>
      <sheetName val="A 10.2 B"/>
      <sheetName val="A 10.2 C"/>
      <sheetName val="A 10.2 D"/>
      <sheetName val="A 10.3"/>
      <sheetName val="A 10.4"/>
      <sheetName val="Rev Calculation"/>
      <sheetName val="A 9.1"/>
      <sheetName val="A-1_1_"/>
      <sheetName val="A_2_1_PY"/>
      <sheetName val="A_2_1_CY"/>
      <sheetName val="A_2_1_EY"/>
      <sheetName val="A_2_2"/>
      <sheetName val="A_2_3"/>
      <sheetName val="Power_Pur_3_1_(PY)"/>
      <sheetName val="Power_Pur_3_1_(CY)"/>
      <sheetName val="Power_Pur_3_1_(EY)"/>
      <sheetName val="A_3_2"/>
      <sheetName val="A_3_3_PY"/>
      <sheetName val="A_3_3_CY"/>
      <sheetName val="A_3_3_EY"/>
      <sheetName val="A_3_4"/>
      <sheetName val="A_3_5"/>
      <sheetName val="A_3_6_(PY)"/>
      <sheetName val="A_3_6_(CY)"/>
      <sheetName val="A_3_6_(EY)"/>
      <sheetName val="A_3_7"/>
      <sheetName val="A_3_8"/>
      <sheetName val="A_3_9"/>
      <sheetName val="A_3_10_"/>
      <sheetName val="A-5_1(PY)"/>
      <sheetName val="A-5_1(CY)_"/>
      <sheetName val="A-5_1(EY)"/>
      <sheetName val="A-5_2(PY)"/>
      <sheetName val="A-5_2(CY)"/>
      <sheetName val="A-5_2(EY)"/>
      <sheetName val="A_-5_3"/>
      <sheetName val="form_6_1_(PY)_Gen"/>
      <sheetName val="form_6_1(PY)T&amp;D_"/>
      <sheetName val="form_6_1_(CY)_Gen"/>
      <sheetName val="form_6_1(CY)_T&amp;D"/>
      <sheetName val="form_6_1_(EY)_Gen_"/>
      <sheetName val="form_6_1(EY)_T&amp;D"/>
      <sheetName val="A_7_1"/>
      <sheetName val="A_7_2"/>
      <sheetName val="A_7_3"/>
      <sheetName val="A_7_4"/>
      <sheetName val="A_8_1"/>
      <sheetName val="A_8_2"/>
      <sheetName val="A_8_3"/>
      <sheetName val="A_8_4"/>
      <sheetName val="A_8_5"/>
      <sheetName val="A_8_6"/>
      <sheetName val="A_8_7"/>
      <sheetName val="A_8_8"/>
      <sheetName val="A_8_9"/>
      <sheetName val="A_8_10"/>
      <sheetName val="8_11_PY"/>
      <sheetName val="8_11_CY"/>
      <sheetName val="8_11_EY"/>
      <sheetName val="A-10_1"/>
      <sheetName val="A_10_2_(A)"/>
      <sheetName val="A_10_2_B"/>
      <sheetName val="A_10_2_C"/>
      <sheetName val="A_10_2_D"/>
      <sheetName val="A_10_3"/>
      <sheetName val="A_10_4"/>
      <sheetName val="Rev_Calculation"/>
      <sheetName val="A_9_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35">
          <cell r="I35">
            <v>63490.540060935658</v>
          </cell>
        </row>
        <row r="44">
          <cell r="I44">
            <v>17654.636270525258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</sheetDataSet>
  </externalBook>
</externalLink>
</file>

<file path=xl/externalLinks/externalLink7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res Guide-1"/>
      <sheetName val="Threshold-2"/>
      <sheetName val="Analysis-3"/>
      <sheetName val="Interest-4"/>
      <sheetName val="Tickmarks"/>
      <sheetName val="Index"/>
      <sheetName val="Instructions"/>
      <sheetName val="Threshhold"/>
      <sheetName val="Ad &amp; Promo"/>
      <sheetName val="Office &amp; Gen"/>
      <sheetName val="Other Operating Exp"/>
      <sheetName val="GST Reduction"/>
      <sheetName val="DirectExp"/>
      <sheetName val="OperatingExp"/>
      <sheetName val="PyrllDeduc"/>
      <sheetName val="Interest"/>
      <sheetName val="mancount"/>
      <sheetName val="PRESFMS"/>
      <sheetName val="Opening Balance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</sheetDataSet>
  </externalBook>
</externalLink>
</file>

<file path=xl/externalLinks/externalLink7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Summary"/>
      <sheetName val="Year_End"/>
      <sheetName val="Asset Adjustment"/>
      <sheetName val="Additions"/>
      <sheetName val="Disposals"/>
      <sheetName val="Repairs"/>
      <sheetName val="Depreciation"/>
      <sheetName val="Existence"/>
      <sheetName val="Demo Equip"/>
      <sheetName val="Tickmarks"/>
      <sheetName val="Parameters"/>
      <sheetName val="PyrllDeduc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7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1. Price-Used"/>
      <sheetName val="2. Price-New"/>
      <sheetName val="3. Price-Parts"/>
      <sheetName val="4. Obsolescence"/>
      <sheetName val="5. Sum Count Errors"/>
      <sheetName val="6. Cutoff"/>
      <sheetName val="Tickmarks"/>
      <sheetName val="Price Testing - Used - 1"/>
      <sheetName val="Price Testing - New - 2 "/>
      <sheetName val="Parts  - Price Testing- 3"/>
      <sheetName val="Summary of Part Count Errors-4"/>
      <sheetName val="Cutoff Testing-5"/>
      <sheetName val="1. Obsolescence"/>
      <sheetName val="Reconciliation"/>
      <sheetName val="Input"/>
      <sheetName val="b"/>
      <sheetName val="Assumptions"/>
      <sheetName val="Year_En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7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UN"/>
      <sheetName val="WELCOME"/>
      <sheetName val="PARAMS"/>
      <sheetName val="SALE_MODE"/>
      <sheetName val="EXECUTING_AGENCY"/>
      <sheetName val="STATE"/>
      <sheetName val="SECTOR"/>
      <sheetName val="CATEGORIES"/>
      <sheetName val="PLANT_TYPE"/>
      <sheetName val="PLANT_SUB_TYPE"/>
      <sheetName val="STATUS"/>
      <sheetName val="PLAN"/>
      <sheetName val="Pivot Table"/>
      <sheetName val="Futr_Capacity Summ_Domest_Coal"/>
      <sheetName val="PLANT"/>
      <sheetName val="Future_Capacity Addition"/>
      <sheetName val="ALLOCATION"/>
      <sheetName val="PLANT_PLF_ALL"/>
      <sheetName val="SALE_AGREEMENT_TYPE"/>
      <sheetName val="PLF_4_FUTURE"/>
      <sheetName val="MONTHS_DAYS"/>
      <sheetName val="TRANSMISSION_LOSSES"/>
      <sheetName val="AUXILLIARY_CONSUMPTION"/>
      <sheetName val="VC_PROJECTION"/>
    </sheetNames>
    <sheetDataSet>
      <sheetData sheetId="0"/>
      <sheetData sheetId="1"/>
      <sheetData sheetId="2"/>
      <sheetData sheetId="3"/>
      <sheetData sheetId="4"/>
      <sheetData sheetId="5">
        <row r="2">
          <cell r="A2" t="str">
            <v>Andaman &amp; Nicobar</v>
          </cell>
        </row>
        <row r="3">
          <cell r="A3" t="str">
            <v>Andhra Pradesh</v>
          </cell>
        </row>
        <row r="4">
          <cell r="A4" t="str">
            <v>Arunachal Pradesh</v>
          </cell>
        </row>
        <row r="5">
          <cell r="A5" t="str">
            <v>Assam</v>
          </cell>
        </row>
        <row r="6">
          <cell r="A6" t="str">
            <v>Bihar</v>
          </cell>
        </row>
        <row r="7">
          <cell r="A7" t="str">
            <v>Chandigarh</v>
          </cell>
        </row>
        <row r="8">
          <cell r="A8" t="str">
            <v>Chhattisgarh</v>
          </cell>
        </row>
        <row r="9">
          <cell r="A9" t="str">
            <v>D &amp; N Haveli</v>
          </cell>
        </row>
        <row r="10">
          <cell r="A10" t="str">
            <v>Daman &amp; Diu</v>
          </cell>
        </row>
        <row r="11">
          <cell r="A11" t="str">
            <v>Delhi</v>
          </cell>
        </row>
        <row r="12">
          <cell r="A12" t="str">
            <v>DVC</v>
          </cell>
        </row>
        <row r="13">
          <cell r="A13" t="str">
            <v>Goa</v>
          </cell>
        </row>
        <row r="14">
          <cell r="A14" t="str">
            <v>Gujarat</v>
          </cell>
        </row>
        <row r="15">
          <cell r="A15" t="str">
            <v>Haryana</v>
          </cell>
        </row>
        <row r="16">
          <cell r="A16" t="str">
            <v>Himachal Pradesh</v>
          </cell>
        </row>
        <row r="17">
          <cell r="A17" t="str">
            <v>Jammu &amp; Kashmir</v>
          </cell>
        </row>
        <row r="18">
          <cell r="A18" t="str">
            <v>Jharkhand</v>
          </cell>
        </row>
        <row r="19">
          <cell r="A19" t="str">
            <v>Karnataka</v>
          </cell>
        </row>
        <row r="20">
          <cell r="A20" t="str">
            <v>Kerala</v>
          </cell>
        </row>
        <row r="21">
          <cell r="A21" t="str">
            <v>Lakshwadeep</v>
          </cell>
        </row>
        <row r="22">
          <cell r="A22" t="str">
            <v>Madhya Pradesh</v>
          </cell>
        </row>
        <row r="23">
          <cell r="A23" t="str">
            <v>Maharashtra</v>
          </cell>
        </row>
        <row r="24">
          <cell r="A24" t="str">
            <v>Manipur</v>
          </cell>
        </row>
        <row r="25">
          <cell r="A25" t="str">
            <v>Meghalya</v>
          </cell>
        </row>
        <row r="26">
          <cell r="A26" t="str">
            <v>Mizoram</v>
          </cell>
        </row>
        <row r="27">
          <cell r="A27" t="str">
            <v>Nagaland</v>
          </cell>
        </row>
        <row r="28">
          <cell r="A28" t="str">
            <v>None</v>
          </cell>
        </row>
        <row r="29">
          <cell r="A29" t="str">
            <v>Orissa</v>
          </cell>
        </row>
        <row r="30">
          <cell r="A30" t="str">
            <v>Others</v>
          </cell>
        </row>
        <row r="31">
          <cell r="A31" t="str">
            <v>Pondicherry</v>
          </cell>
        </row>
        <row r="32">
          <cell r="A32" t="str">
            <v>Punjab</v>
          </cell>
        </row>
        <row r="33">
          <cell r="A33" t="str">
            <v>Rajasthan</v>
          </cell>
        </row>
        <row r="34">
          <cell r="A34" t="str">
            <v>Sikkim</v>
          </cell>
        </row>
        <row r="35">
          <cell r="A35" t="str">
            <v>Tamil Nadu</v>
          </cell>
        </row>
        <row r="36">
          <cell r="A36" t="str">
            <v>Tripura</v>
          </cell>
        </row>
        <row r="37">
          <cell r="A37" t="str">
            <v>Uttar Pradesh</v>
          </cell>
        </row>
        <row r="38">
          <cell r="A38" t="str">
            <v>Uttarakhand</v>
          </cell>
        </row>
        <row r="39">
          <cell r="A39" t="str">
            <v>West Bengal</v>
          </cell>
        </row>
        <row r="40">
          <cell r="A40" t="str">
            <v>Bhutan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7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BS-One pager"/>
      <sheetName val="BS"/>
      <sheetName val="MONTHLY SUMMARY"/>
      <sheetName val="Print Page No 3 to 22 Notes "/>
      <sheetName val="Pivot"/>
      <sheetName val="PL"/>
      <sheetName val="TB"/>
      <sheetName val="Cash Flow"/>
      <sheetName val="CF Matrix"/>
      <sheetName val="Cash flow - Feb"/>
      <sheetName val="Fixed Asset Schedule"/>
      <sheetName val="Grouping"/>
      <sheetName val="TB-June-15"/>
      <sheetName val="Sheet1"/>
      <sheetName val="Master"/>
      <sheetName val="Entry"/>
      <sheetName val="P&amp;L Impact"/>
      <sheetName val="BS Impact"/>
      <sheetName val="trade rec"/>
    </sheetNames>
    <sheetDataSet>
      <sheetData sheetId="0">
        <row r="2">
          <cell r="B2">
            <v>10000000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pyright"/>
      <sheetName val="Assume"/>
      <sheetName val="Print Menu"/>
      <sheetName val="ResetModule"/>
      <sheetName val="Adjustments"/>
      <sheetName val="Export"/>
      <sheetName val="Income Statement Input"/>
      <sheetName val="Balance Sheet Input"/>
      <sheetName val="Support Schedules"/>
      <sheetName val="Income Statement"/>
      <sheetName val="Balance Sheet"/>
      <sheetName val="NOPAT"/>
      <sheetName val="NOPAT-SBS"/>
      <sheetName val="Capital"/>
      <sheetName val="Capital-SBS"/>
      <sheetName val="Cum Unusual"/>
      <sheetName val="COT"/>
      <sheetName val="CET"/>
      <sheetName val="EVA"/>
      <sheetName val="MVA"/>
      <sheetName val="Graphs-MVA"/>
      <sheetName val="EVA-MVA"/>
      <sheetName val="Graphs-EVA"/>
      <sheetName val="PerfSum"/>
      <sheetName val="SixPanel"/>
      <sheetName val="Forecast-Input"/>
      <sheetName val="Engine NOPAT"/>
      <sheetName val="Engine CAPITAL"/>
      <sheetName val="Valuation"/>
      <sheetName val="Charts"/>
      <sheetName val="Validation"/>
      <sheetName val="Leases"/>
      <sheetName val="Capitalized Expense"/>
      <sheetName val="wwww"/>
      <sheetName val="HideModule"/>
      <sheetName val="ruSureModule"/>
      <sheetName val="PrintModule"/>
      <sheetName val="FORM-16"/>
      <sheetName val="Reset-Module"/>
      <sheetName val="Hide-Module"/>
      <sheetName val="ruSure-Module"/>
      <sheetName val="Print Module"/>
      <sheetName val="TB9899"/>
      <sheetName val="Capital_by_Years_Valuation"/>
      <sheetName val="ReportsParameters"/>
      <sheetName val="Nopat_by_Years_Valuation"/>
      <sheetName val="Data"/>
      <sheetName val="CBDGT979"/>
      <sheetName val="TGT"/>
      <sheetName val="FLASH"/>
      <sheetName val="oresreqsum"/>
      <sheetName val="TB"/>
      <sheetName val="factors"/>
      <sheetName val="PARTY"/>
      <sheetName val="prg"/>
      <sheetName val="prod"/>
      <sheetName val="COA_20040726"/>
    </sheetNames>
    <sheetDataSet>
      <sheetData sheetId="0" refreshError="1"/>
      <sheetData sheetId="1" refreshError="1">
        <row r="4">
          <cell r="A4">
            <v>8</v>
          </cell>
        </row>
        <row r="6">
          <cell r="D6">
            <v>1</v>
          </cell>
        </row>
      </sheetData>
      <sheetData sheetId="2" refreshError="1">
        <row r="4">
          <cell r="A4">
            <v>8</v>
          </cell>
        </row>
        <row r="5">
          <cell r="A5">
            <v>10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4">
          <cell r="A4">
            <v>8</v>
          </cell>
        </row>
        <row r="82">
          <cell r="Q82">
            <v>0</v>
          </cell>
        </row>
        <row r="83">
          <cell r="Q83">
            <v>0</v>
          </cell>
        </row>
        <row r="84">
          <cell r="Q84">
            <v>0</v>
          </cell>
        </row>
        <row r="85">
          <cell r="Q85">
            <v>0</v>
          </cell>
        </row>
        <row r="86">
          <cell r="Q86">
            <v>297.91000000000003</v>
          </cell>
        </row>
        <row r="87">
          <cell r="Q87">
            <v>831.28</v>
          </cell>
        </row>
        <row r="88">
          <cell r="Q88">
            <v>0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>
        <row r="13">
          <cell r="U13">
            <v>5633.1400999999996</v>
          </cell>
        </row>
      </sheetData>
      <sheetData sheetId="29" refreshError="1"/>
      <sheetData sheetId="30" refreshError="1">
        <row r="10">
          <cell r="D10" t="b">
            <v>1</v>
          </cell>
          <cell r="E10" t="b">
            <v>1</v>
          </cell>
          <cell r="F10" t="b">
            <v>1</v>
          </cell>
          <cell r="G10" t="b">
            <v>1</v>
          </cell>
          <cell r="H10" t="b">
            <v>1</v>
          </cell>
          <cell r="I10" t="b">
            <v>1</v>
          </cell>
          <cell r="J10" t="b">
            <v>1</v>
          </cell>
          <cell r="K10" t="b">
            <v>1</v>
          </cell>
          <cell r="L10" t="b">
            <v>1</v>
          </cell>
          <cell r="M10" t="b">
            <v>1</v>
          </cell>
          <cell r="N10" t="b">
            <v>1</v>
          </cell>
          <cell r="O10" t="b">
            <v>1</v>
          </cell>
        </row>
        <row r="17">
          <cell r="C17" t="b">
            <v>1</v>
          </cell>
          <cell r="D17" t="b">
            <v>1</v>
          </cell>
          <cell r="E17" t="b">
            <v>1</v>
          </cell>
          <cell r="F17" t="b">
            <v>1</v>
          </cell>
          <cell r="G17" t="b">
            <v>1</v>
          </cell>
          <cell r="H17" t="b">
            <v>1</v>
          </cell>
          <cell r="I17" t="b">
            <v>1</v>
          </cell>
          <cell r="J17" t="b">
            <v>1</v>
          </cell>
          <cell r="K17" t="b">
            <v>1</v>
          </cell>
          <cell r="L17" t="b">
            <v>1</v>
          </cell>
          <cell r="M17" t="b">
            <v>0</v>
          </cell>
          <cell r="N17" t="b">
            <v>0</v>
          </cell>
          <cell r="O17" t="b">
            <v>0</v>
          </cell>
        </row>
        <row r="22">
          <cell r="D22" t="b">
            <v>1</v>
          </cell>
          <cell r="E22" t="b">
            <v>1</v>
          </cell>
          <cell r="F22" t="b">
            <v>1</v>
          </cell>
          <cell r="G22" t="b">
            <v>1</v>
          </cell>
          <cell r="H22" t="b">
            <v>1</v>
          </cell>
          <cell r="I22" t="b">
            <v>1</v>
          </cell>
          <cell r="J22" t="b">
            <v>1</v>
          </cell>
          <cell r="K22" t="b">
            <v>1</v>
          </cell>
          <cell r="L22" t="b">
            <v>1</v>
          </cell>
          <cell r="M22" t="b">
            <v>0</v>
          </cell>
          <cell r="N22" t="b">
            <v>0</v>
          </cell>
          <cell r="O22" t="b">
            <v>0</v>
          </cell>
        </row>
        <row r="27">
          <cell r="C27" t="b">
            <v>1</v>
          </cell>
          <cell r="D27" t="b">
            <v>1</v>
          </cell>
          <cell r="E27" t="b">
            <v>1</v>
          </cell>
          <cell r="F27" t="b">
            <v>1</v>
          </cell>
          <cell r="G27" t="b">
            <v>1</v>
          </cell>
          <cell r="H27" t="b">
            <v>1</v>
          </cell>
          <cell r="I27" t="b">
            <v>1</v>
          </cell>
          <cell r="J27" t="b">
            <v>1</v>
          </cell>
          <cell r="K27" t="b">
            <v>1</v>
          </cell>
          <cell r="L27" t="b">
            <v>1</v>
          </cell>
          <cell r="M27" t="b">
            <v>0</v>
          </cell>
          <cell r="N27" t="b">
            <v>0</v>
          </cell>
          <cell r="O27" t="b">
            <v>0</v>
          </cell>
        </row>
      </sheetData>
      <sheetData sheetId="31" refreshError="1"/>
      <sheetData sheetId="32" refreshError="1"/>
      <sheetData sheetId="33" refreshError="1">
        <row r="64">
          <cell r="D64" t="b">
            <v>1</v>
          </cell>
          <cell r="E64">
            <v>0</v>
          </cell>
          <cell r="F64">
            <v>1</v>
          </cell>
        </row>
        <row r="67"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1376.2280000000019</v>
          </cell>
          <cell r="O67">
            <v>1067.4921999999999</v>
          </cell>
          <cell r="P67">
            <v>1532.1284999999998</v>
          </cell>
        </row>
        <row r="69"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-471.0813999999981</v>
          </cell>
          <cell r="O69">
            <v>-1482.4250000000031</v>
          </cell>
          <cell r="P69">
            <v>-1332.4639999999986</v>
          </cell>
        </row>
        <row r="70"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-471.0813999999981</v>
          </cell>
          <cell r="O70">
            <v>-1482.4250000000031</v>
          </cell>
          <cell r="P70">
            <v>-1332.4639999999986</v>
          </cell>
        </row>
        <row r="77">
          <cell r="P77">
            <v>1.9172729373953573E-3</v>
          </cell>
        </row>
      </sheetData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</sheetDataSet>
  </externalBook>
</externalLink>
</file>

<file path=xl/externalLinks/externalLink8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 Sheet"/>
      <sheetName val="P &amp; L"/>
      <sheetName val="Schdule form-I"/>
      <sheetName val="Sheet1"/>
      <sheetName val="Sheet2"/>
      <sheetName val="Schduel form-II"/>
      <sheetName val="Schduel form-I (2)"/>
      <sheetName val="grpng"/>
      <sheetName val="Abstract"/>
      <sheetName val="Net"/>
      <sheetName val="Sheet1 (2)"/>
      <sheetName val="Sheet3"/>
      <sheetName val="FA"/>
      <sheetName val="Inv"/>
      <sheetName val="Ingrouping"/>
      <sheetName val="Schduel form-I (3)"/>
      <sheetName val="JVSFROMUSLTOUTV"/>
      <sheetName val="JVSFROMUTVTOUSL"/>
      <sheetName val="jvs160104"/>
      <sheetName val="JVs"/>
      <sheetName val="jv"/>
      <sheetName val="inv (2)"/>
      <sheetName val="contb"/>
      <sheetName val="prov jvs-utv (2)"/>
      <sheetName val="woa_op_bal "/>
      <sheetName val="BalancesheetGrouping"/>
      <sheetName val="Expensesgrouping"/>
      <sheetName val="Corp ohs"/>
      <sheetName val="Sheet4"/>
      <sheetName val="final Combine"/>
      <sheetName val="Depriciation"/>
      <sheetName val="woa_op_bal"/>
      <sheetName val="Value"/>
      <sheetName val="Price Testing - Used - 1"/>
      <sheetName val="wwww"/>
      <sheetName val="UTV Balance Sheet Post Consolid"/>
      <sheetName val="C_flow 95"/>
      <sheetName val="ANX-D(16b)"/>
      <sheetName val="WDV(P&amp;M)31.03.99"/>
      <sheetName val="WDV(OE)31.03.9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8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LY -99-00"/>
      <sheetName val="Hydro Data"/>
      <sheetName val="HLY0001"/>
      <sheetName val="SUMMERY"/>
      <sheetName val="mnthly-chrt"/>
      <sheetName val="purchase"/>
      <sheetName val="dpc cost"/>
      <sheetName val="Plant Availability"/>
      <sheetName val="MOD-PROJ"/>
      <sheetName val="Apr-99"/>
      <sheetName val="May-99"/>
      <sheetName val="Jun-99"/>
      <sheetName val="July-99"/>
      <sheetName val="Aug-99"/>
      <sheetName val="Sept-99"/>
      <sheetName val="Oct-99"/>
      <sheetName val="Nov-99"/>
      <sheetName val="Dec-99"/>
      <sheetName val="Jan-00"/>
      <sheetName val="Feb-00"/>
      <sheetName val="Mar-00"/>
      <sheetName val="A 3.7"/>
      <sheetName val="HLY_-99-00"/>
      <sheetName val="Hydro_Data"/>
      <sheetName val="dpc_cost"/>
      <sheetName val="Plant_Availability"/>
    </sheetNames>
    <sheetDataSet>
      <sheetData sheetId="0" refreshError="1"/>
      <sheetData sheetId="1" refreshError="1"/>
      <sheetData sheetId="2" refreshError="1"/>
      <sheetData sheetId="3" refreshError="1">
        <row r="1">
          <cell r="P1">
            <v>0.72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8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cord of Changes"/>
      <sheetName val="Copyright"/>
      <sheetName val="b"/>
      <sheetName val="Instructions"/>
      <sheetName val="Assumptions"/>
      <sheetName val="Supporting Sheet"/>
      <sheetName val="Input"/>
      <sheetName val="TV"/>
      <sheetName val="NOPAT"/>
      <sheetName val="Capital"/>
      <sheetName val="Valuation"/>
      <sheetName val="Dashboard"/>
      <sheetName val="EVA vs FCF Graph"/>
      <sheetName val="IRR"/>
      <sheetName val="Payback"/>
      <sheetName val="Payback Chart"/>
      <sheetName val="Sensitivity-Tornado"/>
      <sheetName val="Scenario Analysis"/>
      <sheetName val="Summary Output"/>
      <sheetName val="Sample Monte Carlo REPORT"/>
      <sheetName val="Depr 1"/>
      <sheetName val="Depr 2"/>
      <sheetName val="Depr 3"/>
      <sheetName val="Depr 4"/>
      <sheetName val="Depr 5"/>
      <sheetName val="Amort"/>
      <sheetName val="Module2"/>
      <sheetName val="Module1"/>
      <sheetName val="Dialog1"/>
      <sheetName val="Module4"/>
      <sheetName val="Chart1"/>
      <sheetName val="Rebuild Option"/>
      <sheetName val="Replace Option"/>
      <sheetName val="Divest Analy"/>
      <sheetName val="BALANCE SHEET"/>
      <sheetName val="Parameters"/>
      <sheetName val="Fin. Proj."/>
      <sheetName val="repaymentsch"/>
      <sheetName val="ANNEX-I(21(B)"/>
      <sheetName val="ANNEX-J(P)"/>
      <sheetName val="ANX-D(16b)"/>
      <sheetName val="HI-TARGE"/>
      <sheetName val="FORM-16"/>
      <sheetName val="Company"/>
      <sheetName val="FACTORS"/>
      <sheetName val="DEP-SCH-V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8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S-AY05-06"/>
      <sheetName val="Oth income (2)"/>
      <sheetName val="Computation as per AO (2)"/>
      <sheetName val="Computation as per AO (3)"/>
      <sheetName val="Tax Liability"/>
      <sheetName val="Computation as per AO"/>
      <sheetName val="MAT (AO)"/>
      <sheetName val="Computation AY05-06 (Revised)"/>
      <sheetName val="MAT (Revised)"/>
      <sheetName val="AdjAs per return-80IA (Revised)"/>
      <sheetName val="Oth income"/>
      <sheetName val="Computation AY05-06"/>
      <sheetName val="MAT"/>
      <sheetName val="Adj As per return-80IA"/>
      <sheetName val="units generated and sold"/>
      <sheetName val="Book Profit"/>
      <sheetName val="Support working"/>
      <sheetName val="FA Addidions Summery"/>
      <sheetName val="IT Depn-Supply-GEN"/>
      <sheetName val="IT Other Div"/>
      <sheetName val=" Dep Samalkot"/>
      <sheetName val="Depn Rspl"/>
      <sheetName val="Exchange Fluctuation"/>
      <sheetName val="tax-free-2004-2005"/>
      <sheetName val="Clause 21(i) Corporate"/>
      <sheetName val="Clause21(i) Supply"/>
      <sheetName val="21(i)-Contract"/>
      <sheetName val="Clause 21(i) DTPS"/>
      <sheetName val="21 (i)RSPL"/>
      <sheetName val="Donation"/>
      <sheetName val="BSPL"/>
      <sheetName val="RRT"/>
      <sheetName val="TDS "/>
      <sheetName val="Indian_client"/>
      <sheetName val="Bhutan_Client"/>
      <sheetName val="working other income"/>
      <sheetName val="Revised Tax Free income"/>
      <sheetName val="LOT 1"/>
      <sheetName val="Computation AY04-05"/>
      <sheetName val="DATA"/>
      <sheetName val="Sheet1"/>
      <sheetName val="Computation AY04-05 (Revised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>
        <row r="2">
          <cell r="A2" t="str">
            <v>RELIANCE ENERGY LIMITED</v>
          </cell>
        </row>
        <row r="655">
          <cell r="A655" t="str">
            <v>RELIANCE ENERGY LIMITED</v>
          </cell>
        </row>
        <row r="656">
          <cell r="A656" t="str">
            <v xml:space="preserve">SCHEDULES ANNEXED TO AND FORMING PART OF THE ACCOUNTS                            </v>
          </cell>
        </row>
        <row r="659">
          <cell r="A659" t="str">
            <v>SCHEDULE 13 - EXPENDITURE OF EPC, CONTRACTS AND ELASTIMOLD DIVISIONS</v>
          </cell>
        </row>
        <row r="660">
          <cell r="A660" t="str">
            <v>(Other than Common Expenditure)</v>
          </cell>
        </row>
        <row r="661">
          <cell r="A661" t="str">
            <v>Cost of Materials and Sub-contract Charges</v>
          </cell>
          <cell r="D661">
            <v>10862739190.07</v>
          </cell>
        </row>
        <row r="663">
          <cell r="A663" t="str">
            <v>Cost of Elastimold</v>
          </cell>
          <cell r="D663">
            <v>12957933</v>
          </cell>
        </row>
        <row r="665">
          <cell r="A665" t="str">
            <v>Rent</v>
          </cell>
          <cell r="D665">
            <v>15926267.24</v>
          </cell>
        </row>
        <row r="666">
          <cell r="A666" t="str">
            <v>Repairs and Maintenance:</v>
          </cell>
        </row>
        <row r="667">
          <cell r="A667" t="str">
            <v>- Buildings</v>
          </cell>
          <cell r="D667">
            <v>5363222.6399999997</v>
          </cell>
        </row>
        <row r="668">
          <cell r="A668" t="str">
            <v xml:space="preserve">- Plant and Machinery </v>
          </cell>
          <cell r="D668">
            <v>11711088.52</v>
          </cell>
        </row>
        <row r="669">
          <cell r="A669" t="str">
            <v>-Other Assets</v>
          </cell>
          <cell r="D669">
            <v>3963988.48</v>
          </cell>
        </row>
        <row r="671">
          <cell r="A671" t="str">
            <v>Salaries, Wages and Bonus</v>
          </cell>
          <cell r="D671">
            <v>124049735.94</v>
          </cell>
        </row>
        <row r="673">
          <cell r="A673" t="str">
            <v>Contribution to Provident Fund and Other Funds</v>
          </cell>
          <cell r="D673">
            <v>14265147.9</v>
          </cell>
        </row>
        <row r="675">
          <cell r="A675" t="str">
            <v>Contribution To Gratuity Fund</v>
          </cell>
          <cell r="D675">
            <v>14076535.84</v>
          </cell>
        </row>
        <row r="677">
          <cell r="A677" t="str">
            <v>Workmen and Staff Welfare Expenses</v>
          </cell>
          <cell r="D677">
            <v>28789179.879999999</v>
          </cell>
        </row>
        <row r="679">
          <cell r="A679" t="str">
            <v>Insurance</v>
          </cell>
          <cell r="D679">
            <v>40813955.270000003</v>
          </cell>
        </row>
        <row r="681">
          <cell r="A681" t="str">
            <v>Rates and Taxes</v>
          </cell>
          <cell r="D681">
            <v>56160235.869999997</v>
          </cell>
        </row>
        <row r="683">
          <cell r="A683" t="str">
            <v xml:space="preserve">Miscellaneous Expenses </v>
          </cell>
          <cell r="D683">
            <v>329244578.82999998</v>
          </cell>
        </row>
        <row r="684">
          <cell r="A684" t="str">
            <v>[Includes Exchange Fluctuation Profit/(Loss) Rs.0.22 lacs (Rs.1.05 crore)]</v>
          </cell>
        </row>
        <row r="685">
          <cell r="A685" t="str">
            <v>Legal and Professional Charges</v>
          </cell>
          <cell r="D685">
            <v>554105</v>
          </cell>
        </row>
        <row r="687">
          <cell r="A687" t="str">
            <v>Loss on sale of assets</v>
          </cell>
          <cell r="D687">
            <v>681995.51</v>
          </cell>
        </row>
        <row r="689">
          <cell r="A689" t="str">
            <v>Bad Debts</v>
          </cell>
          <cell r="D689">
            <v>860216.46</v>
          </cell>
        </row>
        <row r="691">
          <cell r="A691" t="str">
            <v>Provision for Doubtful Debts</v>
          </cell>
          <cell r="D691">
            <v>123311620.01000001</v>
          </cell>
        </row>
        <row r="692">
          <cell r="D692">
            <v>11645468996.459999</v>
          </cell>
        </row>
      </sheetData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8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pyright"/>
      <sheetName val="Assume"/>
      <sheetName val="Print Menu"/>
      <sheetName val="Reset-Module"/>
      <sheetName val="Export"/>
      <sheetName val="Adjustments"/>
      <sheetName val="Income Statement Input"/>
      <sheetName val="Balance Sheet Input"/>
      <sheetName val="Support Schedules"/>
      <sheetName val="Income Statement"/>
      <sheetName val="Balance Sheet"/>
      <sheetName val="NOPAT"/>
      <sheetName val="NOPAT-SBS"/>
      <sheetName val="Capital"/>
      <sheetName val="Capital-SBS"/>
      <sheetName val="Cum Unusual"/>
      <sheetName val="COT"/>
      <sheetName val="CET"/>
      <sheetName val="EVA"/>
      <sheetName val="MVA"/>
      <sheetName val="Graphs-MVA"/>
      <sheetName val="EVA-MVA"/>
      <sheetName val="Graphs-EVA"/>
      <sheetName val="PerfSum"/>
      <sheetName val="SixPanel"/>
      <sheetName val="Forecast-Input"/>
      <sheetName val="Engine NOPAT"/>
      <sheetName val="Engine CAPITAL"/>
      <sheetName val="Valuation"/>
      <sheetName val="Charts"/>
      <sheetName val="Validation"/>
      <sheetName val="Leases"/>
      <sheetName val="Capitalized Expense"/>
      <sheetName val="wwww"/>
      <sheetName val="Hide-Module"/>
      <sheetName val="ruSure-Module"/>
      <sheetName val="Print Module"/>
      <sheetName val="Links"/>
      <sheetName val="Lead"/>
      <sheetName val="ExcelEVA Model-Samtel"/>
      <sheetName val="TJC - Tot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8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P"/>
      <sheetName val="Consolidated"/>
      <sheetName val="IMPL-ROUGH-WORKING"/>
      <sheetName val="IMPL-LEDGER"/>
      <sheetName val="OP.RECO"/>
      <sheetName val="OP-RECO-working"/>
      <sheetName val="bill-wise -OP-BAL-31-12-99"/>
      <sheetName val="given-det-of-reco-for-solv"/>
      <sheetName val="DECEMBER"/>
      <sheetName val="D-NOTE-SMMRY"/>
      <sheetName val="OP.RECO -REVISED"/>
      <sheetName val="Consolidated-31-12"/>
      <sheetName val="Consolidated-31-03-00"/>
      <sheetName val="TEL-LEGC"/>
      <sheetName val="Jan to Mar"/>
      <sheetName val="FORNT-PAGE"/>
      <sheetName val="SALE-JANTOMAR"/>
      <sheetName val="PAY-RECD"/>
      <sheetName val="Bill-wise"/>
      <sheetName val="JOB-BILLS-woking-forpay-ded-fin"/>
      <sheetName val="JOB-WORK-BILLS-old"/>
      <sheetName val="wwww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8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termination of Threshold"/>
      <sheetName val="Data Sheet"/>
      <sheetName val="Threshold Table"/>
      <sheetName val="Tickmarks"/>
      <sheetName val="Company"/>
      <sheetName val="wwww"/>
      <sheetName val="Input"/>
      <sheetName val="Proj P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8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s &amp; Inputs"/>
      <sheetName val="EVA"/>
      <sheetName val="NOPAT"/>
      <sheetName val="Capital"/>
      <sheetName val="IS"/>
      <sheetName val="BS"/>
      <sheetName val="Amortisation"/>
      <sheetName val="Tax"/>
      <sheetName val="CWIP"/>
      <sheetName val="Excess Cash"/>
      <sheetName val="Freehold Land "/>
      <sheetName val="Determination of Threshold"/>
      <sheetName val="PF ann. 3CD"/>
      <sheetName val="wwww"/>
      <sheetName val="Net"/>
      <sheetName val="MAR EX"/>
      <sheetName val="Checks _ Inputs"/>
      <sheetName val="InputPO_Del"/>
      <sheetName val="Capital_by_Years_Valuation"/>
      <sheetName val="ReportsParameters"/>
      <sheetName val="Data"/>
      <sheetName val="Company"/>
      <sheetName val="Journal Vouchers"/>
      <sheetName val="BANKINT"/>
      <sheetName val="Trial vijay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">
          <cell r="B2" t="str">
            <v>To Retained Earnings</v>
          </cell>
          <cell r="D2">
            <v>203261.8</v>
          </cell>
          <cell r="E2">
            <v>303914.8</v>
          </cell>
          <cell r="F2">
            <v>1448238.3143923855</v>
          </cell>
          <cell r="G2">
            <v>2529814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B3" t="str">
            <v>Check</v>
          </cell>
          <cell r="D3">
            <v>0</v>
          </cell>
          <cell r="E3">
            <v>0</v>
          </cell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  <cell r="M3">
            <v>0</v>
          </cell>
          <cell r="N3">
            <v>0</v>
          </cell>
        </row>
        <row r="4">
          <cell r="B4" t="str">
            <v>Baylabs</v>
          </cell>
          <cell r="D4" t="str">
            <v>99 YTD</v>
          </cell>
          <cell r="E4">
            <v>2000</v>
          </cell>
          <cell r="F4">
            <v>2001</v>
          </cell>
          <cell r="G4">
            <v>2002</v>
          </cell>
          <cell r="H4">
            <v>2003</v>
          </cell>
          <cell r="I4">
            <v>2004</v>
          </cell>
          <cell r="J4">
            <v>2005</v>
          </cell>
          <cell r="K4">
            <v>2006</v>
          </cell>
          <cell r="L4">
            <v>2007</v>
          </cell>
          <cell r="M4">
            <v>2008</v>
          </cell>
          <cell r="N4">
            <v>2009</v>
          </cell>
        </row>
        <row r="7">
          <cell r="B7" t="str">
            <v>Total Sales</v>
          </cell>
          <cell r="D7">
            <v>486897</v>
          </cell>
          <cell r="E7">
            <v>1459297</v>
          </cell>
          <cell r="F7">
            <v>9749736</v>
          </cell>
          <cell r="G7">
            <v>17491008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C8" t="str">
            <v>Damages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</row>
        <row r="9">
          <cell r="C9" t="str">
            <v>Royalty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</row>
        <row r="10">
          <cell r="C10" t="str">
            <v>Rebate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</row>
        <row r="11">
          <cell r="C11" t="str">
            <v>Settlement Discount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</row>
        <row r="12">
          <cell r="C12" t="str">
            <v>Book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</row>
        <row r="13">
          <cell r="D13" t="str">
            <v xml:space="preserve"> </v>
          </cell>
          <cell r="E13" t="str">
            <v xml:space="preserve"> </v>
          </cell>
          <cell r="F13" t="str">
            <v xml:space="preserve"> </v>
          </cell>
          <cell r="G13" t="str">
            <v xml:space="preserve"> </v>
          </cell>
          <cell r="H13" t="str">
            <v xml:space="preserve"> </v>
          </cell>
          <cell r="I13" t="str">
            <v xml:space="preserve"> </v>
          </cell>
          <cell r="J13" t="str">
            <v xml:space="preserve"> </v>
          </cell>
          <cell r="K13" t="str">
            <v xml:space="preserve"> </v>
          </cell>
          <cell r="L13" t="str">
            <v xml:space="preserve"> </v>
          </cell>
          <cell r="M13" t="str">
            <v xml:space="preserve"> </v>
          </cell>
          <cell r="N13" t="str">
            <v xml:space="preserve"> </v>
          </cell>
        </row>
        <row r="14">
          <cell r="B14" t="str">
            <v>Nett Sales</v>
          </cell>
          <cell r="D14">
            <v>486897</v>
          </cell>
          <cell r="E14">
            <v>1459297</v>
          </cell>
          <cell r="F14">
            <v>9749736</v>
          </cell>
          <cell r="G14">
            <v>17491008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</row>
        <row r="16">
          <cell r="B16" t="str">
            <v>Cost of Sales</v>
          </cell>
          <cell r="D16">
            <v>92724</v>
          </cell>
          <cell r="E16">
            <v>384444</v>
          </cell>
          <cell r="F16">
            <v>3669712.1222965918</v>
          </cell>
          <cell r="G16">
            <v>6801276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</row>
        <row r="17">
          <cell r="C17" t="str">
            <v>Purchases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</row>
        <row r="18">
          <cell r="C18" t="str">
            <v>Raw Materials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</row>
        <row r="19">
          <cell r="C19" t="str">
            <v>Containers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</row>
        <row r="20">
          <cell r="D20" t="str">
            <v xml:space="preserve"> </v>
          </cell>
          <cell r="E20" t="str">
            <v xml:space="preserve"> </v>
          </cell>
          <cell r="F20" t="str">
            <v xml:space="preserve"> </v>
          </cell>
          <cell r="G20" t="str">
            <v xml:space="preserve"> </v>
          </cell>
          <cell r="H20" t="str">
            <v xml:space="preserve"> </v>
          </cell>
          <cell r="I20" t="str">
            <v xml:space="preserve"> </v>
          </cell>
          <cell r="J20" t="str">
            <v xml:space="preserve"> </v>
          </cell>
          <cell r="K20" t="str">
            <v xml:space="preserve"> </v>
          </cell>
          <cell r="L20" t="str">
            <v xml:space="preserve"> </v>
          </cell>
          <cell r="M20" t="str">
            <v xml:space="preserve"> </v>
          </cell>
          <cell r="N20" t="str">
            <v xml:space="preserve"> </v>
          </cell>
        </row>
        <row r="21">
          <cell r="B21" t="str">
            <v>Gross Profit</v>
          </cell>
          <cell r="D21">
            <v>394173</v>
          </cell>
          <cell r="E21">
            <v>1074853</v>
          </cell>
          <cell r="F21">
            <v>6080023.8777034078</v>
          </cell>
          <cell r="G21">
            <v>10689732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</row>
        <row r="22">
          <cell r="C22" t="str">
            <v>Gross Margin</v>
          </cell>
          <cell r="D22">
            <v>0.80956136513472043</v>
          </cell>
          <cell r="E22">
            <v>0.73655534137327772</v>
          </cell>
          <cell r="F22">
            <v>0.62360907799999998</v>
          </cell>
          <cell r="G22">
            <v>0.61115585791282012</v>
          </cell>
          <cell r="H22" t="str">
            <v>n/a</v>
          </cell>
          <cell r="I22" t="str">
            <v>n/a</v>
          </cell>
          <cell r="J22" t="str">
            <v>n/a</v>
          </cell>
          <cell r="K22" t="str">
            <v>n/a</v>
          </cell>
          <cell r="L22" t="str">
            <v>n/a</v>
          </cell>
          <cell r="M22" t="str">
            <v>n/a</v>
          </cell>
          <cell r="N22" t="str">
            <v>n/a</v>
          </cell>
        </row>
        <row r="24">
          <cell r="B24" t="str">
            <v>Direct Expenses</v>
          </cell>
          <cell r="D24">
            <v>103944</v>
          </cell>
          <cell r="E24">
            <v>565834</v>
          </cell>
          <cell r="F24">
            <v>3761112</v>
          </cell>
          <cell r="G24">
            <v>6725712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</row>
        <row r="25">
          <cell r="C25" t="str">
            <v>Direct</v>
          </cell>
          <cell r="D25">
            <v>17009</v>
          </cell>
          <cell r="E25">
            <v>284419</v>
          </cell>
          <cell r="F25">
            <v>1860144</v>
          </cell>
          <cell r="G25">
            <v>3326364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</row>
        <row r="26">
          <cell r="C26" t="str">
            <v>Indirect</v>
          </cell>
          <cell r="D26">
            <v>86935</v>
          </cell>
          <cell r="E26">
            <v>281415</v>
          </cell>
          <cell r="F26">
            <v>1900968</v>
          </cell>
          <cell r="G26">
            <v>3399348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C27" t="str">
            <v>Launch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</row>
        <row r="29">
          <cell r="B29" t="str">
            <v>Other Operating Expenses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</row>
        <row r="30">
          <cell r="C30" t="str">
            <v>Artwork / Design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</row>
        <row r="32">
          <cell r="B32" t="str">
            <v>Advertising &amp; Promotion Expenses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</row>
        <row r="33">
          <cell r="C33" t="str">
            <v>Advertising - Launch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</row>
        <row r="35">
          <cell r="B35" t="str">
            <v>Research &amp; Design Expenses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</row>
        <row r="36">
          <cell r="C36" t="str">
            <v>Product Maintenance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C37" t="str">
            <v>True R&amp;D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</row>
        <row r="39">
          <cell r="B39" t="str">
            <v>New Products</v>
          </cell>
          <cell r="D39">
            <v>0</v>
          </cell>
          <cell r="E39">
            <v>75000</v>
          </cell>
          <cell r="F39">
            <v>250000</v>
          </cell>
          <cell r="G39">
            <v>350000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</row>
        <row r="40">
          <cell r="C40" t="str">
            <v>Development R&amp;D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</row>
        <row r="41">
          <cell r="C41" t="str">
            <v>Launch R&amp;D</v>
          </cell>
          <cell r="D41">
            <v>0</v>
          </cell>
          <cell r="E41">
            <v>75000</v>
          </cell>
          <cell r="F41">
            <v>250000</v>
          </cell>
          <cell r="G41">
            <v>350000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</row>
        <row r="42">
          <cell r="C42" t="str">
            <v>Patent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</row>
        <row r="44">
          <cell r="B44" t="str">
            <v>General &amp; Administrative Expenses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</row>
        <row r="45">
          <cell r="C45" t="str">
            <v>Laboratory Tests / Results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</row>
        <row r="46">
          <cell r="C46" t="str">
            <v>Legal Fees, Audit Fees &amp; Regulatory Fees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</row>
        <row r="47">
          <cell r="C47" t="str">
            <v>Freight Paid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</row>
        <row r="48">
          <cell r="C48" t="str">
            <v>Travelling Expenses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</row>
        <row r="49">
          <cell r="C49" t="str">
            <v>Rent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</row>
        <row r="50">
          <cell r="C50" t="str">
            <v>Salaries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</row>
        <row r="51">
          <cell r="C51" t="str">
            <v>Depreciation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</row>
        <row r="52">
          <cell r="C52" t="str">
            <v>Insurance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</row>
        <row r="53">
          <cell r="C53" t="str">
            <v>Other Admin Costs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</row>
        <row r="54">
          <cell r="D54" t="str">
            <v xml:space="preserve"> </v>
          </cell>
          <cell r="E54" t="str">
            <v xml:space="preserve"> </v>
          </cell>
          <cell r="F54" t="str">
            <v xml:space="preserve"> </v>
          </cell>
          <cell r="G54" t="str">
            <v xml:space="preserve"> </v>
          </cell>
          <cell r="H54" t="str">
            <v xml:space="preserve"> </v>
          </cell>
          <cell r="I54" t="str">
            <v xml:space="preserve"> </v>
          </cell>
          <cell r="J54" t="str">
            <v xml:space="preserve"> </v>
          </cell>
          <cell r="K54" t="str">
            <v xml:space="preserve"> </v>
          </cell>
          <cell r="L54" t="str">
            <v xml:space="preserve"> </v>
          </cell>
          <cell r="M54" t="str">
            <v xml:space="preserve"> </v>
          </cell>
          <cell r="N54" t="str">
            <v xml:space="preserve"> </v>
          </cell>
        </row>
        <row r="60">
          <cell r="C60" t="str">
            <v>Other Income / (Expense) [Operating]</v>
          </cell>
          <cell r="D60">
            <v>145</v>
          </cell>
          <cell r="E60">
            <v>145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</row>
        <row r="61">
          <cell r="C61" t="str">
            <v>Other Income / (Expense) [Non-Operating]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</row>
        <row r="75">
          <cell r="B75" t="str">
            <v>Income Tax Provision @30%</v>
          </cell>
          <cell r="D75">
            <v>87112.2</v>
          </cell>
          <cell r="E75">
            <v>130249.2</v>
          </cell>
          <cell r="F75">
            <v>620673.56331102236</v>
          </cell>
          <cell r="G75">
            <v>1084206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</row>
      </sheetData>
      <sheetData sheetId="5" refreshError="1">
        <row r="2">
          <cell r="B2" t="str">
            <v>Total Capital Employed (per orig. source)</v>
          </cell>
        </row>
        <row r="24">
          <cell r="C24" t="str">
            <v>Trade Creditors</v>
          </cell>
          <cell r="D24">
            <v>0</v>
          </cell>
          <cell r="E24">
            <v>59052</v>
          </cell>
          <cell r="F24">
            <v>348622.65161817626</v>
          </cell>
          <cell r="G24">
            <v>646121.22</v>
          </cell>
          <cell r="H24">
            <v>646121.22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</row>
        <row r="25">
          <cell r="C25" t="str">
            <v>Other Creditors &amp; Accruals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</row>
        <row r="26">
          <cell r="C26" t="str">
            <v>VAT Payable</v>
          </cell>
          <cell r="D26">
            <v>0</v>
          </cell>
          <cell r="E26">
            <v>43414</v>
          </cell>
          <cell r="F26">
            <v>-34833.114193460242</v>
          </cell>
          <cell r="G26">
            <v>-643.2878666666802</v>
          </cell>
          <cell r="H26">
            <v>63182.868466666623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</row>
        <row r="27">
          <cell r="C27" t="str">
            <v>Provision for Taxation</v>
          </cell>
          <cell r="D27">
            <v>0</v>
          </cell>
          <cell r="E27">
            <v>87112.2</v>
          </cell>
          <cell r="F27">
            <v>130249.19999999998</v>
          </cell>
          <cell r="G27">
            <v>750922.76331102219</v>
          </cell>
          <cell r="H27">
            <v>1835128.7633110222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</row>
        <row r="28">
          <cell r="C28" t="str">
            <v>Other Current Liabilities (Interest-free)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</row>
        <row r="42">
          <cell r="B42" t="str">
            <v>Share Capital</v>
          </cell>
          <cell r="D42">
            <v>0</v>
          </cell>
          <cell r="E42">
            <v>20000</v>
          </cell>
          <cell r="F42">
            <v>20000</v>
          </cell>
          <cell r="G42">
            <v>20000</v>
          </cell>
          <cell r="H42">
            <v>20000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</row>
        <row r="43">
          <cell r="B43" t="str">
            <v>Retained Earnings</v>
          </cell>
          <cell r="D43">
            <v>0</v>
          </cell>
          <cell r="E43">
            <v>0</v>
          </cell>
          <cell r="F43">
            <v>0</v>
          </cell>
          <cell r="G43">
            <v>303914.8</v>
          </cell>
          <cell r="H43">
            <v>1752153.1143923856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</row>
        <row r="44">
          <cell r="B44" t="str">
            <v>Current Period Profit</v>
          </cell>
          <cell r="D44">
            <v>0</v>
          </cell>
          <cell r="E44">
            <v>203261.8</v>
          </cell>
          <cell r="F44">
            <v>303914.8</v>
          </cell>
          <cell r="G44">
            <v>1448238.3143923855</v>
          </cell>
          <cell r="H44">
            <v>2529814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8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pyright"/>
      <sheetName val="Assume"/>
      <sheetName val="Print Menu"/>
      <sheetName val="Reset-Module"/>
      <sheetName val="Export"/>
      <sheetName val="Adjustments"/>
      <sheetName val="Income Statement Input"/>
      <sheetName val="Balance Sheet Input"/>
      <sheetName val="Support Schedules"/>
      <sheetName val="Income Statement"/>
      <sheetName val="Balance Sheet"/>
      <sheetName val="NOPAT"/>
      <sheetName val="NOPAT-SBS"/>
      <sheetName val="Capital"/>
      <sheetName val="Capital-SBS"/>
      <sheetName val="Cum Unusual"/>
      <sheetName val="COT"/>
      <sheetName val="CET"/>
      <sheetName val="EVA"/>
      <sheetName val="MVA"/>
      <sheetName val="Graphs-MVA"/>
      <sheetName val="EVA-MVA"/>
      <sheetName val="Graphs-EVA"/>
      <sheetName val="PerfSum"/>
      <sheetName val="SixPanel"/>
      <sheetName val="Forecast-Input"/>
      <sheetName val="Engine NOPAT"/>
      <sheetName val="Engine CAPITAL"/>
      <sheetName val="Valuation"/>
      <sheetName val="Charts"/>
      <sheetName val="Validation"/>
      <sheetName val="Leases"/>
      <sheetName val="Capitalized Expense"/>
      <sheetName val="wwww"/>
      <sheetName val="Hide-Module"/>
      <sheetName val="ruSure-Module"/>
      <sheetName val="Print Module"/>
      <sheetName val="Annex 1 &amp; 2"/>
      <sheetName val="BS"/>
      <sheetName val="Checks &amp; Inputs"/>
      <sheetName val="IS"/>
      <sheetName val="PF ann. 3CD"/>
      <sheetName val="Net"/>
      <sheetName val="ExcelEVA Model-Samtel"/>
      <sheetName val="2000"/>
      <sheetName val="Company"/>
      <sheetName val="F-B"/>
      <sheetName val="F-B-21"/>
      <sheetName val="F-B-3"/>
      <sheetName val="F-B-4"/>
      <sheetName val="entitlements"/>
      <sheetName val="Lead Sheets"/>
      <sheetName val="Control"/>
      <sheetName val="COA in Acct Group"/>
      <sheetName val="INDEPENDENT"/>
      <sheetName val="acc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</sheetDataSet>
  </externalBook>
</externalLink>
</file>

<file path=xl/externalLinks/externalLink8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any"/>
      <sheetName val="Inc.Statment_inputs"/>
      <sheetName val="Bal_Sheet"/>
      <sheetName val="Intangadjst"/>
      <sheetName val="Adjst"/>
      <sheetName val="Nopatop"/>
      <sheetName val="Nopatfin"/>
      <sheetName val="Capop"/>
      <sheetName val="Capfin"/>
      <sheetName val="Capsbs"/>
      <sheetName val="Nopatsbs"/>
      <sheetName val="Tax"/>
      <sheetName val="EVA"/>
      <sheetName val="EvaGraph"/>
      <sheetName val="MVA"/>
      <sheetName val="EvaMva"/>
      <sheetName val="MvaGraph"/>
      <sheetName val="Sumperf"/>
      <sheetName val="SixP"/>
      <sheetName val="CostofCap"/>
      <sheetName val="PyrllDeduc"/>
      <sheetName val="wwww"/>
      <sheetName val="BS"/>
      <sheetName val="Checks &amp; Inputs"/>
      <sheetName val="IS"/>
      <sheetName val="PF ann. 3CD"/>
      <sheetName val="data.exp"/>
      <sheetName val="INDEPENDE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ANNX - I (A)"/>
      <sheetName val="ANNX - I (B)"/>
      <sheetName val="ANNX -II"/>
      <sheetName val="ANNX-III "/>
      <sheetName val="ANNX - IV"/>
      <sheetName val="ANNX - V"/>
      <sheetName val="Power&amp;Fuel"/>
    </sheetNames>
    <sheetDataSet>
      <sheetData sheetId="0"/>
      <sheetData sheetId="1"/>
      <sheetData sheetId="2"/>
      <sheetData sheetId="3" refreshError="1">
        <row r="80">
          <cell r="C80" t="str">
            <v>BISCUIT  Stock</v>
          </cell>
          <cell r="H80" t="str">
            <v>CONF.  Stock</v>
          </cell>
        </row>
        <row r="81">
          <cell r="C81" t="str">
            <v>Opening</v>
          </cell>
          <cell r="D81" t="str">
            <v>Closing</v>
          </cell>
          <cell r="F81" t="str">
            <v>Difference</v>
          </cell>
          <cell r="H81" t="str">
            <v>Opening</v>
          </cell>
          <cell r="I81" t="str">
            <v>Closing</v>
          </cell>
          <cell r="K81" t="str">
            <v>Difference</v>
          </cell>
        </row>
        <row r="82">
          <cell r="F82" t="str">
            <v>Net  Addition</v>
          </cell>
          <cell r="H82">
            <v>38443</v>
          </cell>
          <cell r="I82">
            <v>38717</v>
          </cell>
          <cell r="K82" t="str">
            <v>Net  Addition</v>
          </cell>
        </row>
        <row r="83">
          <cell r="B83" t="str">
            <v xml:space="preserve"> a) Maida (Wheat Flour)</v>
          </cell>
          <cell r="F83">
            <v>0</v>
          </cell>
          <cell r="K83">
            <v>0</v>
          </cell>
        </row>
        <row r="84">
          <cell r="B84" t="str">
            <v xml:space="preserve"> b) Sugar               </v>
          </cell>
          <cell r="F84">
            <v>0</v>
          </cell>
          <cell r="K84">
            <v>0</v>
          </cell>
        </row>
        <row r="85">
          <cell r="B85" t="str">
            <v xml:space="preserve"> c) Vanaspati           </v>
          </cell>
          <cell r="F85">
            <v>0</v>
          </cell>
          <cell r="K85">
            <v>0</v>
          </cell>
        </row>
        <row r="86">
          <cell r="B86" t="str">
            <v xml:space="preserve"> d) Palm Kernel Oil   </v>
          </cell>
          <cell r="F86">
            <v>0</v>
          </cell>
          <cell r="K86">
            <v>0</v>
          </cell>
        </row>
        <row r="87">
          <cell r="B87" t="str">
            <v xml:space="preserve"> e) Liquid Glucose       </v>
          </cell>
          <cell r="F87">
            <v>0</v>
          </cell>
          <cell r="K87">
            <v>0</v>
          </cell>
        </row>
        <row r="88">
          <cell r="B88" t="str">
            <v xml:space="preserve"> f) Skimmed Milk Powder  </v>
          </cell>
          <cell r="F88">
            <v>0</v>
          </cell>
          <cell r="K88">
            <v>0</v>
          </cell>
        </row>
        <row r="89">
          <cell r="B89" t="str">
            <v xml:space="preserve"> g) Others</v>
          </cell>
          <cell r="C89">
            <v>0</v>
          </cell>
          <cell r="D89">
            <v>0</v>
          </cell>
          <cell r="F89">
            <v>0</v>
          </cell>
          <cell r="H89">
            <v>0</v>
          </cell>
          <cell r="I89">
            <v>0</v>
          </cell>
          <cell r="K89">
            <v>0</v>
          </cell>
        </row>
        <row r="90">
          <cell r="F90">
            <v>0</v>
          </cell>
          <cell r="K90">
            <v>0</v>
          </cell>
        </row>
        <row r="92">
          <cell r="C92" t="str">
            <v>WIP</v>
          </cell>
        </row>
        <row r="93">
          <cell r="C93" t="str">
            <v>Opening</v>
          </cell>
          <cell r="D93" t="str">
            <v>Closing</v>
          </cell>
          <cell r="F93" t="str">
            <v>Difference</v>
          </cell>
        </row>
        <row r="94">
          <cell r="F94" t="str">
            <v>Net  Addition</v>
          </cell>
        </row>
        <row r="95">
          <cell r="B95" t="str">
            <v>Biscuit</v>
          </cell>
          <cell r="F95">
            <v>0</v>
          </cell>
        </row>
        <row r="96">
          <cell r="B96" t="str">
            <v>Confictionary</v>
          </cell>
          <cell r="F96">
            <v>0</v>
          </cell>
        </row>
      </sheetData>
      <sheetData sheetId="4"/>
      <sheetData sheetId="5"/>
      <sheetData sheetId="6"/>
      <sheetData sheetId="7"/>
    </sheetDataSet>
  </externalBook>
</externalLink>
</file>

<file path=xl/externalLinks/externalLink9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uidance"/>
      <sheetName val="Leadsheet"/>
      <sheetName val="Analytical"/>
      <sheetName val="cost of sales"/>
      <sheetName val="LS"/>
      <sheetName val="Detail"/>
      <sheetName val="Sample-Product Wise"/>
      <sheetName val="Sample-Month wise"/>
      <sheetName val="Cut off"/>
      <sheetName val="Excess Calc"/>
      <sheetName val="XREF"/>
      <sheetName val="Tickmarks"/>
      <sheetName val="Threshold Calc"/>
      <sheetName val="Year_End"/>
      <sheetName val="Company"/>
    </sheetNames>
    <sheetDataSet>
      <sheetData sheetId="0"/>
      <sheetData sheetId="1" refreshError="1"/>
      <sheetData sheetId="2" refreshError="1"/>
      <sheetData sheetId="3"/>
      <sheetData sheetId="4"/>
      <sheetData sheetId="5"/>
      <sheetData sheetId="6" refreshError="1"/>
      <sheetData sheetId="7" refreshError="1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9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ockchange"/>
      <sheetName val="LS-1"/>
      <sheetName val="Inventories"/>
      <sheetName val="LS-2"/>
      <sheetName val="Guidance"/>
      <sheetName val="Leadsheet"/>
      <sheetName val="Analytic"/>
      <sheetName val="Counts"/>
      <sheetName val="Sample-Counts"/>
      <sheetName val="Valuation"/>
      <sheetName val="Rollfwd"/>
      <sheetName val="Provision"/>
      <sheetName val="Excess Calc"/>
      <sheetName val="XREF"/>
      <sheetName val="Tickmarks"/>
      <sheetName val="Threshold Calc"/>
      <sheetName val="Price Testing - Used - 1"/>
      <sheetName val="cost of sal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9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nual DocsIndex"/>
      <sheetName val="AS-2 Index"/>
      <sheetName val="1. LS"/>
      <sheetName val="2. BCC"/>
      <sheetName val="3. UTI"/>
      <sheetName val="4. PNB"/>
      <sheetName val="5. BOP"/>
      <sheetName val="TOD"/>
      <sheetName val="XREF"/>
      <sheetName val="Tickmarks"/>
      <sheetName val="LS"/>
      <sheetName val="BCC"/>
      <sheetName val="UTI"/>
      <sheetName val="PNB"/>
      <sheetName val="BOP"/>
      <sheetName val="Rev Notes"/>
      <sheetName val="3. SBBJ"/>
      <sheetName val="6. Cash Ac"/>
      <sheetName val="7.CMA"/>
      <sheetName val="8. TOD"/>
      <sheetName val="N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 refreshError="1"/>
      <sheetData sheetId="20" refreshError="1"/>
    </sheetDataSet>
  </externalBook>
</externalLink>
</file>

<file path=xl/externalLinks/externalLink9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ily input"/>
      <sheetName val="Daily report"/>
      <sheetName val="OCM2"/>
      <sheetName val="OCM4"/>
      <sheetName val="OCM1"/>
      <sheetName val="OCM3"/>
      <sheetName val="OCM5"/>
      <sheetName val="OCM7"/>
      <sheetName val="INDEX"/>
      <sheetName val="OCM6"/>
      <sheetName val="highlight"/>
      <sheetName val="water"/>
      <sheetName val="AWARD"/>
      <sheetName val="CE"/>
      <sheetName val="hrawd"/>
      <sheetName val="04REL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</sheetDataSet>
  </externalBook>
</externalLink>
</file>

<file path=xl/externalLinks/externalLink9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"/>
      <sheetName val="Sheet2"/>
      <sheetName val="IEX Data"/>
      <sheetName val="Scenario Analysis"/>
      <sheetName val="Previous P&amp;L"/>
      <sheetName val="Summary_S1 PSA"/>
      <sheetName val="Summary_S2 ST-IEX"/>
      <sheetName val="Summary_S3 NEW PPA"/>
      <sheetName val="Working &amp; PL S1"/>
      <sheetName val="Working &amp; PL S2"/>
      <sheetName val="Working &amp; PL S3"/>
      <sheetName val="Depreciation Schedule"/>
      <sheetName val="Debt Sch"/>
      <sheetName val="Coal Price Calculation"/>
      <sheetName val="CAPM Previous Workings- Saransh"/>
    </sheetNames>
    <sheetDataSet>
      <sheetData sheetId="0">
        <row r="1">
          <cell r="J1">
            <v>6</v>
          </cell>
        </row>
        <row r="71">
          <cell r="B71" t="str">
            <v>Equity</v>
          </cell>
        </row>
        <row r="72">
          <cell r="B72" t="str">
            <v>Debt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>
        <row r="87">
          <cell r="I87">
            <v>0.29120000000000001</v>
          </cell>
        </row>
      </sheetData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in.investing.com/rates-bonds/india-10-year-bond-yield-historical-data" TargetMode="External"/><Relationship Id="rId4" Type="http://schemas.openxmlformats.org/officeDocument/2006/relationships/comments" Target="../comments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73"/>
  <sheetViews>
    <sheetView topLeftCell="B1" workbookViewId="0">
      <pane ySplit="4" topLeftCell="A51" activePane="bottomLeft" state="frozen"/>
      <selection activeCell="N49" sqref="N49"/>
      <selection pane="bottomLeft" activeCell="N49" sqref="N49"/>
    </sheetView>
  </sheetViews>
  <sheetFormatPr defaultColWidth="13.33203125" defaultRowHeight="14.4" x14ac:dyDescent="0.3"/>
  <cols>
    <col min="1" max="1" width="66.33203125" bestFit="1" customWidth="1"/>
    <col min="2" max="2" width="23.88671875" bestFit="1" customWidth="1"/>
    <col min="3" max="4" width="13.6640625" bestFit="1" customWidth="1"/>
    <col min="5" max="5" width="7.6640625" bestFit="1" customWidth="1"/>
    <col min="6" max="7" width="13.44140625" bestFit="1" customWidth="1"/>
    <col min="8" max="8" width="13.5546875" bestFit="1" customWidth="1"/>
    <col min="9" max="30" width="13.44140625" bestFit="1" customWidth="1"/>
  </cols>
  <sheetData>
    <row r="1" spans="1:39" x14ac:dyDescent="0.3">
      <c r="A1" s="55" t="s">
        <v>51</v>
      </c>
      <c r="B1" s="2"/>
      <c r="C1" s="2"/>
      <c r="D1" s="2"/>
      <c r="E1" s="2"/>
      <c r="F1" s="3">
        <f>E1+1</f>
        <v>1</v>
      </c>
      <c r="G1" s="3">
        <f>F1+1</f>
        <v>2</v>
      </c>
      <c r="H1" s="3">
        <f>G1+1</f>
        <v>3</v>
      </c>
      <c r="I1" s="3">
        <f t="shared" ref="I1:AB2" si="0">H1+1</f>
        <v>4</v>
      </c>
      <c r="J1" s="3">
        <f t="shared" si="0"/>
        <v>5</v>
      </c>
      <c r="K1" s="3">
        <f t="shared" si="0"/>
        <v>6</v>
      </c>
      <c r="L1" s="3">
        <f t="shared" si="0"/>
        <v>7</v>
      </c>
      <c r="M1" s="3">
        <f t="shared" si="0"/>
        <v>8</v>
      </c>
      <c r="N1" s="3">
        <f t="shared" si="0"/>
        <v>9</v>
      </c>
      <c r="O1" s="3">
        <f t="shared" si="0"/>
        <v>10</v>
      </c>
      <c r="P1" s="3">
        <f t="shared" si="0"/>
        <v>11</v>
      </c>
      <c r="Q1" s="3">
        <f t="shared" si="0"/>
        <v>12</v>
      </c>
      <c r="R1" s="3">
        <f t="shared" si="0"/>
        <v>13</v>
      </c>
      <c r="S1" s="3">
        <f t="shared" si="0"/>
        <v>14</v>
      </c>
      <c r="T1" s="3">
        <f t="shared" si="0"/>
        <v>15</v>
      </c>
      <c r="U1" s="3">
        <f t="shared" si="0"/>
        <v>16</v>
      </c>
      <c r="V1" s="3">
        <f t="shared" si="0"/>
        <v>17</v>
      </c>
      <c r="W1" s="3">
        <f t="shared" si="0"/>
        <v>18</v>
      </c>
      <c r="X1" s="3">
        <f t="shared" si="0"/>
        <v>19</v>
      </c>
      <c r="Y1" s="3">
        <f t="shared" si="0"/>
        <v>20</v>
      </c>
      <c r="Z1" s="3">
        <f t="shared" si="0"/>
        <v>21</v>
      </c>
      <c r="AA1" s="3">
        <f t="shared" si="0"/>
        <v>22</v>
      </c>
      <c r="AB1" s="3">
        <f t="shared" si="0"/>
        <v>23</v>
      </c>
      <c r="AC1" s="3">
        <f t="shared" ref="AC1:AC2" si="1">AB1+1</f>
        <v>24</v>
      </c>
      <c r="AD1" s="3">
        <f t="shared" ref="AD1:AD2" si="2">AC1+1</f>
        <v>25</v>
      </c>
    </row>
    <row r="2" spans="1:39" x14ac:dyDescent="0.3">
      <c r="A2" s="55" t="s">
        <v>52</v>
      </c>
      <c r="B2" s="2"/>
      <c r="C2" s="2"/>
      <c r="D2" s="2"/>
      <c r="E2" s="2"/>
      <c r="F2" s="2"/>
      <c r="G2" s="2"/>
      <c r="H2" s="3"/>
      <c r="I2" s="3"/>
      <c r="J2" s="3">
        <f>I2+1</f>
        <v>1</v>
      </c>
      <c r="K2" s="3">
        <f t="shared" si="0"/>
        <v>2</v>
      </c>
      <c r="L2" s="3">
        <f t="shared" si="0"/>
        <v>3</v>
      </c>
      <c r="M2" s="3">
        <f t="shared" si="0"/>
        <v>4</v>
      </c>
      <c r="N2" s="3">
        <f t="shared" si="0"/>
        <v>5</v>
      </c>
      <c r="O2" s="3">
        <f t="shared" si="0"/>
        <v>6</v>
      </c>
      <c r="P2" s="3">
        <f t="shared" si="0"/>
        <v>7</v>
      </c>
      <c r="Q2" s="3">
        <f t="shared" si="0"/>
        <v>8</v>
      </c>
      <c r="R2" s="3">
        <f t="shared" si="0"/>
        <v>9</v>
      </c>
      <c r="S2" s="3">
        <f t="shared" si="0"/>
        <v>10</v>
      </c>
      <c r="T2" s="3">
        <f t="shared" si="0"/>
        <v>11</v>
      </c>
      <c r="U2" s="3">
        <f t="shared" si="0"/>
        <v>12</v>
      </c>
      <c r="V2" s="3">
        <f t="shared" si="0"/>
        <v>13</v>
      </c>
      <c r="W2" s="3">
        <f t="shared" si="0"/>
        <v>14</v>
      </c>
      <c r="X2" s="3">
        <f t="shared" si="0"/>
        <v>15</v>
      </c>
      <c r="Y2" s="3">
        <f t="shared" si="0"/>
        <v>16</v>
      </c>
      <c r="Z2" s="3">
        <f t="shared" si="0"/>
        <v>17</v>
      </c>
      <c r="AA2" s="3">
        <f t="shared" si="0"/>
        <v>18</v>
      </c>
      <c r="AB2" s="3">
        <f t="shared" si="0"/>
        <v>19</v>
      </c>
      <c r="AC2" s="3">
        <f t="shared" si="1"/>
        <v>20</v>
      </c>
      <c r="AD2" s="3">
        <f t="shared" si="2"/>
        <v>21</v>
      </c>
    </row>
    <row r="3" spans="1:39" x14ac:dyDescent="0.3">
      <c r="A3" s="55" t="s">
        <v>0</v>
      </c>
      <c r="B3" s="2"/>
      <c r="C3" s="2"/>
      <c r="D3" s="2"/>
      <c r="E3" s="2"/>
      <c r="F3" s="3">
        <f>F4-C7+1</f>
        <v>366</v>
      </c>
      <c r="G3" s="3">
        <f t="shared" ref="G3:J3" si="3">G4-F4</f>
        <v>365</v>
      </c>
      <c r="H3" s="3">
        <f t="shared" si="3"/>
        <v>365</v>
      </c>
      <c r="I3" s="3">
        <f t="shared" si="3"/>
        <v>365</v>
      </c>
      <c r="J3" s="3">
        <f t="shared" si="3"/>
        <v>366</v>
      </c>
      <c r="K3" s="3">
        <f>K4-J4</f>
        <v>365</v>
      </c>
      <c r="L3" s="3">
        <f t="shared" ref="L3:W3" si="4">L4-K4</f>
        <v>365</v>
      </c>
      <c r="M3" s="3">
        <f t="shared" si="4"/>
        <v>365</v>
      </c>
      <c r="N3" s="3">
        <f t="shared" si="4"/>
        <v>366</v>
      </c>
      <c r="O3" s="3">
        <f t="shared" si="4"/>
        <v>365</v>
      </c>
      <c r="P3" s="3">
        <f t="shared" si="4"/>
        <v>365</v>
      </c>
      <c r="Q3" s="3">
        <f t="shared" si="4"/>
        <v>365</v>
      </c>
      <c r="R3" s="3">
        <f t="shared" si="4"/>
        <v>366</v>
      </c>
      <c r="S3" s="3">
        <f t="shared" si="4"/>
        <v>365</v>
      </c>
      <c r="T3" s="3">
        <f t="shared" si="4"/>
        <v>365</v>
      </c>
      <c r="U3" s="3">
        <f t="shared" si="4"/>
        <v>365</v>
      </c>
      <c r="V3" s="3">
        <f t="shared" si="4"/>
        <v>366</v>
      </c>
      <c r="W3" s="3">
        <f t="shared" si="4"/>
        <v>365</v>
      </c>
      <c r="X3" s="3">
        <f t="shared" ref="X3" si="5">X4-W4</f>
        <v>365</v>
      </c>
      <c r="Y3" s="3">
        <f t="shared" ref="Y3" si="6">Y4-X4</f>
        <v>365</v>
      </c>
      <c r="Z3" s="3">
        <f t="shared" ref="Z3" si="7">Z4-Y4</f>
        <v>366</v>
      </c>
      <c r="AA3" s="3">
        <f t="shared" ref="AA3" si="8">AA4-Z4</f>
        <v>365</v>
      </c>
      <c r="AB3" s="3">
        <f t="shared" ref="AB3" si="9">AB4-AA4</f>
        <v>365</v>
      </c>
      <c r="AC3" s="3">
        <f t="shared" ref="AC3" si="10">AC4-AB4</f>
        <v>365</v>
      </c>
      <c r="AD3" s="3">
        <f t="shared" ref="AD3" si="11">AD4-AC4</f>
        <v>366</v>
      </c>
    </row>
    <row r="4" spans="1:39" x14ac:dyDescent="0.3">
      <c r="A4" s="55" t="s">
        <v>1</v>
      </c>
      <c r="B4" s="2"/>
      <c r="C4" s="2"/>
      <c r="D4" s="2"/>
      <c r="E4" s="2"/>
      <c r="F4" s="4">
        <f>EDATE(C7,12)-1</f>
        <v>42460</v>
      </c>
      <c r="G4" s="4">
        <f t="shared" ref="G4" si="12">EDATE(F4,12)</f>
        <v>42825</v>
      </c>
      <c r="H4" s="4">
        <f>EDATE(G4,12)</f>
        <v>43190</v>
      </c>
      <c r="I4" s="4">
        <f t="shared" ref="I4:AB4" si="13">EDATE(H4,12)</f>
        <v>43555</v>
      </c>
      <c r="J4" s="4">
        <f t="shared" si="13"/>
        <v>43921</v>
      </c>
      <c r="K4" s="4">
        <f t="shared" si="13"/>
        <v>44286</v>
      </c>
      <c r="L4" s="4">
        <f t="shared" si="13"/>
        <v>44651</v>
      </c>
      <c r="M4" s="4">
        <f t="shared" si="13"/>
        <v>45016</v>
      </c>
      <c r="N4" s="4">
        <f t="shared" si="13"/>
        <v>45382</v>
      </c>
      <c r="O4" s="4">
        <f t="shared" si="13"/>
        <v>45747</v>
      </c>
      <c r="P4" s="4">
        <f t="shared" si="13"/>
        <v>46112</v>
      </c>
      <c r="Q4" s="4">
        <f t="shared" si="13"/>
        <v>46477</v>
      </c>
      <c r="R4" s="4">
        <f t="shared" si="13"/>
        <v>46843</v>
      </c>
      <c r="S4" s="4">
        <f t="shared" si="13"/>
        <v>47208</v>
      </c>
      <c r="T4" s="4">
        <f t="shared" si="13"/>
        <v>47573</v>
      </c>
      <c r="U4" s="4">
        <f t="shared" si="13"/>
        <v>47938</v>
      </c>
      <c r="V4" s="4">
        <f t="shared" si="13"/>
        <v>48304</v>
      </c>
      <c r="W4" s="4">
        <f t="shared" si="13"/>
        <v>48669</v>
      </c>
      <c r="X4" s="4">
        <f t="shared" si="13"/>
        <v>49034</v>
      </c>
      <c r="Y4" s="4">
        <f t="shared" si="13"/>
        <v>49399</v>
      </c>
      <c r="Z4" s="4">
        <f t="shared" si="13"/>
        <v>49765</v>
      </c>
      <c r="AA4" s="4">
        <f t="shared" si="13"/>
        <v>50130</v>
      </c>
      <c r="AB4" s="4">
        <f t="shared" si="13"/>
        <v>50495</v>
      </c>
      <c r="AC4" s="4">
        <f t="shared" ref="AC4" si="14">EDATE(AB4,12)</f>
        <v>50860</v>
      </c>
      <c r="AD4" s="4">
        <f t="shared" ref="AD4" si="15">EDATE(AC4,12)</f>
        <v>51226</v>
      </c>
      <c r="AE4" s="1"/>
      <c r="AF4" s="1"/>
      <c r="AG4" s="1"/>
      <c r="AH4" s="1"/>
      <c r="AI4" s="1"/>
      <c r="AJ4" s="1"/>
      <c r="AK4" s="1"/>
      <c r="AL4" s="1"/>
      <c r="AM4" s="1"/>
    </row>
    <row r="5" spans="1:39" x14ac:dyDescent="0.3">
      <c r="A5" s="122"/>
      <c r="C5" s="125"/>
      <c r="D5" s="125"/>
      <c r="E5" s="125"/>
      <c r="F5" s="125"/>
      <c r="G5" s="125"/>
      <c r="H5" s="125"/>
      <c r="I5" s="125"/>
      <c r="J5" s="125"/>
      <c r="K5" s="125"/>
      <c r="L5" s="125"/>
      <c r="M5" s="125"/>
      <c r="N5" s="125"/>
      <c r="O5" s="125"/>
      <c r="P5" s="125"/>
      <c r="Q5" s="125"/>
      <c r="R5" s="125"/>
      <c r="S5" s="125"/>
      <c r="T5" s="125"/>
      <c r="U5" s="125"/>
      <c r="V5" s="125"/>
      <c r="W5" s="125"/>
      <c r="X5" s="125"/>
      <c r="Y5" s="125"/>
      <c r="Z5" s="125"/>
      <c r="AA5" s="125"/>
      <c r="AB5" s="125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</row>
    <row r="6" spans="1:39" x14ac:dyDescent="0.3">
      <c r="A6" s="112" t="s">
        <v>125</v>
      </c>
    </row>
    <row r="7" spans="1:39" x14ac:dyDescent="0.3">
      <c r="A7" s="2" t="s">
        <v>108</v>
      </c>
      <c r="B7" s="2"/>
      <c r="C7" s="100">
        <v>42095</v>
      </c>
      <c r="D7" t="s">
        <v>246</v>
      </c>
    </row>
    <row r="8" spans="1:39" x14ac:dyDescent="0.3">
      <c r="A8" s="2" t="s">
        <v>109</v>
      </c>
      <c r="B8" s="3" t="s">
        <v>110</v>
      </c>
      <c r="C8" s="2">
        <v>25</v>
      </c>
      <c r="D8" t="s">
        <v>247</v>
      </c>
    </row>
    <row r="9" spans="1:39" x14ac:dyDescent="0.3">
      <c r="A9" s="2" t="s">
        <v>111</v>
      </c>
      <c r="B9" s="2"/>
      <c r="C9" s="100">
        <f>EDATE(C7,(12*C8))-1</f>
        <v>51226</v>
      </c>
    </row>
    <row r="10" spans="1:39" x14ac:dyDescent="0.3">
      <c r="A10" s="2" t="s">
        <v>117</v>
      </c>
      <c r="B10" s="2"/>
      <c r="C10" s="100">
        <f>DATE(IF(MONTH(C9)&gt;3,YEAR(C9+1),YEAR(C9)),3,31)</f>
        <v>51226</v>
      </c>
    </row>
    <row r="11" spans="1:39" x14ac:dyDescent="0.3">
      <c r="A11" s="2" t="s">
        <v>112</v>
      </c>
      <c r="B11" s="2"/>
      <c r="C11" s="100">
        <f>C7</f>
        <v>42095</v>
      </c>
      <c r="D11" t="s">
        <v>246</v>
      </c>
    </row>
    <row r="12" spans="1:39" x14ac:dyDescent="0.3">
      <c r="A12" s="2" t="s">
        <v>113</v>
      </c>
      <c r="B12" s="3" t="s">
        <v>110</v>
      </c>
      <c r="C12" s="2">
        <v>13</v>
      </c>
      <c r="D12" t="s">
        <v>248</v>
      </c>
    </row>
    <row r="13" spans="1:39" x14ac:dyDescent="0.3">
      <c r="A13" s="2" t="s">
        <v>114</v>
      </c>
      <c r="B13" s="3"/>
      <c r="C13" s="100">
        <f>EDATE(C11,(12*C12))-1</f>
        <v>46843</v>
      </c>
    </row>
    <row r="14" spans="1:39" x14ac:dyDescent="0.3">
      <c r="A14" s="2" t="s">
        <v>115</v>
      </c>
      <c r="B14" s="3"/>
      <c r="C14" s="100">
        <f>EDATE(C13,0)+1</f>
        <v>46844</v>
      </c>
    </row>
    <row r="15" spans="1:39" x14ac:dyDescent="0.3">
      <c r="A15" s="2" t="s">
        <v>116</v>
      </c>
      <c r="B15" s="3"/>
      <c r="C15" s="100">
        <f>C10</f>
        <v>51226</v>
      </c>
    </row>
    <row r="16" spans="1:39" x14ac:dyDescent="0.3">
      <c r="B16" s="103"/>
      <c r="C16" s="124"/>
    </row>
    <row r="17" spans="1:30" x14ac:dyDescent="0.3">
      <c r="B17" s="103"/>
      <c r="C17" s="124"/>
    </row>
    <row r="18" spans="1:30" x14ac:dyDescent="0.3">
      <c r="A18" s="2" t="s">
        <v>126</v>
      </c>
      <c r="B18" s="3" t="s">
        <v>127</v>
      </c>
      <c r="C18" s="2">
        <v>6</v>
      </c>
    </row>
    <row r="19" spans="1:30" x14ac:dyDescent="0.3">
      <c r="A19" s="2" t="s">
        <v>142</v>
      </c>
      <c r="B19" s="3" t="s">
        <v>56</v>
      </c>
      <c r="C19" s="104">
        <v>0.22</v>
      </c>
      <c r="D19" t="s">
        <v>249</v>
      </c>
      <c r="M19" s="236"/>
      <c r="N19" s="236"/>
      <c r="O19" s="236"/>
      <c r="P19" s="236"/>
      <c r="Q19" s="236"/>
      <c r="V19" s="236"/>
      <c r="W19" s="236"/>
      <c r="X19" s="236"/>
      <c r="Y19" s="236"/>
      <c r="Z19" s="236"/>
      <c r="AA19" s="236"/>
      <c r="AB19" s="236"/>
      <c r="AC19" s="236"/>
      <c r="AD19" s="236"/>
    </row>
    <row r="20" spans="1:30" x14ac:dyDescent="0.3">
      <c r="A20" s="2" t="s">
        <v>143</v>
      </c>
      <c r="B20" s="3"/>
      <c r="C20" s="104">
        <v>0.15</v>
      </c>
    </row>
    <row r="21" spans="1:30" x14ac:dyDescent="0.3">
      <c r="A21" s="2" t="s">
        <v>106</v>
      </c>
      <c r="B21" s="3" t="s">
        <v>56</v>
      </c>
      <c r="C21" s="99">
        <v>5.0000000000000001E-4</v>
      </c>
    </row>
    <row r="23" spans="1:30" x14ac:dyDescent="0.3">
      <c r="A23" s="2" t="s">
        <v>219</v>
      </c>
      <c r="B23" s="102" t="s">
        <v>105</v>
      </c>
      <c r="C23" s="95">
        <v>5.7</v>
      </c>
      <c r="D23" s="2" t="s">
        <v>250</v>
      </c>
      <c r="E23" s="2"/>
      <c r="F23" s="2"/>
      <c r="G23" s="2"/>
      <c r="H23" s="2"/>
      <c r="I23" s="2"/>
      <c r="J23" s="2">
        <v>2.52</v>
      </c>
      <c r="K23" s="95">
        <v>2.59</v>
      </c>
      <c r="L23" s="95">
        <f>K23*(1+$C$24)</f>
        <v>2.2709308780190036</v>
      </c>
      <c r="M23" s="95">
        <f t="shared" ref="M23:AD23" si="16">L23*(1+$C$24)</f>
        <v>1.9911687462317231</v>
      </c>
      <c r="N23" s="95">
        <f t="shared" si="16"/>
        <v>1.7458712699474925</v>
      </c>
      <c r="O23" s="95">
        <f t="shared" si="16"/>
        <v>1.5307926548146766</v>
      </c>
      <c r="P23" s="95">
        <f t="shared" si="16"/>
        <v>1.3422101573989711</v>
      </c>
      <c r="Q23" s="95">
        <f t="shared" si="16"/>
        <v>1.1768596491228072</v>
      </c>
      <c r="R23" s="95">
        <f t="shared" si="16"/>
        <v>1.031879118257758</v>
      </c>
      <c r="S23" s="95">
        <f t="shared" si="16"/>
        <v>0.90475913205967795</v>
      </c>
      <c r="T23" s="95">
        <f t="shared" si="16"/>
        <v>0.7932994016077205</v>
      </c>
      <c r="U23" s="95">
        <f t="shared" si="16"/>
        <v>0.69557069753859879</v>
      </c>
      <c r="V23" s="95">
        <f t="shared" si="16"/>
        <v>0.60988145748479572</v>
      </c>
      <c r="W23" s="95">
        <f t="shared" si="16"/>
        <v>0.53474850723299494</v>
      </c>
      <c r="X23" s="95">
        <f t="shared" si="16"/>
        <v>0.46887138882238483</v>
      </c>
      <c r="Y23" s="95">
        <f t="shared" si="16"/>
        <v>0.4111098512341344</v>
      </c>
      <c r="Z23" s="95">
        <f t="shared" si="16"/>
        <v>0.36046411406385903</v>
      </c>
      <c r="AA23" s="95">
        <f t="shared" si="16"/>
        <v>0.31605756256578443</v>
      </c>
      <c r="AB23" s="95">
        <f t="shared" si="16"/>
        <v>0.27712157454133707</v>
      </c>
      <c r="AC23" s="95">
        <f t="shared" si="16"/>
        <v>0.24298221644446616</v>
      </c>
      <c r="AD23" s="95">
        <f t="shared" si="16"/>
        <v>0.2130485784298205</v>
      </c>
    </row>
    <row r="24" spans="1:30" x14ac:dyDescent="0.3">
      <c r="A24" s="2" t="s">
        <v>107</v>
      </c>
      <c r="B24" s="105" t="s">
        <v>56</v>
      </c>
      <c r="C24" s="106">
        <f>(K23/C23)^(1/COUNT(C4:K4))-1</f>
        <v>-0.12319271118957387</v>
      </c>
    </row>
    <row r="25" spans="1:30" x14ac:dyDescent="0.3">
      <c r="A25" s="2" t="s">
        <v>272</v>
      </c>
      <c r="B25" s="102" t="s">
        <v>105</v>
      </c>
      <c r="C25" s="2">
        <v>2.75</v>
      </c>
    </row>
    <row r="27" spans="1:30" x14ac:dyDescent="0.3">
      <c r="A27" s="2" t="s">
        <v>216</v>
      </c>
      <c r="B27" s="102" t="s">
        <v>105</v>
      </c>
      <c r="C27" s="2"/>
      <c r="D27" s="2"/>
      <c r="E27" s="2"/>
      <c r="F27" s="2"/>
      <c r="G27" s="2"/>
      <c r="H27" s="2"/>
      <c r="I27" s="2"/>
      <c r="J27" s="127">
        <f>$C$23</f>
        <v>5.7</v>
      </c>
      <c r="K27" s="127">
        <f>$C$23</f>
        <v>5.7</v>
      </c>
      <c r="L27" s="127">
        <f t="shared" ref="L27:R27" si="17">$C$23</f>
        <v>5.7</v>
      </c>
      <c r="M27" s="127">
        <f t="shared" si="17"/>
        <v>5.7</v>
      </c>
      <c r="N27" s="127">
        <f t="shared" si="17"/>
        <v>5.7</v>
      </c>
      <c r="O27" s="127">
        <f t="shared" si="17"/>
        <v>5.7</v>
      </c>
      <c r="P27" s="127">
        <f t="shared" si="17"/>
        <v>5.7</v>
      </c>
      <c r="Q27" s="127">
        <f t="shared" si="17"/>
        <v>5.7</v>
      </c>
      <c r="R27" s="127">
        <f t="shared" si="17"/>
        <v>5.7</v>
      </c>
      <c r="S27" s="127">
        <f t="shared" ref="S27:U27" si="18">$C$25</f>
        <v>2.75</v>
      </c>
      <c r="T27" s="127">
        <f t="shared" si="18"/>
        <v>2.75</v>
      </c>
      <c r="U27" s="127">
        <f t="shared" si="18"/>
        <v>2.75</v>
      </c>
      <c r="V27" s="127">
        <f>$C$25</f>
        <v>2.75</v>
      </c>
      <c r="W27" s="127">
        <f t="shared" ref="W27:AD27" si="19">$C$25</f>
        <v>2.75</v>
      </c>
      <c r="X27" s="127">
        <f t="shared" si="19"/>
        <v>2.75</v>
      </c>
      <c r="Y27" s="127">
        <f t="shared" si="19"/>
        <v>2.75</v>
      </c>
      <c r="Z27" s="127">
        <f t="shared" si="19"/>
        <v>2.75</v>
      </c>
      <c r="AA27" s="127">
        <f t="shared" si="19"/>
        <v>2.75</v>
      </c>
      <c r="AB27" s="127">
        <f t="shared" si="19"/>
        <v>2.75</v>
      </c>
      <c r="AC27" s="127">
        <f t="shared" si="19"/>
        <v>2.75</v>
      </c>
      <c r="AD27" s="127">
        <f t="shared" si="19"/>
        <v>2.75</v>
      </c>
    </row>
    <row r="28" spans="1:30" x14ac:dyDescent="0.3">
      <c r="A28" s="126" t="s">
        <v>238</v>
      </c>
      <c r="B28" s="102" t="s">
        <v>105</v>
      </c>
      <c r="C28" s="127">
        <v>0.5</v>
      </c>
    </row>
    <row r="31" spans="1:30" x14ac:dyDescent="0.3">
      <c r="A31" s="2" t="s">
        <v>256</v>
      </c>
      <c r="B31" s="3" t="s">
        <v>56</v>
      </c>
      <c r="C31" s="99">
        <v>0.12</v>
      </c>
      <c r="D31" s="95">
        <f>20.8456+0</f>
        <v>20.845600000000001</v>
      </c>
    </row>
    <row r="32" spans="1:30" x14ac:dyDescent="0.3">
      <c r="A32" s="2" t="s">
        <v>257</v>
      </c>
      <c r="B32" s="3" t="s">
        <v>56</v>
      </c>
      <c r="C32" s="119">
        <f>SUMPRODUCT(C31:C31,D31:D31)/SUM(D31:D31)</f>
        <v>0.12</v>
      </c>
      <c r="G32" s="116"/>
    </row>
    <row r="34" spans="1:13" x14ac:dyDescent="0.3">
      <c r="A34" s="56" t="s">
        <v>61</v>
      </c>
      <c r="B34" s="57" t="s">
        <v>62</v>
      </c>
      <c r="C34" s="200" t="s">
        <v>230</v>
      </c>
      <c r="D34" s="200" t="s">
        <v>231</v>
      </c>
      <c r="E34" s="200" t="s">
        <v>232</v>
      </c>
      <c r="F34" s="200" t="s">
        <v>233</v>
      </c>
      <c r="G34" s="200" t="s">
        <v>234</v>
      </c>
      <c r="H34" s="200" t="s">
        <v>235</v>
      </c>
      <c r="I34" s="200" t="s">
        <v>236</v>
      </c>
      <c r="J34" s="200" t="s">
        <v>252</v>
      </c>
      <c r="K34" s="200" t="s">
        <v>253</v>
      </c>
      <c r="L34" s="200" t="s">
        <v>254</v>
      </c>
      <c r="M34" s="200" t="s">
        <v>255</v>
      </c>
    </row>
    <row r="35" spans="1:13" x14ac:dyDescent="0.3">
      <c r="A35" s="58" t="s">
        <v>63</v>
      </c>
      <c r="B35" s="59">
        <v>100</v>
      </c>
      <c r="C35" s="60">
        <v>106.9</v>
      </c>
      <c r="D35" s="60">
        <v>112.5</v>
      </c>
      <c r="E35" s="60">
        <v>113.9</v>
      </c>
      <c r="F35" s="60">
        <v>109.7</v>
      </c>
      <c r="G35" s="60">
        <v>111.6</v>
      </c>
      <c r="H35" s="60">
        <v>114.9</v>
      </c>
      <c r="I35" s="60">
        <v>119.8</v>
      </c>
      <c r="J35" s="60">
        <v>121.8</v>
      </c>
      <c r="K35" s="60">
        <v>123.4</v>
      </c>
      <c r="L35" s="60">
        <v>139.4</v>
      </c>
      <c r="M35" s="206">
        <v>152.5</v>
      </c>
    </row>
    <row r="36" spans="1:13" x14ac:dyDescent="0.3">
      <c r="A36" s="32" t="s">
        <v>64</v>
      </c>
      <c r="B36" s="64">
        <f>(M35/B35)^(1/COUNT(C35:M35))-1</f>
        <v>3.9108493961018453E-2</v>
      </c>
      <c r="C36" s="62"/>
      <c r="D36" s="63"/>
      <c r="E36" s="63"/>
      <c r="F36" s="63"/>
      <c r="G36" s="63"/>
      <c r="H36" s="63"/>
      <c r="I36" s="63"/>
    </row>
    <row r="37" spans="1:13" x14ac:dyDescent="0.3">
      <c r="A37" s="54" t="s">
        <v>65</v>
      </c>
      <c r="B37" s="65" t="s">
        <v>56</v>
      </c>
      <c r="C37" s="107">
        <f>B36</f>
        <v>3.9108493961018453E-2</v>
      </c>
    </row>
    <row r="38" spans="1:13" x14ac:dyDescent="0.3">
      <c r="B38" s="121"/>
    </row>
    <row r="39" spans="1:13" x14ac:dyDescent="0.3">
      <c r="A39" s="111" t="s">
        <v>124</v>
      </c>
      <c r="B39" s="121"/>
    </row>
    <row r="41" spans="1:13" x14ac:dyDescent="0.3">
      <c r="A41" s="113" t="s">
        <v>217</v>
      </c>
      <c r="B41" s="103"/>
    </row>
    <row r="42" spans="1:13" x14ac:dyDescent="0.3">
      <c r="A42" s="2" t="s">
        <v>218</v>
      </c>
      <c r="B42" s="3" t="s">
        <v>56</v>
      </c>
      <c r="C42" s="127">
        <v>7.7200000000000005E-2</v>
      </c>
      <c r="D42" t="s">
        <v>251</v>
      </c>
    </row>
    <row r="43" spans="1:13" x14ac:dyDescent="0.3">
      <c r="A43" s="2" t="s">
        <v>227</v>
      </c>
      <c r="B43" s="3"/>
      <c r="C43" s="127">
        <f>C42*C18</f>
        <v>0.46320000000000006</v>
      </c>
    </row>
    <row r="44" spans="1:13" x14ac:dyDescent="0.3">
      <c r="A44" s="2" t="s">
        <v>118</v>
      </c>
      <c r="B44" s="3" t="s">
        <v>56</v>
      </c>
      <c r="C44" s="119">
        <v>0.05</v>
      </c>
    </row>
    <row r="45" spans="1:13" x14ac:dyDescent="0.3">
      <c r="B45" s="103"/>
      <c r="C45" s="120"/>
    </row>
    <row r="46" spans="1:13" x14ac:dyDescent="0.3">
      <c r="A46" s="2" t="s">
        <v>264</v>
      </c>
      <c r="B46" s="50" t="s">
        <v>58</v>
      </c>
      <c r="C46" s="95">
        <f>AVERAGE(H46:K46)</f>
        <v>0.67482500000000001</v>
      </c>
      <c r="D46" s="2"/>
      <c r="E46" s="2"/>
      <c r="F46" s="2"/>
      <c r="G46" s="95"/>
      <c r="H46" s="197">
        <v>0.47350000000000003</v>
      </c>
      <c r="I46" s="197">
        <v>0.49570000000000003</v>
      </c>
      <c r="J46" s="120">
        <v>1.6246</v>
      </c>
      <c r="K46" s="120">
        <v>0.1055</v>
      </c>
      <c r="L46" s="120">
        <v>2.7988</v>
      </c>
    </row>
    <row r="47" spans="1:13" x14ac:dyDescent="0.3">
      <c r="A47" s="2" t="s">
        <v>118</v>
      </c>
      <c r="B47" s="3" t="s">
        <v>56</v>
      </c>
      <c r="C47" s="201">
        <v>0.05</v>
      </c>
      <c r="D47" s="114" t="s">
        <v>120</v>
      </c>
    </row>
    <row r="48" spans="1:13" x14ac:dyDescent="0.3">
      <c r="B48" s="103"/>
      <c r="C48" s="120"/>
    </row>
    <row r="49" spans="1:12" x14ac:dyDescent="0.3">
      <c r="A49" s="2" t="s">
        <v>243</v>
      </c>
      <c r="B49" s="50" t="s">
        <v>58</v>
      </c>
      <c r="C49" s="127">
        <f>AVERAGE(I49:L49)</f>
        <v>0.38262499999999999</v>
      </c>
      <c r="D49" s="2"/>
      <c r="E49" s="2"/>
      <c r="F49" s="197">
        <v>0.89280000000000004</v>
      </c>
      <c r="G49" s="197">
        <v>0.77510000000000001</v>
      </c>
      <c r="H49" s="197">
        <v>0.7390000000000001</v>
      </c>
      <c r="I49" s="197">
        <v>0.31940000000000002</v>
      </c>
      <c r="J49" s="205">
        <v>0.41799999999999998</v>
      </c>
      <c r="K49" s="205">
        <v>0.48199999999999998</v>
      </c>
      <c r="L49" s="205">
        <v>0.31109999999999999</v>
      </c>
    </row>
    <row r="50" spans="1:12" x14ac:dyDescent="0.3">
      <c r="A50" s="2" t="s">
        <v>241</v>
      </c>
      <c r="B50" s="50" t="s">
        <v>58</v>
      </c>
      <c r="C50" s="127">
        <f>AVERAGE(I50:L50)</f>
        <v>0.26907500000000001</v>
      </c>
      <c r="D50" s="2"/>
      <c r="E50" s="2"/>
      <c r="F50" s="197">
        <v>0.13930000000000001</v>
      </c>
      <c r="G50" s="197">
        <v>1E-4</v>
      </c>
      <c r="H50" s="197" t="s">
        <v>242</v>
      </c>
      <c r="I50" s="197">
        <v>4.0399999999999998E-2</v>
      </c>
      <c r="J50" s="205">
        <v>0.16200000000000001</v>
      </c>
      <c r="K50" s="205">
        <v>0.31459999999999999</v>
      </c>
      <c r="L50" s="205">
        <v>0.55930000000000002</v>
      </c>
    </row>
    <row r="51" spans="1:12" x14ac:dyDescent="0.3">
      <c r="A51" s="2" t="s">
        <v>228</v>
      </c>
      <c r="B51" s="3" t="s">
        <v>56</v>
      </c>
      <c r="C51" s="119">
        <v>0.05</v>
      </c>
      <c r="G51" s="196"/>
      <c r="H51" s="196"/>
      <c r="I51" s="196"/>
      <c r="J51" s="196"/>
    </row>
    <row r="52" spans="1:12" x14ac:dyDescent="0.3">
      <c r="B52" s="198"/>
      <c r="C52" s="120"/>
      <c r="G52" s="196"/>
      <c r="H52" s="196"/>
      <c r="I52" s="196"/>
      <c r="J52" s="196"/>
    </row>
    <row r="53" spans="1:12" x14ac:dyDescent="0.3">
      <c r="A53" s="54" t="s">
        <v>55</v>
      </c>
      <c r="B53" s="50" t="s">
        <v>56</v>
      </c>
      <c r="C53" s="52">
        <v>0.03</v>
      </c>
    </row>
    <row r="54" spans="1:12" x14ac:dyDescent="0.3">
      <c r="A54" s="49" t="s">
        <v>57</v>
      </c>
      <c r="B54" s="50" t="s">
        <v>58</v>
      </c>
      <c r="C54" s="51">
        <f>'Depreciation Schedule'!D55/10^2</f>
        <v>5.1085000000000003</v>
      </c>
    </row>
    <row r="55" spans="1:12" x14ac:dyDescent="0.3">
      <c r="A55" s="49" t="s">
        <v>59</v>
      </c>
      <c r="B55" s="50" t="s">
        <v>58</v>
      </c>
      <c r="C55" s="53">
        <f>+C54*(1+C53)^(C8)</f>
        <v>10.696064553638552</v>
      </c>
    </row>
    <row r="56" spans="1:12" x14ac:dyDescent="0.3">
      <c r="A56" s="49" t="s">
        <v>60</v>
      </c>
      <c r="B56" s="50" t="s">
        <v>58</v>
      </c>
      <c r="C56" s="53">
        <f>+C55-C54</f>
        <v>5.5875645536385514</v>
      </c>
    </row>
    <row r="58" spans="1:12" x14ac:dyDescent="0.3">
      <c r="A58" s="117" t="s">
        <v>121</v>
      </c>
    </row>
    <row r="59" spans="1:12" x14ac:dyDescent="0.3">
      <c r="A59" s="49" t="s">
        <v>122</v>
      </c>
      <c r="B59" s="50" t="s">
        <v>56</v>
      </c>
      <c r="C59" s="99">
        <v>0.25169999999999998</v>
      </c>
    </row>
    <row r="61" spans="1:12" x14ac:dyDescent="0.3">
      <c r="A61" s="118" t="s">
        <v>128</v>
      </c>
      <c r="H61">
        <v>100</v>
      </c>
    </row>
    <row r="63" spans="1:12" x14ac:dyDescent="0.3">
      <c r="A63" s="2" t="s">
        <v>129</v>
      </c>
      <c r="B63" s="2"/>
      <c r="C63" s="2"/>
      <c r="D63" s="2"/>
      <c r="E63" s="2"/>
      <c r="F63" s="95"/>
      <c r="G63" s="95"/>
      <c r="H63" s="95">
        <v>8.6695000000000011</v>
      </c>
      <c r="I63" s="95">
        <v>3.2818000000000001</v>
      </c>
      <c r="J63" s="120">
        <v>0.88419999999999999</v>
      </c>
      <c r="K63" s="120">
        <v>5.9676</v>
      </c>
      <c r="L63" s="120">
        <v>10.273199999999999</v>
      </c>
    </row>
    <row r="64" spans="1:12" x14ac:dyDescent="0.3">
      <c r="A64" s="2" t="s">
        <v>130</v>
      </c>
      <c r="B64" s="2"/>
      <c r="C64" s="2"/>
      <c r="D64" s="2"/>
      <c r="E64" s="2"/>
      <c r="F64" s="128"/>
      <c r="G64" s="128"/>
      <c r="H64" s="95">
        <v>8.2494999999999994</v>
      </c>
      <c r="I64" s="202">
        <v>10.415999999999999</v>
      </c>
      <c r="J64" s="120">
        <v>10.3843</v>
      </c>
      <c r="K64" s="120">
        <v>9.5853000000000002</v>
      </c>
      <c r="L64" s="120">
        <v>10.110900000000001</v>
      </c>
    </row>
    <row r="65" spans="1:13" x14ac:dyDescent="0.3">
      <c r="A65" s="2" t="s">
        <v>133</v>
      </c>
      <c r="B65" s="3" t="s">
        <v>135</v>
      </c>
      <c r="C65" s="2"/>
      <c r="D65" s="2"/>
      <c r="E65" s="2"/>
      <c r="F65" s="95"/>
      <c r="G65" s="95"/>
      <c r="H65" s="95">
        <f>(H63/H64)*H3</f>
        <v>383.58294442087407</v>
      </c>
      <c r="I65" s="95">
        <f>(I63/I64)*I3</f>
        <v>115.0016321044547</v>
      </c>
      <c r="J65" s="95">
        <f>(J63/J64)*J3</f>
        <v>31.164084242558477</v>
      </c>
      <c r="K65" s="95">
        <f>(K63/K64)*K3</f>
        <v>227.24108791587116</v>
      </c>
      <c r="L65" s="95">
        <f>(L63/L64)*L3</f>
        <v>370.85897397857747</v>
      </c>
      <c r="M65" s="53">
        <f>AVERAGE(H65:L65)</f>
        <v>225.56974453246715</v>
      </c>
    </row>
    <row r="68" spans="1:13" x14ac:dyDescent="0.3">
      <c r="A68" s="2" t="s">
        <v>131</v>
      </c>
      <c r="B68" s="2"/>
      <c r="C68" s="2"/>
      <c r="D68" s="2"/>
      <c r="E68" s="2"/>
      <c r="F68" s="95"/>
      <c r="G68" s="95"/>
      <c r="H68" s="95">
        <v>0.4793</v>
      </c>
      <c r="I68" s="95">
        <v>0.19059999999999999</v>
      </c>
      <c r="J68" s="120">
        <v>8.3900000000000002E-2</v>
      </c>
      <c r="K68" s="120">
        <v>0.56920000000000004</v>
      </c>
      <c r="L68" s="120">
        <v>2.8868</v>
      </c>
    </row>
    <row r="69" spans="1:13" x14ac:dyDescent="0.3">
      <c r="A69" s="2" t="s">
        <v>132</v>
      </c>
      <c r="B69" s="2"/>
      <c r="C69" s="2"/>
      <c r="D69" s="2"/>
      <c r="E69" s="2"/>
      <c r="F69" s="197"/>
      <c r="G69" s="197"/>
      <c r="H69" s="197">
        <v>0.47350000000000003</v>
      </c>
      <c r="I69" s="197">
        <v>0.49570000000000003</v>
      </c>
      <c r="J69" s="120">
        <f>J46</f>
        <v>1.6246</v>
      </c>
      <c r="K69" s="120">
        <f>K46</f>
        <v>0.1055</v>
      </c>
      <c r="L69" s="120">
        <f>L46</f>
        <v>2.7988</v>
      </c>
    </row>
    <row r="70" spans="1:13" x14ac:dyDescent="0.3">
      <c r="A70" s="2" t="s">
        <v>134</v>
      </c>
      <c r="B70" s="3" t="s">
        <v>135</v>
      </c>
      <c r="C70" s="2"/>
      <c r="D70" s="2"/>
      <c r="E70" s="2"/>
      <c r="F70" s="95"/>
      <c r="G70" s="95"/>
      <c r="H70" s="95">
        <f>(H68/H69)*H3</f>
        <v>369.47096092925023</v>
      </c>
      <c r="I70" s="95">
        <f>(I68/I69)*I3</f>
        <v>140.34496671373813</v>
      </c>
      <c r="J70" s="95">
        <f>(J68/J69)*J3</f>
        <v>18.901514218884646</v>
      </c>
      <c r="K70" s="95">
        <f>(K68/K69)*K3</f>
        <v>1969.2701421800948</v>
      </c>
      <c r="L70" s="95">
        <f>(L68/L69)*L3</f>
        <v>376.47634700585962</v>
      </c>
      <c r="M70" s="53">
        <f>AVERAGE(H70:L70)</f>
        <v>574.89278620956543</v>
      </c>
    </row>
    <row r="73" spans="1:13" x14ac:dyDescent="0.3">
      <c r="A73" s="2" t="s">
        <v>245</v>
      </c>
      <c r="B73" s="3" t="s">
        <v>58</v>
      </c>
      <c r="C73" s="204">
        <v>0.85029999999999994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5F2C71-4FBD-4CD6-A46C-DA80B2929621}">
  <dimension ref="B4:AD27"/>
  <sheetViews>
    <sheetView topLeftCell="A4" workbookViewId="0">
      <selection activeCell="N49" sqref="N49"/>
    </sheetView>
  </sheetViews>
  <sheetFormatPr defaultRowHeight="14.4" x14ac:dyDescent="0.3"/>
  <cols>
    <col min="2" max="2" width="29.44140625" bestFit="1" customWidth="1"/>
  </cols>
  <sheetData>
    <row r="4" spans="2:6" x14ac:dyDescent="0.3">
      <c r="B4" s="214"/>
    </row>
    <row r="5" spans="2:6" ht="25.8" thickBot="1" x14ac:dyDescent="0.35">
      <c r="B5" s="214" t="s">
        <v>265</v>
      </c>
      <c r="C5" s="214" t="s">
        <v>266</v>
      </c>
    </row>
    <row r="6" spans="2:6" ht="15" thickBot="1" x14ac:dyDescent="0.35">
      <c r="B6" s="215" t="s">
        <v>190</v>
      </c>
      <c r="C6" s="216">
        <v>43525</v>
      </c>
      <c r="D6" s="216">
        <v>43891</v>
      </c>
      <c r="E6" s="216">
        <v>44256</v>
      </c>
      <c r="F6" s="216">
        <v>44621</v>
      </c>
    </row>
    <row r="7" spans="2:6" ht="15" thickBot="1" x14ac:dyDescent="0.35">
      <c r="B7" s="217"/>
      <c r="C7" s="218"/>
      <c r="D7" s="218"/>
      <c r="E7" s="219"/>
      <c r="F7" s="219"/>
    </row>
    <row r="8" spans="2:6" ht="15" thickBot="1" x14ac:dyDescent="0.35">
      <c r="B8" s="217" t="s">
        <v>179</v>
      </c>
      <c r="C8" s="220">
        <v>10.42</v>
      </c>
      <c r="D8" s="220">
        <v>10.38</v>
      </c>
      <c r="E8" s="220">
        <v>9.58</v>
      </c>
      <c r="F8" s="220">
        <v>10.11</v>
      </c>
    </row>
    <row r="9" spans="2:6" ht="15" thickBot="1" x14ac:dyDescent="0.35">
      <c r="B9" s="217"/>
      <c r="C9" s="219"/>
      <c r="D9" s="219"/>
      <c r="E9" s="219"/>
      <c r="F9" s="219"/>
    </row>
    <row r="10" spans="2:6" ht="15" thickBot="1" x14ac:dyDescent="0.35">
      <c r="B10" s="217" t="s">
        <v>267</v>
      </c>
      <c r="C10" s="220">
        <v>2.87</v>
      </c>
      <c r="D10" s="225">
        <v>2.2000000000000002</v>
      </c>
      <c r="E10" s="220">
        <v>0.9</v>
      </c>
      <c r="F10" s="220">
        <v>3.67</v>
      </c>
    </row>
    <row r="11" spans="2:6" ht="15" thickBot="1" x14ac:dyDescent="0.35">
      <c r="B11" s="217"/>
      <c r="C11" s="218"/>
      <c r="D11" s="218"/>
      <c r="E11" s="219"/>
      <c r="F11" s="219"/>
    </row>
    <row r="12" spans="2:6" ht="15" thickBot="1" x14ac:dyDescent="0.35">
      <c r="B12" s="221" t="s">
        <v>150</v>
      </c>
      <c r="C12" s="222">
        <f>C8-C10</f>
        <v>7.55</v>
      </c>
      <c r="D12" s="222">
        <f t="shared" ref="D12:F12" si="0">D8-D10</f>
        <v>8.18</v>
      </c>
      <c r="E12" s="222">
        <f t="shared" si="0"/>
        <v>8.68</v>
      </c>
      <c r="F12" s="222">
        <f t="shared" si="0"/>
        <v>6.4399999999999995</v>
      </c>
    </row>
    <row r="13" spans="2:6" ht="15" thickBot="1" x14ac:dyDescent="0.35">
      <c r="B13" s="223" t="s">
        <v>151</v>
      </c>
      <c r="C13" s="224">
        <f>C12/C8</f>
        <v>0.72456813819577737</v>
      </c>
      <c r="D13" s="224">
        <f t="shared" ref="D13:F13" si="1">D12/D8</f>
        <v>0.78805394990366084</v>
      </c>
      <c r="E13" s="224">
        <f t="shared" si="1"/>
        <v>0.90605427974947805</v>
      </c>
      <c r="F13" s="224">
        <f t="shared" si="1"/>
        <v>0.63699307616221557</v>
      </c>
    </row>
    <row r="14" spans="2:6" ht="15" thickBot="1" x14ac:dyDescent="0.35">
      <c r="B14" s="217"/>
      <c r="C14" s="219"/>
      <c r="D14" s="219"/>
      <c r="E14" s="219"/>
      <c r="F14" s="219"/>
    </row>
    <row r="15" spans="2:6" ht="15" thickBot="1" x14ac:dyDescent="0.35">
      <c r="B15" s="217" t="s">
        <v>268</v>
      </c>
      <c r="C15" s="220">
        <v>1.58</v>
      </c>
      <c r="D15" s="220">
        <v>1.58</v>
      </c>
      <c r="E15" s="220">
        <v>1.58</v>
      </c>
      <c r="F15" s="220">
        <v>1.57</v>
      </c>
    </row>
    <row r="16" spans="2:6" ht="15" thickBot="1" x14ac:dyDescent="0.35">
      <c r="B16" s="217"/>
      <c r="C16" s="219"/>
      <c r="D16" s="219"/>
      <c r="E16" s="219"/>
      <c r="F16" s="219"/>
    </row>
    <row r="17" spans="2:30" ht="15" thickBot="1" x14ac:dyDescent="0.35">
      <c r="B17" s="221" t="s">
        <v>153</v>
      </c>
      <c r="C17" s="222">
        <f>C12-C15</f>
        <v>5.97</v>
      </c>
      <c r="D17" s="222">
        <f t="shared" ref="D17:F17" si="2">D12-D15</f>
        <v>6.6</v>
      </c>
      <c r="E17" s="222">
        <f t="shared" si="2"/>
        <v>7.1</v>
      </c>
      <c r="F17" s="222">
        <f t="shared" si="2"/>
        <v>4.8699999999999992</v>
      </c>
    </row>
    <row r="18" spans="2:30" ht="15" thickBot="1" x14ac:dyDescent="0.35">
      <c r="B18" s="223" t="s">
        <v>154</v>
      </c>
      <c r="C18" s="224">
        <f>C17/C8</f>
        <v>0.57293666026871404</v>
      </c>
      <c r="D18" s="224">
        <f t="shared" ref="D18:F18" si="3">D17/D8</f>
        <v>0.63583815028901725</v>
      </c>
      <c r="E18" s="224">
        <f t="shared" si="3"/>
        <v>0.74112734864300622</v>
      </c>
      <c r="F18" s="224">
        <f t="shared" si="3"/>
        <v>0.48170128585558847</v>
      </c>
    </row>
    <row r="19" spans="2:30" ht="15" thickBot="1" x14ac:dyDescent="0.35">
      <c r="B19" s="217"/>
      <c r="C19" s="219"/>
      <c r="D19" s="219"/>
      <c r="E19" s="219"/>
      <c r="F19" s="219"/>
      <c r="M19" s="236"/>
      <c r="N19" s="236"/>
      <c r="O19" s="236"/>
      <c r="P19" s="236"/>
      <c r="Q19" s="236"/>
      <c r="V19" s="236"/>
      <c r="W19" s="236"/>
      <c r="X19" s="236"/>
      <c r="Y19" s="236"/>
      <c r="Z19" s="236"/>
      <c r="AA19" s="236"/>
      <c r="AB19" s="236"/>
      <c r="AC19" s="236"/>
      <c r="AD19" s="236"/>
    </row>
    <row r="20" spans="2:30" ht="15" thickBot="1" x14ac:dyDescent="0.35">
      <c r="B20" s="217" t="s">
        <v>269</v>
      </c>
      <c r="C20" s="220">
        <v>4.41</v>
      </c>
      <c r="D20" s="220">
        <v>4.04</v>
      </c>
      <c r="E20" s="220">
        <v>4.04</v>
      </c>
      <c r="F20" s="225">
        <v>3.66</v>
      </c>
    </row>
    <row r="21" spans="2:30" ht="15" thickBot="1" x14ac:dyDescent="0.35">
      <c r="B21" s="217"/>
      <c r="C21" s="219"/>
      <c r="D21" s="219"/>
      <c r="E21" s="219"/>
      <c r="F21" s="219"/>
    </row>
    <row r="22" spans="2:30" ht="15" thickBot="1" x14ac:dyDescent="0.35">
      <c r="B22" s="221" t="s">
        <v>155</v>
      </c>
      <c r="C22" s="222">
        <f>C17-C20-C21</f>
        <v>1.5599999999999996</v>
      </c>
      <c r="D22" s="222">
        <f t="shared" ref="D22:F22" si="4">D17-D20-D21</f>
        <v>2.5599999999999996</v>
      </c>
      <c r="E22" s="222">
        <f t="shared" si="4"/>
        <v>3.0599999999999996</v>
      </c>
      <c r="F22" s="222">
        <f t="shared" si="4"/>
        <v>1.2099999999999991</v>
      </c>
    </row>
    <row r="23" spans="2:30" ht="15" thickBot="1" x14ac:dyDescent="0.35">
      <c r="B23" s="217"/>
      <c r="C23" s="218"/>
      <c r="D23" s="218"/>
      <c r="E23" s="219"/>
      <c r="F23" s="219"/>
    </row>
    <row r="24" spans="2:30" ht="15" thickBot="1" x14ac:dyDescent="0.35">
      <c r="B24" s="217" t="s">
        <v>270</v>
      </c>
      <c r="C24" s="220">
        <v>0.53</v>
      </c>
      <c r="D24" s="225">
        <f>0.8247-0.0383</f>
        <v>0.78639999999999999</v>
      </c>
      <c r="E24" s="225">
        <f>0.7052-0.0511</f>
        <v>0.65410000000000001</v>
      </c>
      <c r="F24" s="225">
        <f>0.1921-0.0681</f>
        <v>0.124</v>
      </c>
    </row>
    <row r="25" spans="2:30" ht="15" thickBot="1" x14ac:dyDescent="0.35">
      <c r="B25" s="217"/>
      <c r="C25" s="218"/>
      <c r="D25" s="218"/>
      <c r="E25" s="219"/>
      <c r="F25" s="219"/>
    </row>
    <row r="26" spans="2:30" ht="15" thickBot="1" x14ac:dyDescent="0.35">
      <c r="B26" s="221" t="s">
        <v>174</v>
      </c>
      <c r="C26" s="222">
        <f>C22-C24</f>
        <v>1.0299999999999996</v>
      </c>
      <c r="D26" s="226">
        <f>D22-D24</f>
        <v>1.7735999999999996</v>
      </c>
      <c r="E26" s="226">
        <f>E22-E24</f>
        <v>2.4058999999999995</v>
      </c>
      <c r="F26" s="226">
        <f>F22-F24</f>
        <v>1.085999999999999</v>
      </c>
    </row>
    <row r="27" spans="2:30" ht="15" thickBot="1" x14ac:dyDescent="0.35">
      <c r="B27" s="223" t="s">
        <v>175</v>
      </c>
      <c r="C27" s="224">
        <f>C26/C8</f>
        <v>9.8848368522072891E-2</v>
      </c>
      <c r="D27" s="224">
        <f>D26/D8</f>
        <v>0.17086705202312133</v>
      </c>
      <c r="E27" s="224">
        <f>E26/E8</f>
        <v>0.25113778705636736</v>
      </c>
      <c r="F27" s="224">
        <f>F26/F8</f>
        <v>0.10741839762611266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27603-B570-4A01-AE28-8EF851B1702E}">
  <dimension ref="A1:AD94"/>
  <sheetViews>
    <sheetView topLeftCell="Q1" workbookViewId="0">
      <pane ySplit="4" topLeftCell="A5" activePane="bottomLeft" state="frozen"/>
      <selection activeCell="N49" sqref="N49"/>
      <selection pane="bottomLeft" activeCell="N49" sqref="N49"/>
    </sheetView>
  </sheetViews>
  <sheetFormatPr defaultRowHeight="14.4" outlineLevelCol="1" x14ac:dyDescent="0.3"/>
  <cols>
    <col min="1" max="1" width="33.6640625" bestFit="1" customWidth="1"/>
    <col min="2" max="2" width="8" hidden="1" customWidth="1" outlineLevel="1"/>
    <col min="3" max="5" width="14.5546875" hidden="1" customWidth="1" outlineLevel="1"/>
    <col min="6" max="7" width="13.44140625" hidden="1" customWidth="1" outlineLevel="1"/>
    <col min="8" max="8" width="13.5546875" bestFit="1" customWidth="1" outlineLevel="1"/>
    <col min="9" max="10" width="13.44140625" hidden="1" customWidth="1" outlineLevel="1"/>
    <col min="11" max="12" width="13.44140625" hidden="1" customWidth="1"/>
    <col min="13" max="30" width="13.44140625" bestFit="1" customWidth="1"/>
    <col min="31" max="36" width="2" bestFit="1" customWidth="1"/>
  </cols>
  <sheetData>
    <row r="1" spans="1:30" x14ac:dyDescent="0.3">
      <c r="A1" s="2" t="str">
        <f>Assumptions!A1</f>
        <v>Plant Year</v>
      </c>
      <c r="B1" s="2"/>
      <c r="C1" s="2"/>
      <c r="D1" s="3"/>
      <c r="E1" s="3"/>
      <c r="F1" s="3">
        <f>Assumptions!F1</f>
        <v>1</v>
      </c>
      <c r="G1" s="3">
        <f>Assumptions!G1</f>
        <v>2</v>
      </c>
      <c r="H1" s="3">
        <f>Assumptions!H1</f>
        <v>3</v>
      </c>
      <c r="I1" s="3">
        <f>Assumptions!I1</f>
        <v>4</v>
      </c>
      <c r="J1" s="3">
        <f>Assumptions!J1</f>
        <v>5</v>
      </c>
      <c r="K1" s="3">
        <f>Assumptions!K1</f>
        <v>6</v>
      </c>
      <c r="L1" s="3">
        <f>Assumptions!L1</f>
        <v>7</v>
      </c>
      <c r="M1" s="3">
        <f>Assumptions!M1</f>
        <v>8</v>
      </c>
      <c r="N1" s="3">
        <f>Assumptions!N1</f>
        <v>9</v>
      </c>
      <c r="O1" s="3">
        <f>Assumptions!O1</f>
        <v>10</v>
      </c>
      <c r="P1" s="3">
        <f>Assumptions!P1</f>
        <v>11</v>
      </c>
      <c r="Q1" s="3">
        <f>Assumptions!Q1</f>
        <v>12</v>
      </c>
      <c r="R1" s="3">
        <f>Assumptions!R1</f>
        <v>13</v>
      </c>
      <c r="S1" s="3">
        <f>Assumptions!S1</f>
        <v>14</v>
      </c>
      <c r="T1" s="3">
        <f>Assumptions!T1</f>
        <v>15</v>
      </c>
      <c r="U1" s="3">
        <f>Assumptions!U1</f>
        <v>16</v>
      </c>
      <c r="V1" s="3">
        <f>Assumptions!V1</f>
        <v>17</v>
      </c>
      <c r="W1" s="3">
        <f>Assumptions!W1</f>
        <v>18</v>
      </c>
      <c r="X1" s="3">
        <f>Assumptions!X1</f>
        <v>19</v>
      </c>
      <c r="Y1" s="3">
        <f>Assumptions!Y1</f>
        <v>20</v>
      </c>
      <c r="Z1" s="3">
        <f>Assumptions!Z1</f>
        <v>21</v>
      </c>
      <c r="AA1" s="3">
        <f>Assumptions!AA1</f>
        <v>22</v>
      </c>
      <c r="AB1" s="3">
        <f>Assumptions!AB1</f>
        <v>23</v>
      </c>
      <c r="AC1" s="3">
        <f>Assumptions!AC1</f>
        <v>24</v>
      </c>
      <c r="AD1" s="3">
        <f>Assumptions!AD1</f>
        <v>25</v>
      </c>
    </row>
    <row r="2" spans="1:30" x14ac:dyDescent="0.3">
      <c r="A2" s="2" t="str">
        <f>Assumptions!A2</f>
        <v>Projecton Year</v>
      </c>
      <c r="B2" s="2"/>
      <c r="C2" s="2"/>
      <c r="D2" s="2"/>
      <c r="E2" s="2"/>
      <c r="F2" s="2"/>
      <c r="G2" s="2"/>
      <c r="H2" s="2"/>
      <c r="I2" s="2"/>
      <c r="J2" s="3">
        <f>Assumptions!J2</f>
        <v>1</v>
      </c>
      <c r="K2" s="3">
        <f>Assumptions!K2</f>
        <v>2</v>
      </c>
      <c r="L2" s="3">
        <f>Assumptions!L2</f>
        <v>3</v>
      </c>
      <c r="M2" s="3">
        <f>Assumptions!M2</f>
        <v>4</v>
      </c>
      <c r="N2" s="3">
        <f>Assumptions!N2</f>
        <v>5</v>
      </c>
      <c r="O2" s="3">
        <f>Assumptions!O2</f>
        <v>6</v>
      </c>
      <c r="P2" s="3">
        <f>Assumptions!P2</f>
        <v>7</v>
      </c>
      <c r="Q2" s="3">
        <f>Assumptions!Q2</f>
        <v>8</v>
      </c>
      <c r="R2" s="3">
        <f>Assumptions!R2</f>
        <v>9</v>
      </c>
      <c r="S2" s="3">
        <f>Assumptions!S2</f>
        <v>10</v>
      </c>
      <c r="T2" s="3">
        <f>Assumptions!T2</f>
        <v>11</v>
      </c>
      <c r="U2" s="3">
        <f>Assumptions!U2</f>
        <v>12</v>
      </c>
      <c r="V2" s="3">
        <f>Assumptions!V2</f>
        <v>13</v>
      </c>
      <c r="W2" s="3">
        <f>Assumptions!W2</f>
        <v>14</v>
      </c>
      <c r="X2" s="3">
        <f>Assumptions!X2</f>
        <v>15</v>
      </c>
      <c r="Y2" s="3">
        <f>Assumptions!Y2</f>
        <v>16</v>
      </c>
      <c r="Z2" s="3">
        <f>Assumptions!Z2</f>
        <v>17</v>
      </c>
      <c r="AA2" s="3">
        <f>Assumptions!AA2</f>
        <v>18</v>
      </c>
      <c r="AB2" s="3">
        <f>Assumptions!AB2</f>
        <v>19</v>
      </c>
      <c r="AC2" s="3">
        <f>Assumptions!AC2</f>
        <v>20</v>
      </c>
      <c r="AD2" s="3">
        <f>Assumptions!AD2</f>
        <v>21</v>
      </c>
    </row>
    <row r="3" spans="1:30" x14ac:dyDescent="0.3">
      <c r="A3" s="2" t="str">
        <f>Assumptions!A3</f>
        <v>No. of Days</v>
      </c>
      <c r="B3" s="2"/>
      <c r="C3" s="2"/>
      <c r="D3" s="2"/>
      <c r="E3" s="2"/>
      <c r="F3" s="2"/>
      <c r="G3" s="2"/>
      <c r="H3" s="2"/>
      <c r="I3" s="2"/>
      <c r="J3" s="3">
        <f>Assumptions!J3</f>
        <v>366</v>
      </c>
      <c r="K3" s="3">
        <f>Assumptions!K3</f>
        <v>365</v>
      </c>
      <c r="L3" s="3">
        <f>Assumptions!L3</f>
        <v>365</v>
      </c>
      <c r="M3" s="3">
        <f>Assumptions!M3</f>
        <v>365</v>
      </c>
      <c r="N3" s="3">
        <f>Assumptions!N3</f>
        <v>366</v>
      </c>
      <c r="O3" s="3">
        <f>Assumptions!O3</f>
        <v>365</v>
      </c>
      <c r="P3" s="3">
        <f>Assumptions!P3</f>
        <v>365</v>
      </c>
      <c r="Q3" s="3">
        <f>Assumptions!Q3</f>
        <v>365</v>
      </c>
      <c r="R3" s="3">
        <f>Assumptions!R3</f>
        <v>366</v>
      </c>
      <c r="S3" s="3">
        <f>Assumptions!S3</f>
        <v>365</v>
      </c>
      <c r="T3" s="3">
        <f>Assumptions!T3</f>
        <v>365</v>
      </c>
      <c r="U3" s="3">
        <f>Assumptions!U3</f>
        <v>365</v>
      </c>
      <c r="V3" s="3">
        <f>Assumptions!V3</f>
        <v>366</v>
      </c>
      <c r="W3" s="3">
        <f>Assumptions!W3</f>
        <v>365</v>
      </c>
      <c r="X3" s="3">
        <f>Assumptions!X3</f>
        <v>365</v>
      </c>
      <c r="Y3" s="3">
        <f>Assumptions!Y3</f>
        <v>365</v>
      </c>
      <c r="Z3" s="3">
        <f>Assumptions!Z3</f>
        <v>366</v>
      </c>
      <c r="AA3" s="3">
        <f>Assumptions!AA3</f>
        <v>365</v>
      </c>
      <c r="AB3" s="3">
        <f>Assumptions!AB3</f>
        <v>365</v>
      </c>
      <c r="AC3" s="3">
        <f>Assumptions!AC3</f>
        <v>365</v>
      </c>
      <c r="AD3" s="3">
        <f>Assumptions!AD3</f>
        <v>366</v>
      </c>
    </row>
    <row r="4" spans="1:30" x14ac:dyDescent="0.3">
      <c r="A4" s="2" t="str">
        <f>Assumptions!A4</f>
        <v>Year End</v>
      </c>
      <c r="B4" s="123"/>
      <c r="C4" s="123"/>
      <c r="D4" s="123"/>
      <c r="E4" s="123"/>
      <c r="F4" s="4">
        <f>Assumptions!F4</f>
        <v>42460</v>
      </c>
      <c r="G4" s="4">
        <f>Assumptions!G4</f>
        <v>42825</v>
      </c>
      <c r="H4" s="4">
        <f>Assumptions!H4</f>
        <v>43190</v>
      </c>
      <c r="I4" s="4">
        <f>Assumptions!I4</f>
        <v>43555</v>
      </c>
      <c r="J4" s="4">
        <f>Assumptions!J4</f>
        <v>43921</v>
      </c>
      <c r="K4" s="4">
        <f>Assumptions!K4</f>
        <v>44286</v>
      </c>
      <c r="L4" s="4">
        <f>Assumptions!L4</f>
        <v>44651</v>
      </c>
      <c r="M4" s="4">
        <f>Assumptions!M4</f>
        <v>45016</v>
      </c>
      <c r="N4" s="4">
        <f>Assumptions!N4</f>
        <v>45382</v>
      </c>
      <c r="O4" s="4">
        <f>Assumptions!O4</f>
        <v>45747</v>
      </c>
      <c r="P4" s="4">
        <f>Assumptions!P4</f>
        <v>46112</v>
      </c>
      <c r="Q4" s="4">
        <f>Assumptions!Q4</f>
        <v>46477</v>
      </c>
      <c r="R4" s="4">
        <f>Assumptions!R4</f>
        <v>46843</v>
      </c>
      <c r="S4" s="4">
        <f>Assumptions!S4</f>
        <v>47208</v>
      </c>
      <c r="T4" s="4">
        <f>Assumptions!T4</f>
        <v>47573</v>
      </c>
      <c r="U4" s="4">
        <f>Assumptions!U4</f>
        <v>47938</v>
      </c>
      <c r="V4" s="4">
        <f>Assumptions!V4</f>
        <v>48304</v>
      </c>
      <c r="W4" s="4">
        <f>Assumptions!W4</f>
        <v>48669</v>
      </c>
      <c r="X4" s="4">
        <f>Assumptions!X4</f>
        <v>49034</v>
      </c>
      <c r="Y4" s="4">
        <f>Assumptions!Y4</f>
        <v>49399</v>
      </c>
      <c r="Z4" s="4">
        <f>Assumptions!Z4</f>
        <v>49765</v>
      </c>
      <c r="AA4" s="4">
        <f>Assumptions!AA4</f>
        <v>50130</v>
      </c>
      <c r="AB4" s="4">
        <f>Assumptions!AB4</f>
        <v>50495</v>
      </c>
      <c r="AC4" s="4">
        <f>Assumptions!AC4</f>
        <v>50860</v>
      </c>
      <c r="AD4" s="4">
        <f>Assumptions!AD4</f>
        <v>51226</v>
      </c>
    </row>
    <row r="5" spans="1:30" x14ac:dyDescent="0.3">
      <c r="B5" s="125"/>
    </row>
    <row r="6" spans="1:30" x14ac:dyDescent="0.3">
      <c r="A6" s="132" t="s">
        <v>141</v>
      </c>
      <c r="B6" s="130"/>
      <c r="C6" s="129"/>
      <c r="D6" s="129"/>
      <c r="E6" s="129"/>
      <c r="F6" s="129"/>
      <c r="G6" s="129"/>
      <c r="H6" s="129"/>
      <c r="I6" s="129"/>
      <c r="J6" s="131"/>
      <c r="K6" s="131"/>
      <c r="L6" s="131"/>
      <c r="M6" s="131">
        <f>Assumptions!$C$19</f>
        <v>0.22</v>
      </c>
      <c r="N6" s="131">
        <f>Assumptions!$C$19</f>
        <v>0.22</v>
      </c>
      <c r="O6" s="131">
        <f>Assumptions!$C$19</f>
        <v>0.22</v>
      </c>
      <c r="P6" s="131">
        <f>Assumptions!$C$19</f>
        <v>0.22</v>
      </c>
      <c r="Q6" s="131">
        <f>Assumptions!$C$19</f>
        <v>0.22</v>
      </c>
      <c r="R6" s="129"/>
      <c r="S6" s="131"/>
      <c r="T6" s="131"/>
      <c r="U6" s="131"/>
      <c r="V6" s="131">
        <f>Assumptions!$C$19</f>
        <v>0.22</v>
      </c>
      <c r="W6" s="131">
        <f>Assumptions!$C$19</f>
        <v>0.22</v>
      </c>
      <c r="X6" s="131">
        <f>Assumptions!$C$19</f>
        <v>0.22</v>
      </c>
      <c r="Y6" s="131">
        <f>Assumptions!$C$19</f>
        <v>0.22</v>
      </c>
      <c r="Z6" s="131">
        <f>Assumptions!$C$19</f>
        <v>0.22</v>
      </c>
      <c r="AA6" s="131">
        <f>Assumptions!$C$19</f>
        <v>0.22</v>
      </c>
      <c r="AB6" s="131">
        <f>Assumptions!$C$19</f>
        <v>0.22</v>
      </c>
      <c r="AC6" s="131">
        <f>Assumptions!$C$19</f>
        <v>0.22</v>
      </c>
      <c r="AD6" s="131">
        <f>Assumptions!$C$19</f>
        <v>0.22</v>
      </c>
    </row>
    <row r="8" spans="1:30" x14ac:dyDescent="0.3">
      <c r="A8" s="111" t="s">
        <v>136</v>
      </c>
    </row>
    <row r="9" spans="1:30" x14ac:dyDescent="0.3">
      <c r="A9" s="2" t="s">
        <v>137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>
        <f>(Assumptions!$C$18*M6)*(24*'RKA P&amp;L'!M3*1000)</f>
        <v>11563200</v>
      </c>
      <c r="N9" s="2">
        <f>(Assumptions!$C$18*N6)*(24*'RKA P&amp;L'!N3*1000)</f>
        <v>11594880</v>
      </c>
      <c r="O9" s="2">
        <f>(Assumptions!$C$18*O6)*(24*'RKA P&amp;L'!O3*1000)</f>
        <v>11563200</v>
      </c>
      <c r="P9" s="2">
        <f>(Assumptions!$C$18*P6)*(24*'RKA P&amp;L'!P3*1000)</f>
        <v>11563200</v>
      </c>
      <c r="Q9" s="2">
        <f>(Assumptions!$C$18*Q6)*(24*'RKA P&amp;L'!Q3*1000)</f>
        <v>11563200</v>
      </c>
      <c r="R9" s="2"/>
      <c r="S9" s="2"/>
      <c r="T9" s="2"/>
      <c r="U9" s="2"/>
      <c r="V9" s="2">
        <f>(Assumptions!$C$18*V6)*(24*'RKA P&amp;L'!V3*1000)</f>
        <v>11594880</v>
      </c>
      <c r="W9" s="2">
        <f>(Assumptions!$C$18*W6)*(24*'RKA P&amp;L'!W3*1000)</f>
        <v>11563200</v>
      </c>
      <c r="X9" s="2">
        <f>(Assumptions!$C$18*X6)*(24*'RKA P&amp;L'!X3*1000)</f>
        <v>11563200</v>
      </c>
      <c r="Y9" s="2">
        <f>(Assumptions!$C$18*Y6)*(24*'RKA P&amp;L'!Y3*1000)</f>
        <v>11563200</v>
      </c>
      <c r="Z9" s="2">
        <f>(Assumptions!$C$18*Z6)*(24*'RKA P&amp;L'!Z3*1000)</f>
        <v>11594880</v>
      </c>
      <c r="AA9" s="2">
        <f>(Assumptions!$C$18*AA6)*(24*'RKA P&amp;L'!AA3*1000)</f>
        <v>11563200</v>
      </c>
      <c r="AB9" s="2">
        <f>(Assumptions!$C$18*AB6)*(24*'RKA P&amp;L'!AB3*1000)</f>
        <v>11563200</v>
      </c>
      <c r="AC9" s="2">
        <f>(Assumptions!$C$18*AC6)*(24*'RKA P&amp;L'!AC3*1000)</f>
        <v>11563200</v>
      </c>
      <c r="AD9" s="2">
        <f>(Assumptions!$C$18*AD6)*(24*'RKA P&amp;L'!AD3*1000)</f>
        <v>11594880</v>
      </c>
    </row>
    <row r="10" spans="1:30" x14ac:dyDescent="0.3">
      <c r="A10" s="2" t="str">
        <f>Assumptions!A21</f>
        <v>Auxiliary Consumption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>
        <f>M9*Assumptions!$C$21</f>
        <v>5781.6</v>
      </c>
      <c r="N10" s="2">
        <f>N9*Assumptions!$C$21</f>
        <v>5797.4400000000005</v>
      </c>
      <c r="O10" s="2">
        <f>O9*Assumptions!$C$21</f>
        <v>5781.6</v>
      </c>
      <c r="P10" s="2">
        <f>P9*Assumptions!$C$21</f>
        <v>5781.6</v>
      </c>
      <c r="Q10" s="2">
        <f>Q9*Assumptions!$C$21</f>
        <v>5781.6</v>
      </c>
      <c r="R10" s="2"/>
      <c r="S10" s="2"/>
      <c r="T10" s="2"/>
      <c r="U10" s="2"/>
      <c r="V10" s="2">
        <f>V9*Assumptions!$C$21</f>
        <v>5797.4400000000005</v>
      </c>
      <c r="W10" s="2">
        <f>W9*Assumptions!$C$21</f>
        <v>5781.6</v>
      </c>
      <c r="X10" s="2">
        <f>X9*Assumptions!$C$21</f>
        <v>5781.6</v>
      </c>
      <c r="Y10" s="2">
        <f>Y9*Assumptions!$C$21</f>
        <v>5781.6</v>
      </c>
      <c r="Z10" s="2">
        <f>Z9*Assumptions!$C$21</f>
        <v>5797.4400000000005</v>
      </c>
      <c r="AA10" s="2">
        <f>AA9*Assumptions!$C$21</f>
        <v>5781.6</v>
      </c>
      <c r="AB10" s="2">
        <f>AB9*Assumptions!$C$21</f>
        <v>5781.6</v>
      </c>
      <c r="AC10" s="2">
        <f>AC9*Assumptions!$C$21</f>
        <v>5781.6</v>
      </c>
      <c r="AD10" s="2">
        <f>AD9*Assumptions!$C$21</f>
        <v>5797.4400000000005</v>
      </c>
    </row>
    <row r="11" spans="1:30" x14ac:dyDescent="0.3">
      <c r="A11" s="101" t="s">
        <v>138</v>
      </c>
      <c r="B11" s="2"/>
      <c r="C11" s="2"/>
      <c r="D11" s="2"/>
      <c r="E11" s="2"/>
      <c r="F11" s="2"/>
      <c r="G11" s="2"/>
      <c r="H11" s="2"/>
      <c r="I11" s="2"/>
      <c r="J11" s="101"/>
      <c r="K11" s="101"/>
      <c r="L11" s="101"/>
      <c r="M11" s="101">
        <f t="shared" ref="M11:AB11" si="0">M9-M10</f>
        <v>11557418.4</v>
      </c>
      <c r="N11" s="101">
        <f t="shared" si="0"/>
        <v>11589082.560000001</v>
      </c>
      <c r="O11" s="101">
        <f t="shared" si="0"/>
        <v>11557418.4</v>
      </c>
      <c r="P11" s="101">
        <f t="shared" si="0"/>
        <v>11557418.4</v>
      </c>
      <c r="Q11" s="101">
        <f t="shared" si="0"/>
        <v>11557418.4</v>
      </c>
      <c r="R11" s="2"/>
      <c r="S11" s="101"/>
      <c r="T11" s="101"/>
      <c r="U11" s="101"/>
      <c r="V11" s="101">
        <f t="shared" ref="V11:Z11" si="1">V9-V10</f>
        <v>11589082.560000001</v>
      </c>
      <c r="W11" s="101">
        <f t="shared" si="1"/>
        <v>11557418.4</v>
      </c>
      <c r="X11" s="101">
        <f t="shared" si="1"/>
        <v>11557418.4</v>
      </c>
      <c r="Y11" s="101">
        <f t="shared" si="1"/>
        <v>11557418.4</v>
      </c>
      <c r="Z11" s="101">
        <f t="shared" si="1"/>
        <v>11589082.560000001</v>
      </c>
      <c r="AA11" s="101">
        <f t="shared" si="0"/>
        <v>11557418.4</v>
      </c>
      <c r="AB11" s="101">
        <f t="shared" si="0"/>
        <v>11557418.4</v>
      </c>
      <c r="AC11" s="101">
        <f t="shared" ref="AC11:AD11" si="2">AC9-AC10</f>
        <v>11557418.4</v>
      </c>
      <c r="AD11" s="101">
        <f t="shared" si="2"/>
        <v>11589082.560000001</v>
      </c>
    </row>
    <row r="13" spans="1:30" x14ac:dyDescent="0.3">
      <c r="A13" s="101" t="s">
        <v>139</v>
      </c>
      <c r="B13" s="128"/>
      <c r="C13" s="128"/>
      <c r="D13" s="128"/>
      <c r="E13" s="128"/>
      <c r="F13" s="128"/>
      <c r="G13" s="128"/>
      <c r="H13" s="128"/>
      <c r="I13" s="128"/>
      <c r="J13" s="127"/>
      <c r="K13" s="127"/>
      <c r="L13" s="127"/>
      <c r="M13" s="127">
        <f>Assumptions!M27</f>
        <v>5.7</v>
      </c>
      <c r="N13" s="127">
        <f>Assumptions!N27</f>
        <v>5.7</v>
      </c>
      <c r="O13" s="127">
        <f>Assumptions!O27</f>
        <v>5.7</v>
      </c>
      <c r="P13" s="127">
        <f>Assumptions!P27</f>
        <v>5.7</v>
      </c>
      <c r="Q13" s="127">
        <f>Assumptions!Q27</f>
        <v>5.7</v>
      </c>
      <c r="R13" s="128"/>
      <c r="S13" s="127"/>
      <c r="T13" s="127"/>
      <c r="U13" s="127"/>
      <c r="V13" s="127">
        <f>Assumptions!V27</f>
        <v>2.75</v>
      </c>
      <c r="W13" s="127">
        <f>Assumptions!W27</f>
        <v>2.75</v>
      </c>
      <c r="X13" s="127">
        <f>Assumptions!X27</f>
        <v>2.75</v>
      </c>
      <c r="Y13" s="127">
        <f>Assumptions!Y27</f>
        <v>2.75</v>
      </c>
      <c r="Z13" s="127">
        <f>Assumptions!Z27</f>
        <v>2.75</v>
      </c>
      <c r="AA13" s="127">
        <f>Assumptions!AA27</f>
        <v>2.75</v>
      </c>
      <c r="AB13" s="127">
        <f>Assumptions!AB27</f>
        <v>2.75</v>
      </c>
      <c r="AC13" s="127">
        <f>Assumptions!AC27</f>
        <v>2.75</v>
      </c>
      <c r="AD13" s="127">
        <f>Assumptions!AD27</f>
        <v>2.75</v>
      </c>
    </row>
    <row r="15" spans="1:30" x14ac:dyDescent="0.3">
      <c r="A15" s="111" t="s">
        <v>140</v>
      </c>
    </row>
    <row r="16" spans="1:30" x14ac:dyDescent="0.3">
      <c r="A16" s="2" t="s">
        <v>224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</row>
    <row r="17" spans="1:30" x14ac:dyDescent="0.3">
      <c r="A17" s="148" t="s">
        <v>222</v>
      </c>
      <c r="B17" s="2"/>
      <c r="C17" s="2"/>
      <c r="D17" s="2"/>
      <c r="E17" s="2"/>
      <c r="F17" s="2"/>
      <c r="G17" s="2"/>
      <c r="H17" s="2"/>
      <c r="I17" s="2"/>
      <c r="J17" s="95"/>
      <c r="K17" s="95"/>
      <c r="L17" s="95"/>
      <c r="M17" s="95">
        <f t="shared" ref="M17:AB17" si="3">(M11*M13)/(10^7)</f>
        <v>6.5877284880000007</v>
      </c>
      <c r="N17" s="95">
        <f t="shared" si="3"/>
        <v>6.6057770592000011</v>
      </c>
      <c r="O17" s="95">
        <f t="shared" si="3"/>
        <v>6.5877284880000007</v>
      </c>
      <c r="P17" s="95">
        <f t="shared" si="3"/>
        <v>6.5877284880000007</v>
      </c>
      <c r="Q17" s="95">
        <f t="shared" si="3"/>
        <v>6.5877284880000007</v>
      </c>
      <c r="R17" s="2"/>
      <c r="S17" s="95"/>
      <c r="T17" s="95"/>
      <c r="U17" s="95"/>
      <c r="V17" s="95">
        <f t="shared" ref="V17:Z17" si="4">(V11*V13)/(10^7)</f>
        <v>3.1869977040000004</v>
      </c>
      <c r="W17" s="95">
        <f t="shared" si="4"/>
        <v>3.1782900600000001</v>
      </c>
      <c r="X17" s="95">
        <f t="shared" si="4"/>
        <v>3.1782900600000001</v>
      </c>
      <c r="Y17" s="95">
        <f t="shared" si="4"/>
        <v>3.1782900600000001</v>
      </c>
      <c r="Z17" s="95">
        <f t="shared" si="4"/>
        <v>3.1869977040000004</v>
      </c>
      <c r="AA17" s="95">
        <f t="shared" si="3"/>
        <v>3.1782900600000001</v>
      </c>
      <c r="AB17" s="95">
        <f t="shared" si="3"/>
        <v>3.1782900600000001</v>
      </c>
      <c r="AC17" s="95">
        <f t="shared" ref="AC17:AD17" si="5">(AC11*AC13)/(10^7)</f>
        <v>3.1782900600000001</v>
      </c>
      <c r="AD17" s="95">
        <f t="shared" si="5"/>
        <v>3.1869977040000004</v>
      </c>
    </row>
    <row r="18" spans="1:30" ht="15" thickBot="1" x14ac:dyDescent="0.35">
      <c r="A18" s="148" t="s">
        <v>223</v>
      </c>
      <c r="B18" s="2"/>
      <c r="C18" s="2"/>
      <c r="D18" s="2"/>
      <c r="E18" s="2"/>
      <c r="F18" s="2"/>
      <c r="G18" s="2"/>
      <c r="H18" s="2"/>
      <c r="I18" s="2"/>
      <c r="J18" s="191"/>
      <c r="K18" s="191"/>
      <c r="L18" s="191"/>
      <c r="M18" s="191">
        <f>(M11*Assumptions!$C$28)/(10^7)</f>
        <v>0.57787092000000007</v>
      </c>
      <c r="N18" s="191">
        <f>(N11*Assumptions!$C$28)/(10^7)</f>
        <v>0.57945412800000007</v>
      </c>
      <c r="O18" s="191">
        <f>(O11*Assumptions!$C$28)/(10^7)</f>
        <v>0.57787092000000007</v>
      </c>
      <c r="P18" s="149">
        <v>0</v>
      </c>
      <c r="Q18" s="149">
        <v>0</v>
      </c>
      <c r="R18" s="2"/>
      <c r="S18" s="191"/>
      <c r="T18" s="191"/>
      <c r="U18" s="191"/>
      <c r="V18" s="191">
        <f>(V11*Assumptions!$C$28)/(10^7)</f>
        <v>0.57945412800000007</v>
      </c>
      <c r="W18" s="191">
        <f>(W11*Assumptions!$C$28)/(10^7)</f>
        <v>0.57787092000000007</v>
      </c>
      <c r="X18" s="191">
        <f>(X11*Assumptions!$C$28)/(10^7)</f>
        <v>0.57787092000000007</v>
      </c>
      <c r="Y18" s="149">
        <v>0</v>
      </c>
      <c r="Z18" s="149">
        <v>0</v>
      </c>
      <c r="AA18" s="149">
        <v>0</v>
      </c>
      <c r="AB18" s="149">
        <v>0</v>
      </c>
      <c r="AC18" s="149">
        <v>0</v>
      </c>
      <c r="AD18" s="149">
        <v>0</v>
      </c>
    </row>
    <row r="19" spans="1:30" x14ac:dyDescent="0.3">
      <c r="A19" s="148"/>
      <c r="B19" s="2"/>
      <c r="C19" s="2"/>
      <c r="D19" s="2"/>
      <c r="E19" s="2"/>
      <c r="F19" s="2"/>
      <c r="G19" s="2"/>
      <c r="H19" s="2"/>
      <c r="I19" s="2"/>
      <c r="J19" s="192"/>
      <c r="K19" s="192"/>
      <c r="L19" s="192"/>
      <c r="M19" s="193">
        <f t="shared" ref="M19:AD19" si="6">SUM(M17:M18)</f>
        <v>7.1655994080000003</v>
      </c>
      <c r="N19" s="193">
        <f t="shared" si="6"/>
        <v>7.1852311872000012</v>
      </c>
      <c r="O19" s="193">
        <f t="shared" si="6"/>
        <v>7.1655994080000003</v>
      </c>
      <c r="P19" s="193">
        <f t="shared" si="6"/>
        <v>6.5877284880000007</v>
      </c>
      <c r="Q19" s="193">
        <f t="shared" si="6"/>
        <v>6.5877284880000007</v>
      </c>
      <c r="R19" s="2"/>
      <c r="S19" s="192"/>
      <c r="T19" s="192"/>
      <c r="U19" s="192"/>
      <c r="V19" s="193">
        <f t="shared" ref="V19:Z19" si="7">SUM(V17:V18)</f>
        <v>3.7664518320000004</v>
      </c>
      <c r="W19" s="193">
        <f t="shared" si="7"/>
        <v>3.7561609800000002</v>
      </c>
      <c r="X19" s="193">
        <f t="shared" si="7"/>
        <v>3.7561609800000002</v>
      </c>
      <c r="Y19" s="193">
        <f t="shared" si="7"/>
        <v>3.1782900600000001</v>
      </c>
      <c r="Z19" s="193">
        <f t="shared" si="7"/>
        <v>3.1869977040000004</v>
      </c>
      <c r="AA19" s="193">
        <f t="shared" si="6"/>
        <v>3.1782900600000001</v>
      </c>
      <c r="AB19" s="193">
        <f t="shared" si="6"/>
        <v>3.1782900600000001</v>
      </c>
      <c r="AC19" s="193">
        <f t="shared" si="6"/>
        <v>3.1782900600000001</v>
      </c>
      <c r="AD19" s="193">
        <f t="shared" si="6"/>
        <v>3.1869977040000004</v>
      </c>
    </row>
    <row r="20" spans="1:30" x14ac:dyDescent="0.3">
      <c r="A20" s="190" t="s">
        <v>225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</row>
    <row r="21" spans="1:30" x14ac:dyDescent="0.3">
      <c r="A21" s="148" t="s">
        <v>144</v>
      </c>
      <c r="B21" s="2"/>
      <c r="C21" s="2"/>
      <c r="D21" s="2"/>
      <c r="E21" s="2"/>
      <c r="F21" s="2"/>
      <c r="G21" s="2"/>
      <c r="H21" s="2"/>
      <c r="I21" s="2"/>
      <c r="J21" s="149"/>
      <c r="K21" s="149"/>
      <c r="L21" s="149"/>
      <c r="M21" s="149">
        <v>0</v>
      </c>
      <c r="N21" s="149">
        <v>0</v>
      </c>
      <c r="O21" s="149">
        <v>0</v>
      </c>
      <c r="P21" s="149">
        <v>0</v>
      </c>
      <c r="Q21" s="149">
        <v>0</v>
      </c>
      <c r="R21" s="2"/>
      <c r="S21" s="149"/>
      <c r="T21" s="149"/>
      <c r="U21" s="149"/>
      <c r="V21" s="149">
        <v>0</v>
      </c>
      <c r="W21" s="149">
        <v>0</v>
      </c>
      <c r="X21" s="149">
        <v>0</v>
      </c>
      <c r="Y21" s="149">
        <v>0</v>
      </c>
      <c r="Z21" s="149">
        <v>0</v>
      </c>
      <c r="AA21" s="149">
        <v>0</v>
      </c>
      <c r="AB21" s="149">
        <v>0</v>
      </c>
      <c r="AC21" s="149">
        <v>0</v>
      </c>
      <c r="AD21" s="95">
        <f>Assumptions!C56</f>
        <v>5.5875645536385514</v>
      </c>
    </row>
    <row r="22" spans="1:30" x14ac:dyDescent="0.3">
      <c r="A22" s="101" t="s">
        <v>145</v>
      </c>
      <c r="B22" s="2"/>
      <c r="C22" s="2"/>
      <c r="D22" s="2"/>
      <c r="E22" s="2"/>
      <c r="F22" s="2"/>
      <c r="G22" s="2"/>
      <c r="H22" s="2"/>
      <c r="I22" s="2"/>
      <c r="J22" s="127"/>
      <c r="K22" s="127"/>
      <c r="L22" s="127"/>
      <c r="M22" s="127">
        <f t="shared" ref="M22:AD22" si="8">SUM(M19:M21)</f>
        <v>7.1655994080000003</v>
      </c>
      <c r="N22" s="127">
        <f t="shared" si="8"/>
        <v>7.1852311872000012</v>
      </c>
      <c r="O22" s="127">
        <f t="shared" si="8"/>
        <v>7.1655994080000003</v>
      </c>
      <c r="P22" s="127">
        <f t="shared" si="8"/>
        <v>6.5877284880000007</v>
      </c>
      <c r="Q22" s="127">
        <f t="shared" si="8"/>
        <v>6.5877284880000007</v>
      </c>
      <c r="R22" s="127">
        <f t="shared" si="8"/>
        <v>0</v>
      </c>
      <c r="S22" s="127">
        <f t="shared" si="8"/>
        <v>0</v>
      </c>
      <c r="T22" s="127">
        <f t="shared" si="8"/>
        <v>0</v>
      </c>
      <c r="U22" s="127">
        <f t="shared" si="8"/>
        <v>0</v>
      </c>
      <c r="V22" s="127">
        <f t="shared" si="8"/>
        <v>3.7664518320000004</v>
      </c>
      <c r="W22" s="127">
        <f t="shared" si="8"/>
        <v>3.7561609800000002</v>
      </c>
      <c r="X22" s="127">
        <f t="shared" si="8"/>
        <v>3.7561609800000002</v>
      </c>
      <c r="Y22" s="127">
        <f t="shared" si="8"/>
        <v>3.1782900600000001</v>
      </c>
      <c r="Z22" s="127">
        <f t="shared" si="8"/>
        <v>3.1869977040000004</v>
      </c>
      <c r="AA22" s="127">
        <f t="shared" si="8"/>
        <v>3.1782900600000001</v>
      </c>
      <c r="AB22" s="127">
        <f t="shared" si="8"/>
        <v>3.1782900600000001</v>
      </c>
      <c r="AC22" s="127">
        <f t="shared" si="8"/>
        <v>3.1782900600000001</v>
      </c>
      <c r="AD22" s="127">
        <f t="shared" si="8"/>
        <v>8.7745622576385518</v>
      </c>
    </row>
    <row r="23" spans="1:30" x14ac:dyDescent="0.3">
      <c r="A23" s="55" t="s">
        <v>146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</row>
    <row r="24" spans="1:30" x14ac:dyDescent="0.3">
      <c r="A24" s="148" t="s">
        <v>147</v>
      </c>
      <c r="B24" s="2"/>
      <c r="C24" s="2"/>
      <c r="D24" s="2"/>
      <c r="E24" s="2"/>
      <c r="F24" s="2"/>
      <c r="G24" s="2"/>
      <c r="H24" s="2"/>
      <c r="I24" s="2"/>
      <c r="J24" s="95"/>
      <c r="K24" s="95"/>
      <c r="L24" s="95"/>
      <c r="M24" s="95">
        <f>Assumptions!C43*(1+Assumptions!$C$44)</f>
        <v>0.48636000000000007</v>
      </c>
      <c r="N24" s="95">
        <f>M24*(1+Assumptions!$C$44)</f>
        <v>0.51067800000000008</v>
      </c>
      <c r="O24" s="95">
        <f>N24*(1+Assumptions!$C$44)</f>
        <v>0.53621190000000007</v>
      </c>
      <c r="P24" s="95">
        <f>O24*(1+Assumptions!$C$44)</f>
        <v>0.56302249500000012</v>
      </c>
      <c r="Q24" s="95">
        <f>P24*(1+Assumptions!$C$44)</f>
        <v>0.59117361975000016</v>
      </c>
      <c r="R24" s="95">
        <f>Q24*(1+Assumptions!$C$44)</f>
        <v>0.62073230073750019</v>
      </c>
      <c r="S24" s="95">
        <f>R24*(1+Assumptions!$C$44)</f>
        <v>0.65176891577437523</v>
      </c>
      <c r="T24" s="95">
        <f>S24*(1+Assumptions!$C$44)</f>
        <v>0.68435736156309401</v>
      </c>
      <c r="U24" s="95">
        <f>T24*(1+Assumptions!$C$44)</f>
        <v>0.71857522964124876</v>
      </c>
      <c r="V24" s="95">
        <f>U24*(1+Assumptions!$C$44)</f>
        <v>0.75450399112331124</v>
      </c>
      <c r="W24" s="95">
        <f>V24*(1+Assumptions!$C$44)</f>
        <v>0.79222919067947684</v>
      </c>
      <c r="X24" s="95">
        <f>W24*(1+Assumptions!$C$44)</f>
        <v>0.83184065021345066</v>
      </c>
      <c r="Y24" s="95">
        <f>X24*(1+Assumptions!$C$44)</f>
        <v>0.87343268272412322</v>
      </c>
      <c r="Z24" s="95">
        <f>Y24*(1+Assumptions!$C$44)</f>
        <v>0.91710431686032945</v>
      </c>
      <c r="AA24" s="95">
        <f>Z24*(1+Assumptions!$C$44)</f>
        <v>0.962959532703346</v>
      </c>
      <c r="AB24" s="95">
        <f>AA24*(1+Assumptions!$C$44)</f>
        <v>1.0111075093385133</v>
      </c>
      <c r="AC24" s="95">
        <f>AB24*(1+Assumptions!$C$44)</f>
        <v>1.061662884805439</v>
      </c>
      <c r="AD24" s="95">
        <f>AC24*(1+Assumptions!$C$44)</f>
        <v>1.114746029045711</v>
      </c>
    </row>
    <row r="25" spans="1:30" x14ac:dyDescent="0.3">
      <c r="A25" s="148" t="str">
        <f>Assumptions!A50</f>
        <v>Employee Benefit Expenses</v>
      </c>
      <c r="B25" s="2"/>
      <c r="C25" s="2"/>
      <c r="D25" s="2"/>
      <c r="E25" s="2"/>
      <c r="F25" s="2"/>
      <c r="G25" s="2"/>
      <c r="H25" s="2"/>
      <c r="I25" s="2"/>
      <c r="J25" s="203"/>
      <c r="K25" s="203"/>
      <c r="L25" s="203"/>
      <c r="M25" s="203">
        <f>Assumptions!C50*(1+Assumptions!$C$51)</f>
        <v>0.28252875</v>
      </c>
      <c r="N25" s="203">
        <f>M25*(1+Assumptions!$C$51)</f>
        <v>0.29665518750000003</v>
      </c>
      <c r="O25" s="203">
        <f>N25*(1+Assumptions!$C$51)</f>
        <v>0.31148794687500003</v>
      </c>
      <c r="P25" s="203">
        <f>O25*(1+Assumptions!$C$51)</f>
        <v>0.32706234421875002</v>
      </c>
      <c r="Q25" s="203">
        <f>P25*(1+Assumptions!$C$51)</f>
        <v>0.34341546142968754</v>
      </c>
      <c r="R25" s="203">
        <f>Q25*(1+Assumptions!$C$51)</f>
        <v>0.36058623450117194</v>
      </c>
      <c r="S25" s="203">
        <f>R25*(1+Assumptions!$C$51)</f>
        <v>0.37861554622623056</v>
      </c>
      <c r="T25" s="203">
        <f>S25*(1+Assumptions!$C$51)</f>
        <v>0.3975463235375421</v>
      </c>
      <c r="U25" s="203">
        <f>T25*(1+Assumptions!$C$51)</f>
        <v>0.4174236397144192</v>
      </c>
      <c r="V25" s="203">
        <f>U25*(1+Assumptions!$C$51)</f>
        <v>0.43829482170014017</v>
      </c>
      <c r="W25" s="203">
        <f>V25*(1+Assumptions!$C$51)</f>
        <v>0.46020956278514719</v>
      </c>
      <c r="X25" s="203">
        <f>W25*(1+Assumptions!$C$51)</f>
        <v>0.48322004092440457</v>
      </c>
      <c r="Y25" s="203">
        <f>X25*(1+Assumptions!$C$51)</f>
        <v>0.50738104297062481</v>
      </c>
      <c r="Z25" s="203">
        <f>Y25*(1+Assumptions!$C$51)</f>
        <v>0.53275009511915605</v>
      </c>
      <c r="AA25" s="203">
        <f>Z25*(1+Assumptions!$C$51)</f>
        <v>0.55938759987511388</v>
      </c>
      <c r="AB25" s="203">
        <f>AA25*(1+Assumptions!$C$51)</f>
        <v>0.58735697986886959</v>
      </c>
      <c r="AC25" s="203">
        <f>AB25*(1+Assumptions!$C$51)</f>
        <v>0.61672482886231306</v>
      </c>
      <c r="AD25" s="203">
        <f>AC25*(1+Assumptions!$C$51)</f>
        <v>0.64756107030542875</v>
      </c>
    </row>
    <row r="26" spans="1:30" ht="15" thickBot="1" x14ac:dyDescent="0.35">
      <c r="A26" s="148" t="s">
        <v>148</v>
      </c>
      <c r="B26" s="2"/>
      <c r="C26" s="2"/>
      <c r="D26" s="2"/>
      <c r="E26" s="2"/>
      <c r="F26" s="2"/>
      <c r="G26" s="2"/>
      <c r="H26" s="2"/>
      <c r="I26" s="2"/>
      <c r="J26" s="191"/>
      <c r="K26" s="191"/>
      <c r="L26" s="191"/>
      <c r="M26" s="191">
        <f>Assumptions!C49*(1+Assumptions!$C$51)</f>
        <v>0.40175625000000004</v>
      </c>
      <c r="N26" s="191">
        <f>M26*(1+Assumptions!$C$51)</f>
        <v>0.42184406250000006</v>
      </c>
      <c r="O26" s="191">
        <f>N26*(1+Assumptions!$C$51)</f>
        <v>0.4429362656250001</v>
      </c>
      <c r="P26" s="191">
        <f>O26*(1+Assumptions!$C$51)</f>
        <v>0.46508307890625011</v>
      </c>
      <c r="Q26" s="191">
        <f>P26*(1+Assumptions!$C$51)</f>
        <v>0.48833723285156266</v>
      </c>
      <c r="R26" s="191">
        <f>Q26*(1+Assumptions!$C$51)</f>
        <v>0.51275409449414078</v>
      </c>
      <c r="S26" s="191">
        <f>R26*(1+Assumptions!$C$51)</f>
        <v>0.53839179921884783</v>
      </c>
      <c r="T26" s="191">
        <f>S26*(1+Assumptions!$C$51)</f>
        <v>0.56531138917979029</v>
      </c>
      <c r="U26" s="191">
        <f>T26*(1+Assumptions!$C$51)</f>
        <v>0.59357695863877979</v>
      </c>
      <c r="V26" s="191">
        <f>U26*(1+Assumptions!$C$51)</f>
        <v>0.62325580657071877</v>
      </c>
      <c r="W26" s="191">
        <f>V26*(1+Assumptions!$C$51)</f>
        <v>0.65441859689925475</v>
      </c>
      <c r="X26" s="191">
        <f>W26*(1+Assumptions!$C$51)</f>
        <v>0.68713952674421752</v>
      </c>
      <c r="Y26" s="191">
        <f>X26*(1+Assumptions!$C$51)</f>
        <v>0.72149650308142843</v>
      </c>
      <c r="Z26" s="191">
        <f>Y26*(1+Assumptions!$C$51)</f>
        <v>0.75757132823549989</v>
      </c>
      <c r="AA26" s="191">
        <f>Z26*(1+Assumptions!$C$51)</f>
        <v>0.79544989464727489</v>
      </c>
      <c r="AB26" s="191">
        <f>AA26*(1+Assumptions!$C$51)</f>
        <v>0.83522238937963866</v>
      </c>
      <c r="AC26" s="191">
        <f>AB26*(1+Assumptions!$C$51)</f>
        <v>0.87698350884862064</v>
      </c>
      <c r="AD26" s="191">
        <f>AC26*(1+Assumptions!$C$51)</f>
        <v>0.9208326842910517</v>
      </c>
    </row>
    <row r="27" spans="1:30" x14ac:dyDescent="0.3">
      <c r="A27" s="55" t="s">
        <v>149</v>
      </c>
      <c r="B27" s="2"/>
      <c r="C27" s="2"/>
      <c r="D27" s="2"/>
      <c r="E27" s="2"/>
      <c r="F27" s="2"/>
      <c r="G27" s="2"/>
      <c r="H27" s="2"/>
      <c r="I27" s="2"/>
      <c r="J27" s="193"/>
      <c r="K27" s="193"/>
      <c r="L27" s="193"/>
      <c r="M27" s="193">
        <f t="shared" ref="M27:AD27" si="9">SUM(M24:M26)</f>
        <v>1.1706450000000002</v>
      </c>
      <c r="N27" s="193">
        <f t="shared" si="9"/>
        <v>1.2291772500000002</v>
      </c>
      <c r="O27" s="193">
        <f t="shared" si="9"/>
        <v>1.2906361125000001</v>
      </c>
      <c r="P27" s="193">
        <f t="shared" si="9"/>
        <v>1.3551679181250003</v>
      </c>
      <c r="Q27" s="193">
        <f t="shared" si="9"/>
        <v>1.4229263140312505</v>
      </c>
      <c r="R27" s="193">
        <f t="shared" si="9"/>
        <v>1.4940726297328131</v>
      </c>
      <c r="S27" s="193">
        <f t="shared" si="9"/>
        <v>1.5687762612194536</v>
      </c>
      <c r="T27" s="193">
        <f t="shared" si="9"/>
        <v>1.6472150742804264</v>
      </c>
      <c r="U27" s="193">
        <f t="shared" si="9"/>
        <v>1.7295758279944478</v>
      </c>
      <c r="V27" s="193">
        <f t="shared" si="9"/>
        <v>1.8160546193941702</v>
      </c>
      <c r="W27" s="193">
        <f t="shared" si="9"/>
        <v>1.9068573503638788</v>
      </c>
      <c r="X27" s="193">
        <f t="shared" si="9"/>
        <v>2.0022002178820726</v>
      </c>
      <c r="Y27" s="193">
        <f t="shared" si="9"/>
        <v>2.1023102287761768</v>
      </c>
      <c r="Z27" s="193">
        <f t="shared" si="9"/>
        <v>2.2074257402149851</v>
      </c>
      <c r="AA27" s="193">
        <f t="shared" si="9"/>
        <v>2.3177970272257347</v>
      </c>
      <c r="AB27" s="193">
        <f t="shared" si="9"/>
        <v>2.4336868785870216</v>
      </c>
      <c r="AC27" s="193">
        <f t="shared" si="9"/>
        <v>2.5553712225163725</v>
      </c>
      <c r="AD27" s="193">
        <f t="shared" si="9"/>
        <v>2.6831397836421913</v>
      </c>
    </row>
    <row r="28" spans="1:30" x14ac:dyDescent="0.3">
      <c r="A28" s="101" t="s">
        <v>150</v>
      </c>
      <c r="B28" s="55"/>
      <c r="C28" s="55"/>
      <c r="D28" s="55"/>
      <c r="E28" s="55"/>
      <c r="F28" s="55"/>
      <c r="G28" s="55"/>
      <c r="H28" s="55"/>
      <c r="I28" s="55"/>
      <c r="J28" s="127"/>
      <c r="K28" s="127"/>
      <c r="L28" s="127"/>
      <c r="M28" s="127">
        <f t="shared" ref="M28:AD28" si="10">M22-M27</f>
        <v>5.9949544079999999</v>
      </c>
      <c r="N28" s="127">
        <f t="shared" si="10"/>
        <v>5.956053937200001</v>
      </c>
      <c r="O28" s="127">
        <f t="shared" si="10"/>
        <v>5.8749632955000006</v>
      </c>
      <c r="P28" s="127">
        <f t="shared" si="10"/>
        <v>5.232560569875</v>
      </c>
      <c r="Q28" s="127">
        <f t="shared" si="10"/>
        <v>5.1648021739687504</v>
      </c>
      <c r="R28" s="127">
        <f t="shared" si="10"/>
        <v>-1.4940726297328131</v>
      </c>
      <c r="S28" s="127">
        <f t="shared" si="10"/>
        <v>-1.5687762612194536</v>
      </c>
      <c r="T28" s="127">
        <f t="shared" si="10"/>
        <v>-1.6472150742804264</v>
      </c>
      <c r="U28" s="127">
        <f t="shared" si="10"/>
        <v>-1.7295758279944478</v>
      </c>
      <c r="V28" s="127">
        <f t="shared" si="10"/>
        <v>1.9503972126058302</v>
      </c>
      <c r="W28" s="127">
        <f t="shared" si="10"/>
        <v>1.8493036296361214</v>
      </c>
      <c r="X28" s="127">
        <f t="shared" si="10"/>
        <v>1.7539607621179276</v>
      </c>
      <c r="Y28" s="127">
        <f t="shared" si="10"/>
        <v>1.0759798312238233</v>
      </c>
      <c r="Z28" s="127">
        <f t="shared" si="10"/>
        <v>0.97957196378501532</v>
      </c>
      <c r="AA28" s="127">
        <f t="shared" si="10"/>
        <v>0.86049303277426548</v>
      </c>
      <c r="AB28" s="127">
        <f t="shared" si="10"/>
        <v>0.74460318141297854</v>
      </c>
      <c r="AC28" s="127">
        <f t="shared" si="10"/>
        <v>0.62291883748362764</v>
      </c>
      <c r="AD28" s="127">
        <f t="shared" si="10"/>
        <v>6.0914224739963601</v>
      </c>
    </row>
    <row r="29" spans="1:30" x14ac:dyDescent="0.3">
      <c r="A29" s="150" t="s">
        <v>151</v>
      </c>
      <c r="B29" s="55"/>
      <c r="C29" s="55"/>
      <c r="D29" s="55"/>
      <c r="E29" s="55"/>
      <c r="F29" s="55"/>
      <c r="G29" s="55"/>
      <c r="H29" s="55"/>
      <c r="I29" s="55"/>
      <c r="J29" s="151"/>
      <c r="K29" s="151"/>
      <c r="L29" s="151"/>
      <c r="M29" s="151">
        <f t="shared" ref="M29:AB29" si="11">M28/M$22</f>
        <v>0.83662985699520975</v>
      </c>
      <c r="N29" s="151">
        <f t="shared" si="11"/>
        <v>0.82893003468145943</v>
      </c>
      <c r="O29" s="151">
        <f t="shared" si="11"/>
        <v>0.81988441733721884</v>
      </c>
      <c r="P29" s="151">
        <f t="shared" si="11"/>
        <v>0.79428904506408671</v>
      </c>
      <c r="Q29" s="151">
        <f t="shared" si="11"/>
        <v>0.78400349731729102</v>
      </c>
      <c r="R29" s="151" t="e">
        <f t="shared" si="11"/>
        <v>#DIV/0!</v>
      </c>
      <c r="S29" s="151" t="e">
        <f t="shared" si="11"/>
        <v>#DIV/0!</v>
      </c>
      <c r="T29" s="151" t="e">
        <f t="shared" si="11"/>
        <v>#DIV/0!</v>
      </c>
      <c r="U29" s="151" t="e">
        <f t="shared" si="11"/>
        <v>#DIV/0!</v>
      </c>
      <c r="V29" s="151">
        <f t="shared" si="11"/>
        <v>0.51783410477604908</v>
      </c>
      <c r="W29" s="151">
        <f t="shared" si="11"/>
        <v>0.49233875743954969</v>
      </c>
      <c r="X29" s="151">
        <f t="shared" si="11"/>
        <v>0.46695569531152725</v>
      </c>
      <c r="Y29" s="151">
        <f t="shared" si="11"/>
        <v>0.3385404764547586</v>
      </c>
      <c r="Z29" s="151">
        <f t="shared" si="11"/>
        <v>0.30736513005815935</v>
      </c>
      <c r="AA29" s="151">
        <f t="shared" si="11"/>
        <v>0.27074087529137142</v>
      </c>
      <c r="AB29" s="151">
        <f t="shared" si="11"/>
        <v>0.23427791905593995</v>
      </c>
      <c r="AC29" s="151">
        <f t="shared" ref="AC29:AD29" si="12">AC28/AC$22</f>
        <v>0.195991815008737</v>
      </c>
      <c r="AD29" s="151">
        <f t="shared" si="12"/>
        <v>0.69421383029034545</v>
      </c>
    </row>
    <row r="30" spans="1:30" x14ac:dyDescent="0.3">
      <c r="A30" s="2" t="s">
        <v>152</v>
      </c>
      <c r="B30" s="2"/>
      <c r="C30" s="2"/>
      <c r="D30" s="2"/>
      <c r="E30" s="2"/>
      <c r="F30" s="2"/>
      <c r="G30" s="2"/>
      <c r="H30" s="2"/>
      <c r="I30" s="2"/>
      <c r="J30" s="95"/>
      <c r="K30" s="95"/>
      <c r="L30" s="95"/>
      <c r="M30" s="95">
        <f>'Depreciation Schedule'!H84</f>
        <v>1.5678733787878787</v>
      </c>
      <c r="N30" s="95">
        <f>'Depreciation Schedule'!I84</f>
        <v>1.5678733787878787</v>
      </c>
      <c r="O30" s="95">
        <f>'Depreciation Schedule'!J84</f>
        <v>1.5678733787878787</v>
      </c>
      <c r="P30" s="95">
        <f>'Depreciation Schedule'!K84</f>
        <v>1.5678733787878787</v>
      </c>
      <c r="Q30" s="95">
        <f>'Depreciation Schedule'!L84</f>
        <v>1.5678733787878787</v>
      </c>
      <c r="R30" s="95">
        <f>'Depreciation Schedule'!M84</f>
        <v>1.5678733787878787</v>
      </c>
      <c r="S30" s="95">
        <f>'Depreciation Schedule'!N84</f>
        <v>1.5678733787878787</v>
      </c>
      <c r="T30" s="95">
        <f>'Depreciation Schedule'!O84</f>
        <v>1.5678733787878787</v>
      </c>
      <c r="U30" s="95">
        <f>'Depreciation Schedule'!P84</f>
        <v>1.5678733787878787</v>
      </c>
      <c r="V30" s="95">
        <f>'Depreciation Schedule'!Q84</f>
        <v>1.5678733787878787</v>
      </c>
      <c r="W30" s="95">
        <f>'Depreciation Schedule'!R84</f>
        <v>1.5678733787878787</v>
      </c>
      <c r="X30" s="95">
        <f>'Depreciation Schedule'!S84</f>
        <v>1.5678733787878787</v>
      </c>
      <c r="Y30" s="95">
        <f>'Depreciation Schedule'!T84</f>
        <v>1.5678733787878787</v>
      </c>
      <c r="Z30" s="95">
        <f>'Depreciation Schedule'!U84</f>
        <v>1.5678733787878787</v>
      </c>
      <c r="AA30" s="95">
        <f>'Depreciation Schedule'!V84</f>
        <v>1.5678733787878787</v>
      </c>
      <c r="AB30" s="95">
        <f>'Depreciation Schedule'!W84</f>
        <v>1.5678733787878787</v>
      </c>
      <c r="AC30" s="95">
        <f>'Depreciation Schedule'!X84</f>
        <v>1.1216333333333333E-2</v>
      </c>
      <c r="AD30" s="95">
        <f>'Depreciation Schedule'!Y84</f>
        <v>1.1216333333333333E-2</v>
      </c>
    </row>
    <row r="31" spans="1:30" x14ac:dyDescent="0.3">
      <c r="A31" s="101" t="s">
        <v>153</v>
      </c>
      <c r="B31" s="2"/>
      <c r="C31" s="2"/>
      <c r="D31" s="2"/>
      <c r="E31" s="2"/>
      <c r="F31" s="2"/>
      <c r="G31" s="2"/>
      <c r="H31" s="2"/>
      <c r="I31" s="2"/>
      <c r="J31" s="127"/>
      <c r="K31" s="127"/>
      <c r="L31" s="127"/>
      <c r="M31" s="127">
        <f t="shared" ref="M31:AD31" si="13">M28-M30</f>
        <v>4.427081029212121</v>
      </c>
      <c r="N31" s="127">
        <f t="shared" si="13"/>
        <v>4.3881805584121221</v>
      </c>
      <c r="O31" s="127">
        <f t="shared" si="13"/>
        <v>4.3070899167121217</v>
      </c>
      <c r="P31" s="127">
        <f t="shared" si="13"/>
        <v>3.664687191087121</v>
      </c>
      <c r="Q31" s="127">
        <f t="shared" si="13"/>
        <v>3.5969287951808715</v>
      </c>
      <c r="R31" s="127">
        <f t="shared" si="13"/>
        <v>-3.0619460085206915</v>
      </c>
      <c r="S31" s="127">
        <f t="shared" si="13"/>
        <v>-3.1366496400073323</v>
      </c>
      <c r="T31" s="127">
        <f t="shared" si="13"/>
        <v>-3.2150884530683053</v>
      </c>
      <c r="U31" s="127">
        <f t="shared" si="13"/>
        <v>-3.2974492067823267</v>
      </c>
      <c r="V31" s="127">
        <f t="shared" si="13"/>
        <v>0.38252383381795152</v>
      </c>
      <c r="W31" s="127">
        <f t="shared" si="13"/>
        <v>0.28143025084824269</v>
      </c>
      <c r="X31" s="127">
        <f t="shared" si="13"/>
        <v>0.18608738333004893</v>
      </c>
      <c r="Y31" s="127">
        <f t="shared" si="13"/>
        <v>-0.49189354756405534</v>
      </c>
      <c r="Z31" s="127">
        <f t="shared" si="13"/>
        <v>-0.58830141500286337</v>
      </c>
      <c r="AA31" s="127">
        <f t="shared" si="13"/>
        <v>-0.70738034601361321</v>
      </c>
      <c r="AB31" s="127">
        <f t="shared" si="13"/>
        <v>-0.82327019737490015</v>
      </c>
      <c r="AC31" s="127">
        <f t="shared" si="13"/>
        <v>0.61170250415029426</v>
      </c>
      <c r="AD31" s="127">
        <f t="shared" si="13"/>
        <v>6.0802061406630266</v>
      </c>
    </row>
    <row r="32" spans="1:30" x14ac:dyDescent="0.3">
      <c r="A32" s="150" t="s">
        <v>154</v>
      </c>
      <c r="B32" s="2"/>
      <c r="C32" s="2"/>
      <c r="D32" s="2"/>
      <c r="E32" s="2"/>
      <c r="F32" s="2"/>
      <c r="G32" s="2"/>
      <c r="H32" s="2"/>
      <c r="I32" s="2"/>
      <c r="J32" s="151"/>
      <c r="K32" s="151"/>
      <c r="L32" s="151"/>
      <c r="M32" s="151">
        <f t="shared" ref="M32:AB32" si="14">M31/M$22</f>
        <v>0.61782424290555882</v>
      </c>
      <c r="N32" s="151">
        <f t="shared" si="14"/>
        <v>0.61072225013850157</v>
      </c>
      <c r="O32" s="151">
        <f t="shared" si="14"/>
        <v>0.60107880324756802</v>
      </c>
      <c r="P32" s="151">
        <f t="shared" si="14"/>
        <v>0.55628995605429099</v>
      </c>
      <c r="Q32" s="151">
        <f t="shared" si="14"/>
        <v>0.54600440830749541</v>
      </c>
      <c r="R32" s="151" t="e">
        <f t="shared" si="14"/>
        <v>#DIV/0!</v>
      </c>
      <c r="S32" s="151" t="e">
        <f t="shared" si="14"/>
        <v>#DIV/0!</v>
      </c>
      <c r="T32" s="151" t="e">
        <f t="shared" si="14"/>
        <v>#DIV/0!</v>
      </c>
      <c r="U32" s="151" t="e">
        <f t="shared" si="14"/>
        <v>#DIV/0!</v>
      </c>
      <c r="V32" s="151">
        <f t="shared" si="14"/>
        <v>0.10156079272486804</v>
      </c>
      <c r="W32" s="151">
        <f t="shared" si="14"/>
        <v>7.4924970560831153E-2</v>
      </c>
      <c r="X32" s="151">
        <f t="shared" si="14"/>
        <v>4.954190843280868E-2</v>
      </c>
      <c r="Y32" s="151">
        <f t="shared" si="14"/>
        <v>-0.15476672622009061</v>
      </c>
      <c r="Z32" s="151">
        <f t="shared" si="14"/>
        <v>-0.18459423872960007</v>
      </c>
      <c r="AA32" s="151">
        <f t="shared" si="14"/>
        <v>-0.22256632738347776</v>
      </c>
      <c r="AB32" s="151">
        <f t="shared" si="14"/>
        <v>-0.25902928361890926</v>
      </c>
      <c r="AC32" s="151">
        <f t="shared" ref="AC32:AD32" si="15">AC31/AC$22</f>
        <v>0.1924627685335599</v>
      </c>
      <c r="AD32" s="151">
        <f t="shared" si="15"/>
        <v>0.69293555189833</v>
      </c>
    </row>
    <row r="33" spans="1:30" x14ac:dyDescent="0.3">
      <c r="A33" s="2" t="s">
        <v>102</v>
      </c>
      <c r="B33" s="2"/>
      <c r="C33" s="2"/>
      <c r="D33" s="2"/>
      <c r="E33" s="2"/>
      <c r="F33" s="2"/>
      <c r="G33" s="2"/>
      <c r="H33" s="2"/>
      <c r="I33" s="2"/>
      <c r="J33" s="149"/>
      <c r="K33" s="149"/>
      <c r="L33" s="149"/>
      <c r="M33" s="149">
        <f>'Debt Sch'!E14</f>
        <v>2.0011776000000001</v>
      </c>
      <c r="N33" s="149">
        <f>'Debt Sch'!F14</f>
        <v>1.5008832000000001</v>
      </c>
      <c r="O33" s="149">
        <f>'Debt Sch'!G14</f>
        <v>1.0005888000000003</v>
      </c>
      <c r="P33" s="149">
        <f>'Debt Sch'!H14</f>
        <v>0.50029440000000025</v>
      </c>
      <c r="Q33" s="149">
        <f>'Debt Sch'!I14</f>
        <v>0</v>
      </c>
      <c r="R33" s="149">
        <f>'Debt Sch'!J14</f>
        <v>0</v>
      </c>
      <c r="S33" s="149">
        <f>'Debt Sch'!K14</f>
        <v>0</v>
      </c>
      <c r="T33" s="149">
        <f>'Debt Sch'!L14</f>
        <v>0</v>
      </c>
      <c r="U33" s="149">
        <f>'Debt Sch'!M14</f>
        <v>0</v>
      </c>
      <c r="V33" s="149">
        <f>'Debt Sch'!N14</f>
        <v>0</v>
      </c>
      <c r="W33" s="149">
        <f>'Debt Sch'!O14</f>
        <v>0</v>
      </c>
      <c r="X33" s="149">
        <f>'Debt Sch'!P14</f>
        <v>0</v>
      </c>
      <c r="Y33" s="149">
        <f>'Debt Sch'!Q14</f>
        <v>0</v>
      </c>
      <c r="Z33" s="149">
        <f>'Debt Sch'!R14</f>
        <v>0</v>
      </c>
      <c r="AA33" s="149">
        <f>'Debt Sch'!S14</f>
        <v>0</v>
      </c>
      <c r="AB33" s="149">
        <f>'Debt Sch'!T14</f>
        <v>0</v>
      </c>
      <c r="AC33" s="149">
        <f>'Debt Sch'!U14</f>
        <v>0</v>
      </c>
      <c r="AD33" s="149">
        <f>'Debt Sch'!V14</f>
        <v>0</v>
      </c>
    </row>
    <row r="34" spans="1:30" x14ac:dyDescent="0.3">
      <c r="A34" s="101" t="s">
        <v>155</v>
      </c>
      <c r="B34" s="55"/>
      <c r="C34" s="55"/>
      <c r="D34" s="55"/>
      <c r="E34" s="55"/>
      <c r="F34" s="55"/>
      <c r="G34" s="55"/>
      <c r="H34" s="199">
        <v>0</v>
      </c>
      <c r="I34" s="199">
        <v>0</v>
      </c>
      <c r="J34" s="152"/>
      <c r="K34" s="152"/>
      <c r="L34" s="152"/>
      <c r="M34" s="152">
        <f t="shared" ref="M34:AD34" si="16">M31-M33</f>
        <v>2.4259034292121209</v>
      </c>
      <c r="N34" s="152">
        <f t="shared" si="16"/>
        <v>2.887297358412122</v>
      </c>
      <c r="O34" s="152">
        <f t="shared" si="16"/>
        <v>3.3065011167121217</v>
      </c>
      <c r="P34" s="152">
        <f t="shared" si="16"/>
        <v>3.1643927910871206</v>
      </c>
      <c r="Q34" s="152">
        <f t="shared" si="16"/>
        <v>3.5969287951808715</v>
      </c>
      <c r="R34" s="152">
        <f t="shared" si="16"/>
        <v>-3.0619460085206915</v>
      </c>
      <c r="S34" s="152">
        <f t="shared" si="16"/>
        <v>-3.1366496400073323</v>
      </c>
      <c r="T34" s="152">
        <f t="shared" si="16"/>
        <v>-3.2150884530683053</v>
      </c>
      <c r="U34" s="152">
        <f t="shared" si="16"/>
        <v>-3.2974492067823267</v>
      </c>
      <c r="V34" s="152">
        <f t="shared" si="16"/>
        <v>0.38252383381795152</v>
      </c>
      <c r="W34" s="152">
        <f t="shared" si="16"/>
        <v>0.28143025084824269</v>
      </c>
      <c r="X34" s="152">
        <f t="shared" si="16"/>
        <v>0.18608738333004893</v>
      </c>
      <c r="Y34" s="152">
        <f t="shared" si="16"/>
        <v>-0.49189354756405534</v>
      </c>
      <c r="Z34" s="152">
        <f t="shared" si="16"/>
        <v>-0.58830141500286337</v>
      </c>
      <c r="AA34" s="152">
        <f t="shared" si="16"/>
        <v>-0.70738034601361321</v>
      </c>
      <c r="AB34" s="152">
        <f t="shared" si="16"/>
        <v>-0.82327019737490015</v>
      </c>
      <c r="AC34" s="152">
        <f t="shared" si="16"/>
        <v>0.61170250415029426</v>
      </c>
      <c r="AD34" s="152">
        <f t="shared" si="16"/>
        <v>6.0802061406630266</v>
      </c>
    </row>
    <row r="35" spans="1:30" x14ac:dyDescent="0.3">
      <c r="A35" s="150" t="s">
        <v>156</v>
      </c>
      <c r="B35" s="2"/>
      <c r="C35" s="2"/>
      <c r="D35" s="2"/>
      <c r="E35" s="2"/>
      <c r="F35" s="2"/>
      <c r="G35" s="2"/>
      <c r="H35" s="2"/>
      <c r="I35" s="2"/>
      <c r="J35" s="151"/>
      <c r="K35" s="151"/>
      <c r="L35" s="151"/>
      <c r="M35" s="151">
        <f t="shared" ref="M35:AB35" si="17">M34/M$22</f>
        <v>0.33854856950330381</v>
      </c>
      <c r="N35" s="151">
        <f t="shared" si="17"/>
        <v>0.40183778130279857</v>
      </c>
      <c r="O35" s="151">
        <f t="shared" si="17"/>
        <v>0.46144096654644046</v>
      </c>
      <c r="P35" s="151">
        <f t="shared" si="17"/>
        <v>0.48034657118174789</v>
      </c>
      <c r="Q35" s="151">
        <f t="shared" si="17"/>
        <v>0.54600440830749541</v>
      </c>
      <c r="R35" s="151" t="e">
        <f t="shared" si="17"/>
        <v>#DIV/0!</v>
      </c>
      <c r="S35" s="151" t="e">
        <f t="shared" si="17"/>
        <v>#DIV/0!</v>
      </c>
      <c r="T35" s="151" t="e">
        <f t="shared" si="17"/>
        <v>#DIV/0!</v>
      </c>
      <c r="U35" s="151" t="e">
        <f t="shared" si="17"/>
        <v>#DIV/0!</v>
      </c>
      <c r="V35" s="151">
        <f t="shared" si="17"/>
        <v>0.10156079272486804</v>
      </c>
      <c r="W35" s="151">
        <f t="shared" si="17"/>
        <v>7.4924970560831153E-2</v>
      </c>
      <c r="X35" s="151">
        <f t="shared" si="17"/>
        <v>4.954190843280868E-2</v>
      </c>
      <c r="Y35" s="151">
        <f t="shared" si="17"/>
        <v>-0.15476672622009061</v>
      </c>
      <c r="Z35" s="151">
        <f t="shared" si="17"/>
        <v>-0.18459423872960007</v>
      </c>
      <c r="AA35" s="151">
        <f t="shared" si="17"/>
        <v>-0.22256632738347776</v>
      </c>
      <c r="AB35" s="151">
        <f t="shared" si="17"/>
        <v>-0.25902928361890926</v>
      </c>
      <c r="AC35" s="151">
        <f t="shared" ref="AC35:AD35" si="18">AC34/AC$22</f>
        <v>0.1924627685335599</v>
      </c>
      <c r="AD35" s="151">
        <f t="shared" si="18"/>
        <v>0.69293555189833</v>
      </c>
    </row>
    <row r="36" spans="1:30" x14ac:dyDescent="0.3">
      <c r="A36" s="148" t="s">
        <v>173</v>
      </c>
      <c r="B36" s="2"/>
      <c r="C36" s="2"/>
      <c r="D36" s="2"/>
      <c r="E36" s="2"/>
      <c r="F36" s="2"/>
      <c r="G36" s="2"/>
      <c r="H36" s="2"/>
      <c r="I36" s="2"/>
      <c r="J36" s="51"/>
      <c r="K36" s="51"/>
      <c r="L36" s="51"/>
      <c r="M36" s="95">
        <f t="shared" ref="M36:AB36" si="19">MAX(0,M46)*M67</f>
        <v>0.61059989313269081</v>
      </c>
      <c r="N36" s="95">
        <f t="shared" ca="1" si="19"/>
        <v>0.72673274511233099</v>
      </c>
      <c r="O36" s="95">
        <f t="shared" ca="1" si="19"/>
        <v>0.83224633107644097</v>
      </c>
      <c r="P36" s="95">
        <f t="shared" ca="1" si="19"/>
        <v>0.79647766551662813</v>
      </c>
      <c r="Q36" s="95">
        <f t="shared" ca="1" si="19"/>
        <v>0.90534697774702533</v>
      </c>
      <c r="R36" s="95">
        <f t="shared" ca="1" si="19"/>
        <v>0</v>
      </c>
      <c r="S36" s="95">
        <f t="shared" ca="1" si="19"/>
        <v>0</v>
      </c>
      <c r="T36" s="95">
        <f t="shared" ca="1" si="19"/>
        <v>0</v>
      </c>
      <c r="U36" s="95">
        <f t="shared" ca="1" si="19"/>
        <v>0</v>
      </c>
      <c r="V36" s="95">
        <f t="shared" ca="1" si="19"/>
        <v>0</v>
      </c>
      <c r="W36" s="95">
        <f t="shared" ca="1" si="19"/>
        <v>0</v>
      </c>
      <c r="X36" s="95">
        <f t="shared" ca="1" si="19"/>
        <v>0</v>
      </c>
      <c r="Y36" s="95">
        <f t="shared" ca="1" si="19"/>
        <v>0</v>
      </c>
      <c r="Z36" s="95">
        <f t="shared" ca="1" si="19"/>
        <v>0</v>
      </c>
      <c r="AA36" s="95">
        <f t="shared" ca="1" si="19"/>
        <v>0</v>
      </c>
      <c r="AB36" s="95">
        <f t="shared" ca="1" si="19"/>
        <v>0</v>
      </c>
      <c r="AC36" s="95">
        <f t="shared" ref="AC36:AD36" ca="1" si="20">MAX(0,AC46)*AC67</f>
        <v>0</v>
      </c>
      <c r="AD36" s="95">
        <f t="shared" ca="1" si="20"/>
        <v>0.87323807175590151</v>
      </c>
    </row>
    <row r="37" spans="1:30" x14ac:dyDescent="0.3">
      <c r="A37" s="101" t="s">
        <v>174</v>
      </c>
      <c r="B37" s="55"/>
      <c r="C37" s="55"/>
      <c r="D37" s="55"/>
      <c r="E37" s="55"/>
      <c r="F37" s="55"/>
      <c r="G37" s="55"/>
      <c r="H37" s="55"/>
      <c r="I37" s="55"/>
      <c r="J37" s="152"/>
      <c r="K37" s="152"/>
      <c r="L37" s="152"/>
      <c r="M37" s="152">
        <f t="shared" ref="M37:AD37" si="21">M34-M36</f>
        <v>1.8153035360794301</v>
      </c>
      <c r="N37" s="152">
        <f t="shared" ca="1" si="21"/>
        <v>2.1605646132997909</v>
      </c>
      <c r="O37" s="152">
        <f t="shared" ca="1" si="21"/>
        <v>2.4742547856356807</v>
      </c>
      <c r="P37" s="152">
        <f t="shared" ca="1" si="21"/>
        <v>2.3679151255704927</v>
      </c>
      <c r="Q37" s="152">
        <f t="shared" ca="1" si="21"/>
        <v>2.6915818174338462</v>
      </c>
      <c r="R37" s="152">
        <f t="shared" ca="1" si="21"/>
        <v>-3.0619460085206915</v>
      </c>
      <c r="S37" s="152">
        <f t="shared" ca="1" si="21"/>
        <v>-3.1366496400073323</v>
      </c>
      <c r="T37" s="152">
        <f t="shared" ca="1" si="21"/>
        <v>-3.2150884530683053</v>
      </c>
      <c r="U37" s="152">
        <f t="shared" ca="1" si="21"/>
        <v>-3.2974492067823267</v>
      </c>
      <c r="V37" s="152">
        <f t="shared" ca="1" si="21"/>
        <v>0.38252383381795152</v>
      </c>
      <c r="W37" s="152">
        <f t="shared" ca="1" si="21"/>
        <v>0.28143025084824269</v>
      </c>
      <c r="X37" s="152">
        <f t="shared" ca="1" si="21"/>
        <v>0.18608738333004893</v>
      </c>
      <c r="Y37" s="152">
        <f t="shared" ca="1" si="21"/>
        <v>-0.49189354756405534</v>
      </c>
      <c r="Z37" s="152">
        <f t="shared" ca="1" si="21"/>
        <v>-0.58830141500286337</v>
      </c>
      <c r="AA37" s="152">
        <f t="shared" ca="1" si="21"/>
        <v>-0.70738034601361321</v>
      </c>
      <c r="AB37" s="152">
        <f t="shared" ca="1" si="21"/>
        <v>-0.82327019737490015</v>
      </c>
      <c r="AC37" s="152">
        <f t="shared" ca="1" si="21"/>
        <v>0.61170250415029426</v>
      </c>
      <c r="AD37" s="152">
        <f t="shared" ca="1" si="21"/>
        <v>5.2069680689071252</v>
      </c>
    </row>
    <row r="38" spans="1:30" x14ac:dyDescent="0.3">
      <c r="A38" s="150" t="s">
        <v>175</v>
      </c>
      <c r="B38" s="2"/>
      <c r="C38" s="2"/>
      <c r="D38" s="2"/>
      <c r="E38" s="2"/>
      <c r="F38" s="2"/>
      <c r="G38" s="2"/>
      <c r="H38" s="2"/>
      <c r="I38" s="2"/>
      <c r="J38" s="151"/>
      <c r="K38" s="151"/>
      <c r="L38" s="151"/>
      <c r="M38" s="151">
        <f t="shared" ref="M38:AB38" si="22">M37/M$22</f>
        <v>0.25333589455932226</v>
      </c>
      <c r="N38" s="151">
        <f t="shared" ca="1" si="22"/>
        <v>0.30069521174888419</v>
      </c>
      <c r="O38" s="151">
        <f t="shared" ca="1" si="22"/>
        <v>0.34529627526670142</v>
      </c>
      <c r="P38" s="151">
        <f t="shared" ca="1" si="22"/>
        <v>0.35944333921530197</v>
      </c>
      <c r="Q38" s="151">
        <f t="shared" ca="1" si="22"/>
        <v>0.40857509873649878</v>
      </c>
      <c r="R38" s="151" t="e">
        <f t="shared" ca="1" si="22"/>
        <v>#DIV/0!</v>
      </c>
      <c r="S38" s="151" t="e">
        <f t="shared" ca="1" si="22"/>
        <v>#DIV/0!</v>
      </c>
      <c r="T38" s="151" t="e">
        <f t="shared" ca="1" si="22"/>
        <v>#DIV/0!</v>
      </c>
      <c r="U38" s="151" t="e">
        <f t="shared" ca="1" si="22"/>
        <v>#DIV/0!</v>
      </c>
      <c r="V38" s="151">
        <f t="shared" ca="1" si="22"/>
        <v>0.10156079272486804</v>
      </c>
      <c r="W38" s="151">
        <f t="shared" ca="1" si="22"/>
        <v>7.4924970560831153E-2</v>
      </c>
      <c r="X38" s="151">
        <f t="shared" ca="1" si="22"/>
        <v>4.954190843280868E-2</v>
      </c>
      <c r="Y38" s="151">
        <f t="shared" ca="1" si="22"/>
        <v>-0.15476672622009061</v>
      </c>
      <c r="Z38" s="151">
        <f t="shared" ca="1" si="22"/>
        <v>-0.18459423872960007</v>
      </c>
      <c r="AA38" s="151">
        <f t="shared" ca="1" si="22"/>
        <v>-0.22256632738347776</v>
      </c>
      <c r="AB38" s="151">
        <f t="shared" ca="1" si="22"/>
        <v>-0.25902928361890926</v>
      </c>
      <c r="AC38" s="151">
        <f t="shared" ref="AC38:AD38" ca="1" si="23">AC37/AC$22</f>
        <v>0.1924627685335599</v>
      </c>
      <c r="AD38" s="151">
        <f t="shared" ca="1" si="23"/>
        <v>0.59341627719084045</v>
      </c>
    </row>
    <row r="41" spans="1:30" x14ac:dyDescent="0.3">
      <c r="A41" s="133" t="s">
        <v>157</v>
      </c>
      <c r="B41" s="146" t="s">
        <v>110</v>
      </c>
      <c r="C41" s="133"/>
      <c r="D41" s="133"/>
      <c r="E41" s="133"/>
      <c r="F41" s="133"/>
      <c r="G41" s="133"/>
      <c r="H41" s="133">
        <v>8</v>
      </c>
      <c r="I41" s="5"/>
      <c r="J41" s="134"/>
      <c r="K41" s="134"/>
      <c r="L41" s="134"/>
      <c r="M41" s="135"/>
      <c r="N41" s="135"/>
      <c r="O41" s="135"/>
      <c r="P41" s="135"/>
      <c r="Q41" s="135"/>
      <c r="R41" s="135"/>
      <c r="S41" s="135"/>
      <c r="T41" s="135"/>
      <c r="U41" s="135"/>
      <c r="V41" s="135"/>
      <c r="W41" s="135"/>
      <c r="X41" s="135"/>
      <c r="Y41" s="135"/>
      <c r="Z41" s="135"/>
      <c r="AA41" s="135"/>
      <c r="AB41" s="135"/>
      <c r="AC41" s="135"/>
      <c r="AD41" s="135"/>
    </row>
    <row r="42" spans="1:30" x14ac:dyDescent="0.3">
      <c r="A42" s="134"/>
      <c r="B42" s="134"/>
      <c r="C42" s="134"/>
      <c r="D42" s="134"/>
      <c r="E42" s="134"/>
      <c r="F42" s="134"/>
      <c r="G42" s="134"/>
      <c r="H42" s="134"/>
      <c r="I42" s="134"/>
      <c r="J42" s="134"/>
      <c r="K42" s="134"/>
      <c r="L42" s="134"/>
      <c r="M42" s="135"/>
      <c r="N42" s="135"/>
      <c r="O42" s="135"/>
      <c r="P42" s="135"/>
      <c r="Q42" s="135"/>
      <c r="R42" s="135"/>
      <c r="S42" s="135"/>
      <c r="T42" s="135"/>
      <c r="U42" s="5"/>
      <c r="V42" s="5"/>
      <c r="W42" s="5"/>
      <c r="X42" s="5"/>
      <c r="Y42" s="5"/>
      <c r="Z42" s="5"/>
      <c r="AA42" s="5"/>
      <c r="AB42" s="5"/>
      <c r="AC42" s="5"/>
      <c r="AD42" s="5"/>
    </row>
    <row r="43" spans="1:30" x14ac:dyDescent="0.3">
      <c r="A43" s="136" t="s">
        <v>158</v>
      </c>
      <c r="B43" s="137"/>
      <c r="C43" s="137"/>
      <c r="D43" s="137"/>
      <c r="E43" s="137"/>
      <c r="F43" s="137"/>
      <c r="G43" s="137"/>
      <c r="H43" s="134"/>
      <c r="I43" s="134"/>
      <c r="J43" s="134"/>
      <c r="K43" s="134"/>
      <c r="L43" s="134"/>
      <c r="M43" s="135"/>
      <c r="N43" s="135"/>
      <c r="O43" s="135"/>
      <c r="P43" s="135"/>
      <c r="Q43" s="135"/>
      <c r="R43" s="135"/>
      <c r="S43" s="135"/>
      <c r="T43" s="135"/>
      <c r="U43" s="5"/>
      <c r="V43" s="5"/>
      <c r="W43" s="5"/>
      <c r="X43" s="5"/>
      <c r="Y43" s="5"/>
      <c r="Z43" s="5"/>
      <c r="AA43" s="5"/>
      <c r="AB43" s="5"/>
      <c r="AC43" s="5"/>
      <c r="AD43" s="5"/>
    </row>
    <row r="44" spans="1:30" x14ac:dyDescent="0.3">
      <c r="A44" s="133" t="s">
        <v>159</v>
      </c>
      <c r="B44" s="133"/>
      <c r="C44" s="133"/>
      <c r="D44" s="133"/>
      <c r="E44" s="133"/>
      <c r="F44" s="133"/>
      <c r="G44" s="133"/>
      <c r="H44" s="138" t="e">
        <f>#REF!</f>
        <v>#REF!</v>
      </c>
      <c r="I44" s="138" t="e">
        <f>#REF!</f>
        <v>#REF!</v>
      </c>
      <c r="J44" s="138"/>
      <c r="K44" s="138"/>
      <c r="L44" s="138"/>
      <c r="M44" s="138">
        <f t="shared" ref="M44:AD44" si="24">M34</f>
        <v>2.4259034292121209</v>
      </c>
      <c r="N44" s="138">
        <f t="shared" si="24"/>
        <v>2.887297358412122</v>
      </c>
      <c r="O44" s="138">
        <f t="shared" si="24"/>
        <v>3.3065011167121217</v>
      </c>
      <c r="P44" s="138">
        <f t="shared" si="24"/>
        <v>3.1643927910871206</v>
      </c>
      <c r="Q44" s="138">
        <f t="shared" si="24"/>
        <v>3.5969287951808715</v>
      </c>
      <c r="R44" s="138">
        <f t="shared" si="24"/>
        <v>-3.0619460085206915</v>
      </c>
      <c r="S44" s="138">
        <f t="shared" si="24"/>
        <v>-3.1366496400073323</v>
      </c>
      <c r="T44" s="138">
        <f t="shared" si="24"/>
        <v>-3.2150884530683053</v>
      </c>
      <c r="U44" s="138">
        <f t="shared" si="24"/>
        <v>-3.2974492067823267</v>
      </c>
      <c r="V44" s="138">
        <f t="shared" si="24"/>
        <v>0.38252383381795152</v>
      </c>
      <c r="W44" s="138">
        <f t="shared" si="24"/>
        <v>0.28143025084824269</v>
      </c>
      <c r="X44" s="138">
        <f t="shared" si="24"/>
        <v>0.18608738333004893</v>
      </c>
      <c r="Y44" s="138">
        <f t="shared" si="24"/>
        <v>-0.49189354756405534</v>
      </c>
      <c r="Z44" s="138">
        <f t="shared" si="24"/>
        <v>-0.58830141500286337</v>
      </c>
      <c r="AA44" s="138">
        <f t="shared" si="24"/>
        <v>-0.70738034601361321</v>
      </c>
      <c r="AB44" s="138">
        <f t="shared" si="24"/>
        <v>-0.82327019737490015</v>
      </c>
      <c r="AC44" s="138">
        <f t="shared" si="24"/>
        <v>0.61170250415029426</v>
      </c>
      <c r="AD44" s="138">
        <f t="shared" si="24"/>
        <v>6.0802061406630266</v>
      </c>
    </row>
    <row r="45" spans="1:30" x14ac:dyDescent="0.3">
      <c r="A45" s="133" t="s">
        <v>160</v>
      </c>
      <c r="B45" s="133"/>
      <c r="C45" s="133"/>
      <c r="D45" s="133"/>
      <c r="E45" s="133"/>
      <c r="F45" s="133"/>
      <c r="G45" s="133"/>
      <c r="H45" s="138" t="e">
        <f t="shared" ref="H45" si="25">H51</f>
        <v>#REF!</v>
      </c>
      <c r="I45" s="138" t="e">
        <f t="shared" ref="I45:AB45" si="26">I51</f>
        <v>#REF!</v>
      </c>
      <c r="J45" s="138"/>
      <c r="K45" s="138"/>
      <c r="L45" s="138"/>
      <c r="M45" s="138">
        <f t="shared" si="26"/>
        <v>0</v>
      </c>
      <c r="N45" s="138">
        <f t="shared" ca="1" si="26"/>
        <v>0</v>
      </c>
      <c r="O45" s="138">
        <f t="shared" ca="1" si="26"/>
        <v>0</v>
      </c>
      <c r="P45" s="138">
        <f t="shared" ca="1" si="26"/>
        <v>0</v>
      </c>
      <c r="Q45" s="138">
        <f t="shared" ca="1" si="26"/>
        <v>0</v>
      </c>
      <c r="R45" s="138">
        <f t="shared" ca="1" si="26"/>
        <v>0</v>
      </c>
      <c r="S45" s="138">
        <f t="shared" ca="1" si="26"/>
        <v>0</v>
      </c>
      <c r="T45" s="138">
        <f t="shared" ca="1" si="26"/>
        <v>0</v>
      </c>
      <c r="U45" s="138">
        <f t="shared" ca="1" si="26"/>
        <v>0</v>
      </c>
      <c r="V45" s="138">
        <f t="shared" ca="1" si="26"/>
        <v>-0.38252383381795152</v>
      </c>
      <c r="W45" s="138">
        <f t="shared" ca="1" si="26"/>
        <v>-0.28143025084824269</v>
      </c>
      <c r="X45" s="138">
        <f t="shared" ca="1" si="26"/>
        <v>-0.18608738333004893</v>
      </c>
      <c r="Y45" s="138">
        <f t="shared" ca="1" si="26"/>
        <v>0</v>
      </c>
      <c r="Z45" s="138">
        <f t="shared" ca="1" si="26"/>
        <v>0</v>
      </c>
      <c r="AA45" s="138">
        <f t="shared" ca="1" si="26"/>
        <v>0</v>
      </c>
      <c r="AB45" s="138">
        <f t="shared" ca="1" si="26"/>
        <v>0</v>
      </c>
      <c r="AC45" s="138">
        <f t="shared" ref="AC45:AD45" ca="1" si="27">AC51</f>
        <v>-0.61170250415029426</v>
      </c>
      <c r="AD45" s="138">
        <f t="shared" ca="1" si="27"/>
        <v>-2.6108455059554321</v>
      </c>
    </row>
    <row r="46" spans="1:30" x14ac:dyDescent="0.3">
      <c r="A46" s="133" t="s">
        <v>161</v>
      </c>
      <c r="B46" s="133"/>
      <c r="C46" s="133"/>
      <c r="D46" s="133"/>
      <c r="E46" s="133"/>
      <c r="F46" s="133"/>
      <c r="G46" s="133"/>
      <c r="H46" s="138" t="e">
        <f t="shared" ref="H46" si="28">SUM(H44:H45)</f>
        <v>#REF!</v>
      </c>
      <c r="I46" s="138" t="e">
        <f t="shared" ref="I46:AB46" si="29">SUM(I44:I45)</f>
        <v>#REF!</v>
      </c>
      <c r="J46" s="138"/>
      <c r="K46" s="138"/>
      <c r="L46" s="138"/>
      <c r="M46" s="138">
        <f t="shared" si="29"/>
        <v>2.4259034292121209</v>
      </c>
      <c r="N46" s="138">
        <f t="shared" ca="1" si="29"/>
        <v>2.887297358412122</v>
      </c>
      <c r="O46" s="138">
        <f t="shared" ca="1" si="29"/>
        <v>3.3065011167121217</v>
      </c>
      <c r="P46" s="138">
        <f t="shared" ca="1" si="29"/>
        <v>3.1643927910871206</v>
      </c>
      <c r="Q46" s="138">
        <f t="shared" ca="1" si="29"/>
        <v>3.5969287951808715</v>
      </c>
      <c r="R46" s="138">
        <f t="shared" ca="1" si="29"/>
        <v>-3.0619460085206915</v>
      </c>
      <c r="S46" s="138">
        <f t="shared" ca="1" si="29"/>
        <v>-3.1366496400073323</v>
      </c>
      <c r="T46" s="138">
        <f t="shared" ca="1" si="29"/>
        <v>-3.2150884530683053</v>
      </c>
      <c r="U46" s="138">
        <f t="shared" ca="1" si="29"/>
        <v>-3.2974492067823267</v>
      </c>
      <c r="V46" s="138">
        <f t="shared" ca="1" si="29"/>
        <v>0</v>
      </c>
      <c r="W46" s="138">
        <f t="shared" ca="1" si="29"/>
        <v>0</v>
      </c>
      <c r="X46" s="138">
        <f t="shared" ca="1" si="29"/>
        <v>0</v>
      </c>
      <c r="Y46" s="138">
        <f t="shared" ca="1" si="29"/>
        <v>-0.49189354756405534</v>
      </c>
      <c r="Z46" s="138">
        <f t="shared" ca="1" si="29"/>
        <v>-0.58830141500286337</v>
      </c>
      <c r="AA46" s="138">
        <f t="shared" ca="1" si="29"/>
        <v>-0.70738034601361321</v>
      </c>
      <c r="AB46" s="138">
        <f t="shared" ca="1" si="29"/>
        <v>-0.82327019737490015</v>
      </c>
      <c r="AC46" s="138">
        <f t="shared" ref="AC46:AD46" ca="1" si="30">SUM(AC44:AC45)</f>
        <v>0</v>
      </c>
      <c r="AD46" s="138">
        <f t="shared" ca="1" si="30"/>
        <v>3.4693606347075945</v>
      </c>
    </row>
    <row r="47" spans="1:30" x14ac:dyDescent="0.3">
      <c r="A47" s="134"/>
      <c r="B47" s="134"/>
      <c r="C47" s="134"/>
      <c r="D47" s="134"/>
      <c r="E47" s="134"/>
      <c r="F47" s="134"/>
      <c r="G47" s="134"/>
      <c r="H47" s="134"/>
      <c r="I47" s="135" t="e">
        <f>MAX(0,I46)</f>
        <v>#REF!</v>
      </c>
      <c r="J47" s="135"/>
      <c r="K47" s="135"/>
      <c r="L47" s="135"/>
      <c r="M47" s="135"/>
      <c r="N47" s="135"/>
      <c r="O47" s="135"/>
      <c r="P47" s="135"/>
      <c r="Q47" s="135"/>
      <c r="R47" s="135"/>
      <c r="S47" s="135"/>
      <c r="T47" s="135"/>
      <c r="U47" s="135"/>
      <c r="V47" s="135"/>
      <c r="W47" s="135"/>
      <c r="X47" s="135"/>
      <c r="Y47" s="135"/>
      <c r="Z47" s="135"/>
      <c r="AA47" s="135"/>
      <c r="AB47" s="135"/>
      <c r="AC47" s="135"/>
      <c r="AD47" s="135"/>
    </row>
    <row r="48" spans="1:30" x14ac:dyDescent="0.3">
      <c r="A48" s="134"/>
      <c r="B48" s="134"/>
      <c r="C48" s="134"/>
      <c r="D48" s="134"/>
      <c r="E48" s="134"/>
      <c r="F48" s="134"/>
      <c r="G48" s="134"/>
      <c r="H48" s="134"/>
      <c r="I48" s="135"/>
      <c r="J48" s="135"/>
      <c r="K48" s="135"/>
      <c r="L48" s="135"/>
      <c r="M48" s="135"/>
      <c r="N48" s="135"/>
      <c r="O48" s="135"/>
      <c r="P48" s="135"/>
      <c r="Q48" s="135"/>
      <c r="R48" s="135"/>
      <c r="S48" s="135"/>
      <c r="T48" s="135"/>
      <c r="U48" s="135"/>
      <c r="V48" s="135"/>
      <c r="W48" s="135"/>
      <c r="X48" s="135"/>
      <c r="Y48" s="135"/>
      <c r="Z48" s="135"/>
      <c r="AA48" s="135"/>
      <c r="AB48" s="135"/>
      <c r="AC48" s="135"/>
      <c r="AD48" s="135"/>
    </row>
    <row r="49" spans="1:30" x14ac:dyDescent="0.3">
      <c r="A49" s="137" t="s">
        <v>162</v>
      </c>
      <c r="B49" s="137"/>
      <c r="C49" s="137"/>
      <c r="D49" s="137"/>
      <c r="E49" s="137"/>
      <c r="F49" s="137"/>
      <c r="G49" s="137"/>
      <c r="H49" s="134"/>
      <c r="I49" s="135"/>
      <c r="J49" s="135"/>
      <c r="K49" s="135"/>
      <c r="L49" s="135"/>
      <c r="M49" s="135"/>
      <c r="N49" s="135"/>
      <c r="O49" s="135"/>
      <c r="P49" s="135"/>
      <c r="Q49" s="135"/>
      <c r="R49" s="135"/>
      <c r="S49" s="135"/>
      <c r="T49" s="135"/>
      <c r="U49" s="135"/>
      <c r="V49" s="135"/>
      <c r="W49" s="135"/>
      <c r="X49" s="135"/>
      <c r="Y49" s="135"/>
      <c r="Z49" s="135"/>
      <c r="AA49" s="135"/>
      <c r="AB49" s="135"/>
      <c r="AC49" s="135"/>
      <c r="AD49" s="135"/>
    </row>
    <row r="50" spans="1:30" x14ac:dyDescent="0.3">
      <c r="A50" s="133" t="s">
        <v>163</v>
      </c>
      <c r="B50" s="133"/>
      <c r="C50" s="138"/>
      <c r="D50" s="138">
        <f t="shared" ref="D50" si="31">C54</f>
        <v>0</v>
      </c>
      <c r="E50" s="138" t="e">
        <f t="shared" ref="E50:AB50" si="32">D54</f>
        <v>#REF!</v>
      </c>
      <c r="F50" s="138" t="e">
        <f t="shared" si="32"/>
        <v>#REF!</v>
      </c>
      <c r="G50" s="138" t="e">
        <f t="shared" si="32"/>
        <v>#REF!</v>
      </c>
      <c r="H50" s="138" t="e">
        <f t="shared" si="32"/>
        <v>#REF!</v>
      </c>
      <c r="I50" s="138" t="e">
        <f t="shared" si="32"/>
        <v>#REF!</v>
      </c>
      <c r="J50" s="138"/>
      <c r="K50" s="138"/>
      <c r="L50" s="138"/>
      <c r="M50" s="138">
        <f t="shared" si="32"/>
        <v>0</v>
      </c>
      <c r="N50" s="138">
        <f t="shared" ca="1" si="32"/>
        <v>0</v>
      </c>
      <c r="O50" s="138">
        <f t="shared" ca="1" si="32"/>
        <v>0</v>
      </c>
      <c r="P50" s="138">
        <f t="shared" ca="1" si="32"/>
        <v>0</v>
      </c>
      <c r="Q50" s="138">
        <f t="shared" ca="1" si="32"/>
        <v>0</v>
      </c>
      <c r="R50" s="138">
        <f t="shared" ca="1" si="32"/>
        <v>0</v>
      </c>
      <c r="S50" s="138">
        <f t="shared" ca="1" si="32"/>
        <v>3.0619460085206915</v>
      </c>
      <c r="T50" s="138">
        <f t="shared" ca="1" si="32"/>
        <v>6.1985956485280234</v>
      </c>
      <c r="U50" s="138">
        <f t="shared" ca="1" si="32"/>
        <v>9.4136841015963277</v>
      </c>
      <c r="V50" s="138">
        <f t="shared" ca="1" si="32"/>
        <v>12.711133308378654</v>
      </c>
      <c r="W50" s="138">
        <f t="shared" ca="1" si="32"/>
        <v>12.328609474560704</v>
      </c>
      <c r="X50" s="138">
        <f t="shared" ca="1" si="32"/>
        <v>12.047179223712462</v>
      </c>
      <c r="Y50" s="138">
        <f t="shared" ca="1" si="32"/>
        <v>11.861091840382413</v>
      </c>
      <c r="Z50" s="138">
        <f t="shared" ca="1" si="32"/>
        <v>12.352985387946468</v>
      </c>
      <c r="AA50" s="138">
        <f t="shared" ca="1" si="32"/>
        <v>10.729382262424883</v>
      </c>
      <c r="AB50" s="138">
        <f t="shared" ca="1" si="32"/>
        <v>8.300112968431165</v>
      </c>
      <c r="AC50" s="138">
        <f t="shared" ref="AC50" ca="1" si="33">AB54</f>
        <v>5.9082947127377592</v>
      </c>
      <c r="AD50" s="138">
        <f t="shared" ref="AD50" ca="1" si="34">AC54</f>
        <v>2.6108455059554321</v>
      </c>
    </row>
    <row r="51" spans="1:30" x14ac:dyDescent="0.3">
      <c r="A51" s="133" t="s">
        <v>164</v>
      </c>
      <c r="B51" s="133"/>
      <c r="C51" s="138"/>
      <c r="D51" s="138" t="e">
        <f>-MIN(MAX(0,#REF!),D50)</f>
        <v>#REF!</v>
      </c>
      <c r="E51" s="138" t="e">
        <f>-MIN(MAX(0,#REF!),E50)</f>
        <v>#REF!</v>
      </c>
      <c r="F51" s="138" t="e">
        <f>-MIN(MAX(0,#REF!),F50)</f>
        <v>#REF!</v>
      </c>
      <c r="G51" s="138" t="e">
        <f>-MIN(MAX(0,G34),G50)</f>
        <v>#REF!</v>
      </c>
      <c r="H51" s="138" t="e">
        <f>-MIN(MAX(0,H34),H50)</f>
        <v>#REF!</v>
      </c>
      <c r="I51" s="138" t="e">
        <f>-MIN(MAX(0,#REF!),I50)</f>
        <v>#REF!</v>
      </c>
      <c r="J51" s="138"/>
      <c r="K51" s="138"/>
      <c r="L51" s="138"/>
      <c r="M51" s="138">
        <f t="shared" ref="M51:AD51" si="35">-MIN(MAX(0,M34),M50)</f>
        <v>0</v>
      </c>
      <c r="N51" s="138">
        <f t="shared" ca="1" si="35"/>
        <v>0</v>
      </c>
      <c r="O51" s="138">
        <f t="shared" ca="1" si="35"/>
        <v>0</v>
      </c>
      <c r="P51" s="138">
        <f t="shared" ca="1" si="35"/>
        <v>0</v>
      </c>
      <c r="Q51" s="138">
        <f t="shared" ca="1" si="35"/>
        <v>0</v>
      </c>
      <c r="R51" s="138">
        <f t="shared" ca="1" si="35"/>
        <v>0</v>
      </c>
      <c r="S51" s="138">
        <f t="shared" ca="1" si="35"/>
        <v>0</v>
      </c>
      <c r="T51" s="138">
        <f t="shared" ca="1" si="35"/>
        <v>0</v>
      </c>
      <c r="U51" s="138">
        <f t="shared" ca="1" si="35"/>
        <v>0</v>
      </c>
      <c r="V51" s="138">
        <f t="shared" ca="1" si="35"/>
        <v>-0.38252383381795152</v>
      </c>
      <c r="W51" s="138">
        <f t="shared" ca="1" si="35"/>
        <v>-0.28143025084824269</v>
      </c>
      <c r="X51" s="138">
        <f t="shared" ca="1" si="35"/>
        <v>-0.18608738333004893</v>
      </c>
      <c r="Y51" s="138">
        <f t="shared" ca="1" si="35"/>
        <v>0</v>
      </c>
      <c r="Z51" s="138">
        <f t="shared" ca="1" si="35"/>
        <v>0</v>
      </c>
      <c r="AA51" s="138">
        <f t="shared" ca="1" si="35"/>
        <v>0</v>
      </c>
      <c r="AB51" s="138">
        <f t="shared" ca="1" si="35"/>
        <v>0</v>
      </c>
      <c r="AC51" s="138">
        <f t="shared" ca="1" si="35"/>
        <v>-0.61170250415029426</v>
      </c>
      <c r="AD51" s="138">
        <f t="shared" ca="1" si="35"/>
        <v>-2.6108455059554321</v>
      </c>
    </row>
    <row r="52" spans="1:30" x14ac:dyDescent="0.3">
      <c r="A52" s="133" t="s">
        <v>165</v>
      </c>
      <c r="B52" s="133"/>
      <c r="C52" s="138"/>
      <c r="D52" s="138">
        <v>0</v>
      </c>
      <c r="E52" s="138">
        <v>0</v>
      </c>
      <c r="F52" s="138">
        <v>0</v>
      </c>
      <c r="G52" s="138">
        <v>0</v>
      </c>
      <c r="H52" s="138">
        <f>MAX(0,-H34)</f>
        <v>0</v>
      </c>
      <c r="I52" s="138">
        <f>MAX(0,-I34)</f>
        <v>0</v>
      </c>
      <c r="J52" s="138"/>
      <c r="K52" s="138"/>
      <c r="L52" s="138"/>
      <c r="M52" s="138">
        <f t="shared" ref="M52:AD52" si="36">MAX(0,-M34)</f>
        <v>0</v>
      </c>
      <c r="N52" s="138">
        <f t="shared" si="36"/>
        <v>0</v>
      </c>
      <c r="O52" s="138">
        <f t="shared" si="36"/>
        <v>0</v>
      </c>
      <c r="P52" s="138">
        <f t="shared" si="36"/>
        <v>0</v>
      </c>
      <c r="Q52" s="138">
        <f t="shared" si="36"/>
        <v>0</v>
      </c>
      <c r="R52" s="138">
        <f t="shared" si="36"/>
        <v>3.0619460085206915</v>
      </c>
      <c r="S52" s="138">
        <f t="shared" si="36"/>
        <v>3.1366496400073323</v>
      </c>
      <c r="T52" s="138">
        <f t="shared" si="36"/>
        <v>3.2150884530683053</v>
      </c>
      <c r="U52" s="138">
        <f t="shared" si="36"/>
        <v>3.2974492067823267</v>
      </c>
      <c r="V52" s="138">
        <f t="shared" si="36"/>
        <v>0</v>
      </c>
      <c r="W52" s="138">
        <f t="shared" si="36"/>
        <v>0</v>
      </c>
      <c r="X52" s="138">
        <f t="shared" si="36"/>
        <v>0</v>
      </c>
      <c r="Y52" s="138">
        <f t="shared" si="36"/>
        <v>0.49189354756405534</v>
      </c>
      <c r="Z52" s="138">
        <f t="shared" si="36"/>
        <v>0.58830141500286337</v>
      </c>
      <c r="AA52" s="138">
        <f t="shared" si="36"/>
        <v>0.70738034601361321</v>
      </c>
      <c r="AB52" s="138">
        <f t="shared" si="36"/>
        <v>0.82327019737490015</v>
      </c>
      <c r="AC52" s="138">
        <f t="shared" si="36"/>
        <v>0</v>
      </c>
      <c r="AD52" s="138">
        <f t="shared" si="36"/>
        <v>0</v>
      </c>
    </row>
    <row r="53" spans="1:30" x14ac:dyDescent="0.3">
      <c r="A53" s="133" t="s">
        <v>166</v>
      </c>
      <c r="B53" s="133"/>
      <c r="C53" s="138"/>
      <c r="D53" s="138">
        <f t="shared" ref="D53:I53" ca="1" si="37">-IF(D1-1&lt;$H41,0,MAX(0,SUM(D50:D52)-SUM(OFFSET(D52,,-($H41-1),,$H41))))</f>
        <v>0</v>
      </c>
      <c r="E53" s="138">
        <f t="shared" ca="1" si="37"/>
        <v>0</v>
      </c>
      <c r="F53" s="138">
        <f t="shared" ca="1" si="37"/>
        <v>0</v>
      </c>
      <c r="G53" s="138">
        <f t="shared" ca="1" si="37"/>
        <v>0</v>
      </c>
      <c r="H53" s="138">
        <f t="shared" ca="1" si="37"/>
        <v>0</v>
      </c>
      <c r="I53" s="138">
        <f t="shared" ca="1" si="37"/>
        <v>0</v>
      </c>
      <c r="J53" s="138"/>
      <c r="K53" s="138"/>
      <c r="L53" s="138"/>
      <c r="M53" s="138">
        <f t="shared" ref="M53:AD53" ca="1" si="38">-IF(M1-1&lt;$H41,0,MAX(0,SUM(M50:M52)-SUM(OFFSET(M52,,-($H41-1),,$H41))))</f>
        <v>0</v>
      </c>
      <c r="N53" s="138">
        <f t="shared" ca="1" si="38"/>
        <v>0</v>
      </c>
      <c r="O53" s="138">
        <f t="shared" ca="1" si="38"/>
        <v>0</v>
      </c>
      <c r="P53" s="138">
        <f t="shared" ca="1" si="38"/>
        <v>0</v>
      </c>
      <c r="Q53" s="138">
        <f t="shared" ca="1" si="38"/>
        <v>0</v>
      </c>
      <c r="R53" s="138">
        <f t="shared" ca="1" si="38"/>
        <v>0</v>
      </c>
      <c r="S53" s="138">
        <f t="shared" ca="1" si="38"/>
        <v>0</v>
      </c>
      <c r="T53" s="138">
        <f t="shared" ca="1" si="38"/>
        <v>0</v>
      </c>
      <c r="U53" s="138">
        <f t="shared" ca="1" si="38"/>
        <v>0</v>
      </c>
      <c r="V53" s="138">
        <f t="shared" ca="1" si="38"/>
        <v>0</v>
      </c>
      <c r="W53" s="138">
        <f t="shared" ca="1" si="38"/>
        <v>0</v>
      </c>
      <c r="X53" s="138">
        <f t="shared" ca="1" si="38"/>
        <v>0</v>
      </c>
      <c r="Y53" s="138">
        <f t="shared" ca="1" si="38"/>
        <v>0</v>
      </c>
      <c r="Z53" s="138">
        <f t="shared" ca="1" si="38"/>
        <v>-2.2119045405244488</v>
      </c>
      <c r="AA53" s="138">
        <f t="shared" ca="1" si="38"/>
        <v>-3.1366496400073309</v>
      </c>
      <c r="AB53" s="138">
        <f t="shared" ca="1" si="38"/>
        <v>-3.2150884530683053</v>
      </c>
      <c r="AC53" s="138">
        <f t="shared" ca="1" si="38"/>
        <v>-2.685746702632033</v>
      </c>
      <c r="AD53" s="138">
        <f t="shared" ca="1" si="38"/>
        <v>0</v>
      </c>
    </row>
    <row r="54" spans="1:30" x14ac:dyDescent="0.3">
      <c r="A54" s="133" t="s">
        <v>167</v>
      </c>
      <c r="B54" s="133"/>
      <c r="C54" s="138"/>
      <c r="D54" s="138" t="e">
        <f t="shared" ref="D54:AB54" si="39">SUM(D50:D53)</f>
        <v>#REF!</v>
      </c>
      <c r="E54" s="138" t="e">
        <f t="shared" si="39"/>
        <v>#REF!</v>
      </c>
      <c r="F54" s="138" t="e">
        <f t="shared" si="39"/>
        <v>#REF!</v>
      </c>
      <c r="G54" s="138" t="e">
        <f t="shared" si="39"/>
        <v>#REF!</v>
      </c>
      <c r="H54" s="138" t="e">
        <f t="shared" si="39"/>
        <v>#REF!</v>
      </c>
      <c r="I54" s="138" t="e">
        <f t="shared" si="39"/>
        <v>#REF!</v>
      </c>
      <c r="J54" s="138"/>
      <c r="K54" s="138"/>
      <c r="L54" s="138"/>
      <c r="M54" s="138">
        <f t="shared" ca="1" si="39"/>
        <v>0</v>
      </c>
      <c r="N54" s="138">
        <f t="shared" ca="1" si="39"/>
        <v>0</v>
      </c>
      <c r="O54" s="138">
        <f t="shared" ca="1" si="39"/>
        <v>0</v>
      </c>
      <c r="P54" s="138">
        <f t="shared" ca="1" si="39"/>
        <v>0</v>
      </c>
      <c r="Q54" s="138">
        <f t="shared" ca="1" si="39"/>
        <v>0</v>
      </c>
      <c r="R54" s="138">
        <f t="shared" ca="1" si="39"/>
        <v>3.0619460085206915</v>
      </c>
      <c r="S54" s="138">
        <f t="shared" ca="1" si="39"/>
        <v>6.1985956485280234</v>
      </c>
      <c r="T54" s="138">
        <f t="shared" ca="1" si="39"/>
        <v>9.4136841015963277</v>
      </c>
      <c r="U54" s="138">
        <f t="shared" ca="1" si="39"/>
        <v>12.711133308378654</v>
      </c>
      <c r="V54" s="138">
        <f t="shared" ca="1" si="39"/>
        <v>12.328609474560704</v>
      </c>
      <c r="W54" s="138">
        <f t="shared" ca="1" si="39"/>
        <v>12.047179223712462</v>
      </c>
      <c r="X54" s="138">
        <f t="shared" ca="1" si="39"/>
        <v>11.861091840382413</v>
      </c>
      <c r="Y54" s="138">
        <f t="shared" ca="1" si="39"/>
        <v>12.352985387946468</v>
      </c>
      <c r="Z54" s="138">
        <f t="shared" ca="1" si="39"/>
        <v>10.729382262424883</v>
      </c>
      <c r="AA54" s="138">
        <f t="shared" ca="1" si="39"/>
        <v>8.300112968431165</v>
      </c>
      <c r="AB54" s="138">
        <f t="shared" ca="1" si="39"/>
        <v>5.9082947127377592</v>
      </c>
      <c r="AC54" s="138">
        <f t="shared" ref="AC54:AD54" ca="1" si="40">SUM(AC50:AC53)</f>
        <v>2.6108455059554321</v>
      </c>
      <c r="AD54" s="138">
        <f t="shared" ca="1" si="40"/>
        <v>0</v>
      </c>
    </row>
    <row r="55" spans="1:30" x14ac:dyDescent="0.3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</row>
    <row r="56" spans="1:30" x14ac:dyDescent="0.3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</row>
    <row r="57" spans="1:30" x14ac:dyDescent="0.3">
      <c r="A57" s="19" t="s">
        <v>168</v>
      </c>
      <c r="B57" s="19"/>
      <c r="C57" s="19"/>
      <c r="D57" s="19"/>
      <c r="E57" s="19"/>
      <c r="F57" s="19"/>
      <c r="G57" s="19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</row>
    <row r="58" spans="1:30" x14ac:dyDescent="0.3">
      <c r="A58" s="8" t="s">
        <v>169</v>
      </c>
      <c r="B58" s="139"/>
      <c r="C58" s="139"/>
      <c r="D58" s="139"/>
      <c r="E58" s="139"/>
      <c r="F58" s="139"/>
      <c r="G58" s="139"/>
      <c r="H58" s="139">
        <v>0.22</v>
      </c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</row>
    <row r="59" spans="1:30" x14ac:dyDescent="0.3">
      <c r="A59" s="140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</row>
    <row r="60" spans="1:30" x14ac:dyDescent="0.3">
      <c r="A60" s="8" t="s">
        <v>170</v>
      </c>
      <c r="B60" s="139">
        <v>0.04</v>
      </c>
      <c r="C60" s="141"/>
      <c r="D60" s="141"/>
      <c r="E60" s="141"/>
      <c r="F60" s="141"/>
      <c r="G60" s="141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</row>
    <row r="61" spans="1:30" x14ac:dyDescent="0.3">
      <c r="A61" s="140"/>
      <c r="B61" s="8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</row>
    <row r="62" spans="1:30" x14ac:dyDescent="0.3">
      <c r="A62" s="140" t="s">
        <v>171</v>
      </c>
      <c r="B62" s="8"/>
      <c r="C62" s="5"/>
      <c r="D62" s="5"/>
      <c r="E62" s="5"/>
      <c r="F62" s="5"/>
      <c r="G62" s="147"/>
      <c r="H62" s="147" t="s">
        <v>176</v>
      </c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</row>
    <row r="63" spans="1:30" x14ac:dyDescent="0.3">
      <c r="A63" s="140">
        <v>1</v>
      </c>
      <c r="B63" s="8"/>
      <c r="C63" s="8"/>
      <c r="D63" s="8"/>
      <c r="E63" s="8"/>
      <c r="F63" s="8"/>
      <c r="G63" s="142"/>
      <c r="H63" s="142">
        <v>0.25169999999999998</v>
      </c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</row>
    <row r="64" spans="1:30" x14ac:dyDescent="0.3">
      <c r="A64" s="143">
        <v>10</v>
      </c>
      <c r="B64" s="139">
        <v>0.04</v>
      </c>
      <c r="C64" s="139"/>
      <c r="D64" s="139"/>
      <c r="E64" s="139"/>
      <c r="F64" s="139"/>
      <c r="G64" s="142"/>
      <c r="H64" s="142">
        <v>0.25169999999999998</v>
      </c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</row>
    <row r="65" spans="1:30" x14ac:dyDescent="0.3">
      <c r="A65" s="144">
        <v>10</v>
      </c>
      <c r="B65" s="139">
        <v>0.1</v>
      </c>
      <c r="C65" s="139"/>
      <c r="D65" s="139"/>
      <c r="E65" s="139"/>
      <c r="F65" s="139"/>
      <c r="G65" s="142"/>
      <c r="H65" s="142">
        <v>0.25169999999999998</v>
      </c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</row>
    <row r="66" spans="1:30" x14ac:dyDescent="0.3">
      <c r="A66" s="14"/>
      <c r="B66" s="14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145"/>
      <c r="V66" s="145"/>
      <c r="W66" s="145"/>
      <c r="X66" s="145"/>
      <c r="Y66" s="145"/>
      <c r="Z66" s="145"/>
      <c r="AA66" s="145"/>
      <c r="AB66" s="145"/>
      <c r="AC66" s="145"/>
      <c r="AD66" s="145"/>
    </row>
    <row r="67" spans="1:30" x14ac:dyDescent="0.3">
      <c r="A67" s="8" t="s">
        <v>172</v>
      </c>
      <c r="B67" s="8"/>
      <c r="C67" s="8"/>
      <c r="D67" s="8"/>
      <c r="E67" s="8"/>
      <c r="F67" s="8"/>
      <c r="G67" s="8"/>
      <c r="H67" s="142"/>
      <c r="I67" s="142" t="e">
        <f>IF(I46&gt;0,IF(I46&lt;$A63,$H63,IF(I46&lt;$A64,$H64,$H65)),0)</f>
        <v>#REF!</v>
      </c>
      <c r="J67" s="142"/>
      <c r="K67" s="142"/>
      <c r="L67" s="142"/>
      <c r="M67" s="142">
        <v>0.25169999999999998</v>
      </c>
      <c r="N67" s="142">
        <f t="shared" ref="N67:AB67" ca="1" si="41">IF(N46&gt;0,IF(N46&lt;$A63,$H63,IF(N46&lt;$A64,$H64,$H65)),0)</f>
        <v>0.25169999999999998</v>
      </c>
      <c r="O67" s="142">
        <f t="shared" ca="1" si="41"/>
        <v>0.25169999999999998</v>
      </c>
      <c r="P67" s="142">
        <f t="shared" ca="1" si="41"/>
        <v>0.25169999999999998</v>
      </c>
      <c r="Q67" s="142">
        <f t="shared" ca="1" si="41"/>
        <v>0.25169999999999998</v>
      </c>
      <c r="R67" s="142">
        <f t="shared" ca="1" si="41"/>
        <v>0</v>
      </c>
      <c r="S67" s="142">
        <f t="shared" ca="1" si="41"/>
        <v>0</v>
      </c>
      <c r="T67" s="142">
        <f t="shared" ca="1" si="41"/>
        <v>0</v>
      </c>
      <c r="U67" s="142">
        <f t="shared" ca="1" si="41"/>
        <v>0</v>
      </c>
      <c r="V67" s="142">
        <f t="shared" ca="1" si="41"/>
        <v>0</v>
      </c>
      <c r="W67" s="142">
        <f t="shared" ca="1" si="41"/>
        <v>0</v>
      </c>
      <c r="X67" s="142">
        <f t="shared" ca="1" si="41"/>
        <v>0</v>
      </c>
      <c r="Y67" s="142">
        <f t="shared" ca="1" si="41"/>
        <v>0</v>
      </c>
      <c r="Z67" s="142">
        <f t="shared" ca="1" si="41"/>
        <v>0</v>
      </c>
      <c r="AA67" s="142">
        <f t="shared" ca="1" si="41"/>
        <v>0</v>
      </c>
      <c r="AB67" s="142">
        <f t="shared" ca="1" si="41"/>
        <v>0</v>
      </c>
      <c r="AC67" s="142">
        <f t="shared" ref="AC67:AD67" ca="1" si="42">IF(AC46&gt;0,IF(AC46&lt;$A63,$H63,IF(AC46&lt;$A64,$H64,$H65)),0)</f>
        <v>0</v>
      </c>
      <c r="AD67" s="142">
        <f t="shared" ca="1" si="42"/>
        <v>0.25169999999999998</v>
      </c>
    </row>
    <row r="70" spans="1:30" s="5" customFormat="1" ht="12" x14ac:dyDescent="0.25">
      <c r="A70" s="32" t="s">
        <v>209</v>
      </c>
      <c r="B70" s="121"/>
      <c r="C70" s="121"/>
      <c r="L70" s="145"/>
      <c r="M70" s="145"/>
      <c r="N70" s="145"/>
      <c r="O70" s="145"/>
      <c r="P70" s="145"/>
      <c r="Q70" s="145"/>
      <c r="R70" s="145"/>
      <c r="S70" s="145"/>
      <c r="T70" s="145"/>
      <c r="U70" s="145"/>
      <c r="V70" s="145"/>
      <c r="W70" s="145"/>
      <c r="X70" s="145"/>
      <c r="Y70" s="145"/>
      <c r="Z70" s="145"/>
      <c r="AA70" s="145"/>
      <c r="AB70" s="145"/>
      <c r="AC70" s="145"/>
      <c r="AD70" s="145"/>
    </row>
    <row r="71" spans="1:30" s="5" customFormat="1" ht="11.4" x14ac:dyDescent="0.2">
      <c r="B71" s="121"/>
      <c r="C71" s="121"/>
      <c r="L71" s="145"/>
      <c r="M71" s="145"/>
      <c r="N71" s="145"/>
      <c r="O71" s="145"/>
      <c r="P71" s="145"/>
      <c r="Q71" s="145"/>
      <c r="R71" s="145"/>
      <c r="S71" s="145"/>
      <c r="T71" s="145"/>
      <c r="U71" s="145"/>
      <c r="V71" s="145"/>
      <c r="W71" s="145"/>
      <c r="X71" s="145"/>
      <c r="Y71" s="145"/>
      <c r="Z71" s="145"/>
      <c r="AA71" s="145"/>
      <c r="AB71" s="145"/>
      <c r="AC71" s="145"/>
      <c r="AD71" s="145"/>
    </row>
    <row r="72" spans="1:30" s="5" customFormat="1" ht="12" x14ac:dyDescent="0.25">
      <c r="A72" s="32" t="s">
        <v>129</v>
      </c>
      <c r="B72" s="121"/>
      <c r="C72" s="121"/>
      <c r="L72" s="145"/>
      <c r="M72" s="145"/>
      <c r="N72" s="145"/>
      <c r="O72" s="145"/>
      <c r="P72" s="145"/>
      <c r="Q72" s="145"/>
      <c r="R72" s="145"/>
      <c r="S72" s="145"/>
      <c r="T72" s="145"/>
      <c r="U72" s="145"/>
      <c r="V72" s="145"/>
      <c r="W72" s="145"/>
      <c r="X72" s="145"/>
      <c r="Y72" s="145"/>
      <c r="Z72" s="145"/>
      <c r="AA72" s="145"/>
      <c r="AB72" s="145"/>
      <c r="AC72" s="145"/>
      <c r="AD72" s="145"/>
    </row>
    <row r="73" spans="1:30" s="5" customFormat="1" ht="11.4" x14ac:dyDescent="0.2">
      <c r="A73" s="180" t="s">
        <v>210</v>
      </c>
      <c r="B73" s="65" t="s">
        <v>58</v>
      </c>
      <c r="C73" s="65"/>
      <c r="D73" s="8"/>
      <c r="E73" s="8"/>
      <c r="F73" s="8"/>
      <c r="G73" s="8"/>
      <c r="H73" s="8"/>
      <c r="I73" s="8"/>
      <c r="J73" s="181"/>
      <c r="K73" s="181"/>
      <c r="L73" s="181"/>
      <c r="M73" s="181">
        <f t="shared" ref="M73:AB73" si="43">L75</f>
        <v>0</v>
      </c>
      <c r="N73" s="181">
        <f t="shared" si="43"/>
        <v>4.4283354188618027</v>
      </c>
      <c r="O73" s="181">
        <f t="shared" si="43"/>
        <v>4.4283354188618027</v>
      </c>
      <c r="P73" s="181">
        <f t="shared" si="43"/>
        <v>4.4283354188618027</v>
      </c>
      <c r="Q73" s="181">
        <f t="shared" si="43"/>
        <v>4.0712115947600447</v>
      </c>
      <c r="R73" s="181">
        <f t="shared" si="43"/>
        <v>4.0712115947600447</v>
      </c>
      <c r="S73" s="181">
        <f t="shared" si="43"/>
        <v>0</v>
      </c>
      <c r="T73" s="181">
        <f t="shared" si="43"/>
        <v>0</v>
      </c>
      <c r="U73" s="181">
        <f t="shared" si="43"/>
        <v>0</v>
      </c>
      <c r="V73" s="181">
        <f t="shared" si="43"/>
        <v>0</v>
      </c>
      <c r="W73" s="181">
        <f t="shared" si="43"/>
        <v>2.3213048566614289</v>
      </c>
      <c r="X73" s="181">
        <f t="shared" si="43"/>
        <v>2.3213048566614289</v>
      </c>
      <c r="Y73" s="181">
        <f t="shared" si="43"/>
        <v>2.3213048566614289</v>
      </c>
      <c r="Z73" s="181">
        <f t="shared" si="43"/>
        <v>1.9641810325596705</v>
      </c>
      <c r="AA73" s="181">
        <f t="shared" si="43"/>
        <v>1.9641810325596705</v>
      </c>
      <c r="AB73" s="181">
        <f t="shared" si="43"/>
        <v>1.9641810325596705</v>
      </c>
      <c r="AC73" s="181">
        <f t="shared" ref="AC73" si="44">AB75</f>
        <v>1.9641810325596705</v>
      </c>
      <c r="AD73" s="181">
        <f t="shared" ref="AD73" si="45">AC75</f>
        <v>1.9641810325596705</v>
      </c>
    </row>
    <row r="74" spans="1:30" s="5" customFormat="1" ht="11.4" x14ac:dyDescent="0.2">
      <c r="A74" s="180" t="s">
        <v>43</v>
      </c>
      <c r="B74" s="65" t="s">
        <v>58</v>
      </c>
      <c r="C74" s="65"/>
      <c r="D74" s="8"/>
      <c r="E74" s="8"/>
      <c r="F74" s="8"/>
      <c r="G74" s="8"/>
      <c r="H74" s="8"/>
      <c r="I74" s="8"/>
      <c r="J74" s="181"/>
      <c r="K74" s="181"/>
      <c r="L74" s="181"/>
      <c r="M74" s="181">
        <f t="shared" ref="M74:AD74" si="46">M19</f>
        <v>7.1655994080000003</v>
      </c>
      <c r="N74" s="181">
        <f t="shared" si="46"/>
        <v>7.1852311872000012</v>
      </c>
      <c r="O74" s="181">
        <f t="shared" si="46"/>
        <v>7.1655994080000003</v>
      </c>
      <c r="P74" s="181">
        <f t="shared" si="46"/>
        <v>6.5877284880000007</v>
      </c>
      <c r="Q74" s="181">
        <f t="shared" si="46"/>
        <v>6.5877284880000007</v>
      </c>
      <c r="R74" s="181">
        <f t="shared" si="46"/>
        <v>0</v>
      </c>
      <c r="S74" s="181">
        <f t="shared" si="46"/>
        <v>0</v>
      </c>
      <c r="T74" s="181">
        <f t="shared" si="46"/>
        <v>0</v>
      </c>
      <c r="U74" s="181">
        <f t="shared" si="46"/>
        <v>0</v>
      </c>
      <c r="V74" s="181">
        <f t="shared" si="46"/>
        <v>3.7664518320000004</v>
      </c>
      <c r="W74" s="181">
        <f t="shared" si="46"/>
        <v>3.7561609800000002</v>
      </c>
      <c r="X74" s="181">
        <f t="shared" si="46"/>
        <v>3.7561609800000002</v>
      </c>
      <c r="Y74" s="181">
        <f t="shared" si="46"/>
        <v>3.1782900600000001</v>
      </c>
      <c r="Z74" s="181">
        <f t="shared" si="46"/>
        <v>3.1869977040000004</v>
      </c>
      <c r="AA74" s="181">
        <f t="shared" si="46"/>
        <v>3.1782900600000001</v>
      </c>
      <c r="AB74" s="181">
        <f t="shared" si="46"/>
        <v>3.1782900600000001</v>
      </c>
      <c r="AC74" s="181">
        <f t="shared" si="46"/>
        <v>3.1782900600000001</v>
      </c>
      <c r="AD74" s="181">
        <f t="shared" si="46"/>
        <v>3.1869977040000004</v>
      </c>
    </row>
    <row r="75" spans="1:30" s="5" customFormat="1" ht="12" x14ac:dyDescent="0.25">
      <c r="A75" s="182" t="s">
        <v>103</v>
      </c>
      <c r="B75" s="65" t="s">
        <v>58</v>
      </c>
      <c r="C75" s="65"/>
      <c r="D75" s="8"/>
      <c r="E75" s="8"/>
      <c r="F75" s="8"/>
      <c r="G75" s="8"/>
      <c r="H75" s="8"/>
      <c r="I75" s="7">
        <f>Assumptions!I63</f>
        <v>3.2818000000000001</v>
      </c>
      <c r="J75" s="184"/>
      <c r="K75" s="184"/>
      <c r="L75" s="184"/>
      <c r="M75" s="184">
        <f>M74*(Assumptions!$M$65/'RKA P&amp;L'!M3)</f>
        <v>4.4283354188618027</v>
      </c>
      <c r="N75" s="184">
        <f>N74*(Assumptions!$M$65/'RKA P&amp;L'!N3)</f>
        <v>4.4283354188618027</v>
      </c>
      <c r="O75" s="184">
        <f>O74*(Assumptions!$M$65/'RKA P&amp;L'!O3)</f>
        <v>4.4283354188618027</v>
      </c>
      <c r="P75" s="184">
        <f>P74*(Assumptions!$M$65/'RKA P&amp;L'!P3)</f>
        <v>4.0712115947600447</v>
      </c>
      <c r="Q75" s="184">
        <f>Q74*(Assumptions!$M$65/'RKA P&amp;L'!Q3)</f>
        <v>4.0712115947600447</v>
      </c>
      <c r="R75" s="184">
        <f>R74*(Assumptions!$M$65/'RKA P&amp;L'!R3)</f>
        <v>0</v>
      </c>
      <c r="S75" s="184">
        <f>S74*(Assumptions!$M$65/'RKA P&amp;L'!S3)</f>
        <v>0</v>
      </c>
      <c r="T75" s="184">
        <f>T74*(Assumptions!$M$65/'RKA P&amp;L'!T3)</f>
        <v>0</v>
      </c>
      <c r="U75" s="184">
        <f>U74*(Assumptions!$M$65/'RKA P&amp;L'!U3)</f>
        <v>0</v>
      </c>
      <c r="V75" s="184">
        <f>V74*(Assumptions!$M$65/'RKA P&amp;L'!V3)</f>
        <v>2.3213048566614289</v>
      </c>
      <c r="W75" s="184">
        <f>W74*(Assumptions!$M$65/'RKA P&amp;L'!W3)</f>
        <v>2.3213048566614289</v>
      </c>
      <c r="X75" s="184">
        <f>X74*(Assumptions!$M$65/'RKA P&amp;L'!X3)</f>
        <v>2.3213048566614289</v>
      </c>
      <c r="Y75" s="184">
        <f>Y74*(Assumptions!$M$65/'RKA P&amp;L'!Y3)</f>
        <v>1.9641810325596705</v>
      </c>
      <c r="Z75" s="184">
        <f>Z74*(Assumptions!$M$65/'RKA P&amp;L'!Z3)</f>
        <v>1.9641810325596705</v>
      </c>
      <c r="AA75" s="184">
        <f>AA74*(Assumptions!$M$65/'RKA P&amp;L'!AA3)</f>
        <v>1.9641810325596705</v>
      </c>
      <c r="AB75" s="184">
        <f>AB74*(Assumptions!$M$65/'RKA P&amp;L'!AB3)</f>
        <v>1.9641810325596705</v>
      </c>
      <c r="AC75" s="184">
        <f>AC74*(Assumptions!$M$65/'RKA P&amp;L'!AC3)</f>
        <v>1.9641810325596705</v>
      </c>
      <c r="AD75" s="184">
        <f>AD74*(Assumptions!$M$65/'RKA P&amp;L'!AD3)</f>
        <v>1.9641810325596705</v>
      </c>
    </row>
    <row r="76" spans="1:30" s="5" customFormat="1" ht="11.4" x14ac:dyDescent="0.2">
      <c r="A76" s="180" t="s">
        <v>211</v>
      </c>
      <c r="B76" s="65" t="s">
        <v>58</v>
      </c>
      <c r="C76" s="65"/>
      <c r="D76" s="8"/>
      <c r="E76" s="8"/>
      <c r="F76" s="8"/>
      <c r="G76" s="8"/>
      <c r="H76" s="8"/>
      <c r="I76" s="8"/>
      <c r="J76" s="181"/>
      <c r="K76" s="181"/>
      <c r="L76" s="181"/>
      <c r="M76" s="181">
        <f t="shared" ref="M76:AB76" si="47">+M73+M74-M75</f>
        <v>2.7372639891381976</v>
      </c>
      <c r="N76" s="181">
        <f t="shared" si="47"/>
        <v>7.1852311872000012</v>
      </c>
      <c r="O76" s="181">
        <f t="shared" si="47"/>
        <v>7.1655994080000003</v>
      </c>
      <c r="P76" s="181">
        <f t="shared" si="47"/>
        <v>6.9448523121017578</v>
      </c>
      <c r="Q76" s="181">
        <f t="shared" si="47"/>
        <v>6.5877284880000007</v>
      </c>
      <c r="R76" s="181">
        <f t="shared" si="47"/>
        <v>4.0712115947600447</v>
      </c>
      <c r="S76" s="181">
        <f t="shared" si="47"/>
        <v>0</v>
      </c>
      <c r="T76" s="181">
        <f t="shared" si="47"/>
        <v>0</v>
      </c>
      <c r="U76" s="181">
        <f t="shared" si="47"/>
        <v>0</v>
      </c>
      <c r="V76" s="181">
        <f t="shared" si="47"/>
        <v>1.4451469753385715</v>
      </c>
      <c r="W76" s="181">
        <f t="shared" si="47"/>
        <v>3.7561609800000002</v>
      </c>
      <c r="X76" s="181">
        <f t="shared" si="47"/>
        <v>3.7561609800000002</v>
      </c>
      <c r="Y76" s="181">
        <f t="shared" si="47"/>
        <v>3.5354138841017591</v>
      </c>
      <c r="Z76" s="181">
        <f t="shared" si="47"/>
        <v>3.1869977040000004</v>
      </c>
      <c r="AA76" s="181">
        <f t="shared" si="47"/>
        <v>3.1782900600000001</v>
      </c>
      <c r="AB76" s="181">
        <f t="shared" si="47"/>
        <v>3.1782900600000001</v>
      </c>
      <c r="AC76" s="181">
        <f t="shared" ref="AC76:AD76" si="48">+AC73+AC74-AC75</f>
        <v>3.1782900600000001</v>
      </c>
      <c r="AD76" s="181">
        <f t="shared" si="48"/>
        <v>3.1869977040000004</v>
      </c>
    </row>
    <row r="77" spans="1:30" s="5" customFormat="1" ht="11.4" x14ac:dyDescent="0.2">
      <c r="B77" s="121"/>
      <c r="C77" s="121"/>
      <c r="J77" s="145"/>
      <c r="K77" s="145"/>
      <c r="L77" s="145"/>
      <c r="M77" s="145"/>
      <c r="N77" s="145"/>
      <c r="O77" s="145"/>
      <c r="P77" s="145"/>
      <c r="Q77" s="145"/>
      <c r="R77" s="145"/>
      <c r="S77" s="145"/>
      <c r="T77" s="145"/>
      <c r="U77" s="145"/>
      <c r="V77" s="145"/>
      <c r="W77" s="145"/>
      <c r="X77" s="145"/>
      <c r="Y77" s="145"/>
      <c r="Z77" s="145"/>
      <c r="AA77" s="145"/>
      <c r="AB77" s="145"/>
      <c r="AC77" s="145"/>
      <c r="AD77" s="145"/>
    </row>
    <row r="78" spans="1:30" s="5" customFormat="1" x14ac:dyDescent="0.3">
      <c r="A78" s="8" t="s">
        <v>240</v>
      </c>
      <c r="B78" s="65" t="s">
        <v>58</v>
      </c>
      <c r="C78" s="65"/>
      <c r="D78" s="8"/>
      <c r="E78" s="8"/>
      <c r="F78" s="8"/>
      <c r="G78" s="8"/>
      <c r="H78" s="8"/>
      <c r="I78" s="195">
        <v>0</v>
      </c>
      <c r="J78"/>
      <c r="K78"/>
      <c r="L78"/>
      <c r="M78"/>
      <c r="N78" s="145"/>
      <c r="O78" s="145"/>
      <c r="P78" s="145"/>
      <c r="Q78" s="145"/>
      <c r="R78" s="145"/>
      <c r="S78" s="145"/>
      <c r="T78" s="145"/>
      <c r="U78" s="145"/>
      <c r="V78" s="145"/>
      <c r="W78" s="145"/>
      <c r="X78" s="145"/>
      <c r="Y78" s="145"/>
      <c r="Z78" s="145"/>
      <c r="AA78" s="145"/>
      <c r="AB78" s="145"/>
      <c r="AC78" s="145"/>
      <c r="AD78" s="145"/>
    </row>
    <row r="79" spans="1:30" s="5" customFormat="1" x14ac:dyDescent="0.3">
      <c r="B79" s="121"/>
      <c r="C79" s="121"/>
      <c r="I79" s="18"/>
      <c r="J79"/>
      <c r="K79"/>
      <c r="L79"/>
      <c r="M79"/>
      <c r="N79" s="145"/>
      <c r="O79" s="145"/>
      <c r="P79" s="145"/>
      <c r="Q79" s="145"/>
      <c r="R79" s="145"/>
      <c r="S79" s="145"/>
      <c r="T79" s="145"/>
      <c r="U79" s="145"/>
      <c r="V79" s="145"/>
      <c r="W79" s="145"/>
      <c r="X79" s="145"/>
      <c r="Y79" s="145"/>
      <c r="Z79" s="145"/>
      <c r="AA79" s="145"/>
      <c r="AB79" s="145"/>
      <c r="AC79" s="145"/>
      <c r="AD79" s="145"/>
    </row>
    <row r="80" spans="1:30" s="5" customFormat="1" x14ac:dyDescent="0.3">
      <c r="A80" s="8" t="s">
        <v>239</v>
      </c>
      <c r="B80" s="65" t="s">
        <v>58</v>
      </c>
      <c r="C80" s="65"/>
      <c r="D80" s="8"/>
      <c r="E80" s="8"/>
      <c r="F80" s="8"/>
      <c r="G80" s="8"/>
      <c r="H80" s="8"/>
      <c r="I80" s="195">
        <v>0</v>
      </c>
      <c r="J80"/>
      <c r="K80"/>
      <c r="L80"/>
      <c r="M80"/>
      <c r="N80" s="145"/>
      <c r="O80" s="145"/>
      <c r="P80" s="145"/>
      <c r="Q80" s="145"/>
      <c r="R80" s="145"/>
      <c r="S80" s="145"/>
      <c r="T80" s="145"/>
      <c r="U80" s="145"/>
      <c r="V80" s="145"/>
      <c r="W80" s="145"/>
      <c r="X80" s="145"/>
      <c r="Y80" s="145"/>
      <c r="Z80" s="145"/>
      <c r="AA80" s="145"/>
      <c r="AB80" s="145"/>
      <c r="AC80" s="145"/>
      <c r="AD80" s="145"/>
    </row>
    <row r="81" spans="1:30" s="5" customFormat="1" x14ac:dyDescent="0.3">
      <c r="B81" s="121"/>
      <c r="C81" s="121"/>
      <c r="I81" s="18"/>
      <c r="J81"/>
      <c r="K81"/>
      <c r="L81"/>
      <c r="M81"/>
      <c r="N81" s="145"/>
      <c r="O81" s="145"/>
      <c r="P81" s="145"/>
      <c r="Q81" s="145"/>
      <c r="R81" s="145"/>
      <c r="S81" s="145"/>
      <c r="T81" s="145"/>
      <c r="U81" s="145"/>
      <c r="V81" s="145"/>
      <c r="W81" s="145"/>
      <c r="X81" s="145"/>
      <c r="Y81" s="145"/>
      <c r="Z81" s="145"/>
      <c r="AA81" s="145"/>
      <c r="AB81" s="145"/>
      <c r="AC81" s="145"/>
      <c r="AD81" s="145"/>
    </row>
    <row r="82" spans="1:30" s="5" customFormat="1" x14ac:dyDescent="0.3">
      <c r="A82" s="8" t="s">
        <v>226</v>
      </c>
      <c r="B82" s="65" t="s">
        <v>58</v>
      </c>
      <c r="C82" s="65"/>
      <c r="D82" s="8"/>
      <c r="E82" s="8"/>
      <c r="F82" s="8"/>
      <c r="G82" s="8"/>
      <c r="H82" s="8"/>
      <c r="I82" s="195">
        <v>0.26929999999999998</v>
      </c>
      <c r="J82"/>
      <c r="K82"/>
      <c r="L82"/>
      <c r="M82"/>
      <c r="N82" s="145"/>
      <c r="O82" s="145"/>
      <c r="P82" s="145"/>
      <c r="Q82" s="145"/>
      <c r="R82" s="145"/>
      <c r="S82" s="145"/>
      <c r="T82" s="145"/>
      <c r="U82" s="145"/>
      <c r="V82" s="145"/>
      <c r="W82" s="145"/>
      <c r="X82" s="145"/>
      <c r="Y82" s="145"/>
      <c r="Z82" s="145"/>
      <c r="AA82" s="145"/>
      <c r="AB82" s="145"/>
      <c r="AC82" s="145"/>
      <c r="AD82" s="145"/>
    </row>
    <row r="83" spans="1:30" s="5" customFormat="1" ht="11.4" x14ac:dyDescent="0.2">
      <c r="B83" s="121"/>
      <c r="C83" s="121"/>
      <c r="J83" s="145"/>
      <c r="K83" s="145"/>
      <c r="L83" s="145"/>
      <c r="M83" s="145"/>
      <c r="N83" s="145"/>
      <c r="O83" s="145"/>
      <c r="P83" s="145"/>
      <c r="Q83" s="145"/>
      <c r="R83" s="145"/>
      <c r="S83" s="145"/>
      <c r="T83" s="145"/>
      <c r="U83" s="145"/>
      <c r="V83" s="145"/>
      <c r="W83" s="145"/>
      <c r="X83" s="145"/>
      <c r="Y83" s="145"/>
      <c r="Z83" s="145"/>
      <c r="AA83" s="145"/>
      <c r="AB83" s="145"/>
      <c r="AC83" s="145"/>
      <c r="AD83" s="145"/>
    </row>
    <row r="84" spans="1:30" s="5" customFormat="1" ht="12" x14ac:dyDescent="0.25">
      <c r="A84" s="32" t="s">
        <v>131</v>
      </c>
      <c r="B84" s="121"/>
      <c r="C84" s="121"/>
      <c r="J84" s="145"/>
      <c r="K84" s="145"/>
      <c r="L84" s="145"/>
      <c r="M84" s="145"/>
      <c r="N84" s="145"/>
      <c r="O84" s="145"/>
      <c r="P84" s="145"/>
      <c r="Q84" s="145"/>
      <c r="R84" s="145"/>
      <c r="S84" s="145"/>
      <c r="T84" s="145"/>
      <c r="U84" s="145"/>
      <c r="V84" s="145"/>
      <c r="W84" s="145"/>
      <c r="X84" s="145"/>
      <c r="Y84" s="145"/>
      <c r="Z84" s="145"/>
      <c r="AA84" s="145"/>
      <c r="AB84" s="145"/>
      <c r="AC84" s="145"/>
      <c r="AD84" s="145"/>
    </row>
    <row r="85" spans="1:30" s="5" customFormat="1" ht="11.4" x14ac:dyDescent="0.2">
      <c r="A85" s="180" t="s">
        <v>210</v>
      </c>
      <c r="B85" s="65" t="s">
        <v>58</v>
      </c>
      <c r="C85" s="65"/>
      <c r="D85" s="8"/>
      <c r="E85" s="8"/>
      <c r="F85" s="8"/>
      <c r="G85" s="8"/>
      <c r="H85" s="8"/>
      <c r="I85" s="8"/>
      <c r="J85" s="181"/>
      <c r="K85" s="181"/>
      <c r="L85" s="181"/>
      <c r="M85" s="181">
        <f t="shared" ref="M85:AB85" si="49">L87</f>
        <v>0</v>
      </c>
      <c r="N85" s="181">
        <f t="shared" si="49"/>
        <v>0.76604070000242275</v>
      </c>
      <c r="O85" s="181">
        <f t="shared" si="49"/>
        <v>0.80214507725663531</v>
      </c>
      <c r="P85" s="181">
        <f t="shared" si="49"/>
        <v>0.844559871752671</v>
      </c>
      <c r="Q85" s="181">
        <f t="shared" si="49"/>
        <v>0.88678786534030463</v>
      </c>
      <c r="R85" s="181">
        <f t="shared" si="49"/>
        <v>0.93112725860731993</v>
      </c>
      <c r="S85" s="181">
        <f t="shared" si="49"/>
        <v>0.97501235481217319</v>
      </c>
      <c r="T85" s="181">
        <f t="shared" si="49"/>
        <v>1.0265678026145704</v>
      </c>
      <c r="U85" s="181">
        <f t="shared" si="49"/>
        <v>1.0778961927452988</v>
      </c>
      <c r="V85" s="181">
        <f t="shared" si="49"/>
        <v>1.1317910023825639</v>
      </c>
      <c r="W85" s="181">
        <f t="shared" si="49"/>
        <v>1.1851336111014144</v>
      </c>
      <c r="X85" s="181">
        <f t="shared" si="49"/>
        <v>1.2477995801267767</v>
      </c>
      <c r="Y85" s="181">
        <f t="shared" si="49"/>
        <v>1.3101895591331156</v>
      </c>
      <c r="Z85" s="181">
        <f t="shared" si="49"/>
        <v>1.3756990370897715</v>
      </c>
      <c r="AA85" s="181">
        <f t="shared" si="49"/>
        <v>1.4405373113788387</v>
      </c>
      <c r="AB85" s="181">
        <f t="shared" si="49"/>
        <v>1.5167081883914733</v>
      </c>
      <c r="AC85" s="181">
        <f t="shared" ref="AC85" si="50">AB87</f>
        <v>1.5925435978110469</v>
      </c>
      <c r="AD85" s="181">
        <f t="shared" ref="AD85" si="51">AC87</f>
        <v>1.6721707777015993</v>
      </c>
    </row>
    <row r="86" spans="1:30" s="5" customFormat="1" ht="11.4" x14ac:dyDescent="0.2">
      <c r="A86" s="180" t="s">
        <v>43</v>
      </c>
      <c r="B86" s="65" t="s">
        <v>58</v>
      </c>
      <c r="C86" s="65"/>
      <c r="D86" s="8"/>
      <c r="E86" s="8"/>
      <c r="F86" s="8"/>
      <c r="G86" s="8"/>
      <c r="H86" s="8"/>
      <c r="I86" s="8"/>
      <c r="J86" s="181"/>
      <c r="K86" s="181"/>
      <c r="L86" s="181"/>
      <c r="M86" s="181">
        <f t="shared" ref="M86:AD86" si="52">M24</f>
        <v>0.48636000000000007</v>
      </c>
      <c r="N86" s="181">
        <f t="shared" si="52"/>
        <v>0.51067800000000008</v>
      </c>
      <c r="O86" s="181">
        <f t="shared" si="52"/>
        <v>0.53621190000000007</v>
      </c>
      <c r="P86" s="181">
        <f t="shared" si="52"/>
        <v>0.56302249500000012</v>
      </c>
      <c r="Q86" s="181">
        <f t="shared" si="52"/>
        <v>0.59117361975000016</v>
      </c>
      <c r="R86" s="181">
        <f t="shared" si="52"/>
        <v>0.62073230073750019</v>
      </c>
      <c r="S86" s="181">
        <f t="shared" si="52"/>
        <v>0.65176891577437523</v>
      </c>
      <c r="T86" s="181">
        <f t="shared" si="52"/>
        <v>0.68435736156309401</v>
      </c>
      <c r="U86" s="181">
        <f t="shared" si="52"/>
        <v>0.71857522964124876</v>
      </c>
      <c r="V86" s="181">
        <f t="shared" si="52"/>
        <v>0.75450399112331124</v>
      </c>
      <c r="W86" s="181">
        <f t="shared" si="52"/>
        <v>0.79222919067947684</v>
      </c>
      <c r="X86" s="181">
        <f t="shared" si="52"/>
        <v>0.83184065021345066</v>
      </c>
      <c r="Y86" s="181">
        <f t="shared" si="52"/>
        <v>0.87343268272412322</v>
      </c>
      <c r="Z86" s="181">
        <f t="shared" si="52"/>
        <v>0.91710431686032945</v>
      </c>
      <c r="AA86" s="181">
        <f t="shared" si="52"/>
        <v>0.962959532703346</v>
      </c>
      <c r="AB86" s="181">
        <f t="shared" si="52"/>
        <v>1.0111075093385133</v>
      </c>
      <c r="AC86" s="181">
        <f t="shared" si="52"/>
        <v>1.061662884805439</v>
      </c>
      <c r="AD86" s="181">
        <f t="shared" si="52"/>
        <v>1.114746029045711</v>
      </c>
    </row>
    <row r="87" spans="1:30" s="5" customFormat="1" ht="12" x14ac:dyDescent="0.25">
      <c r="A87" s="182" t="s">
        <v>103</v>
      </c>
      <c r="B87" s="183" t="s">
        <v>58</v>
      </c>
      <c r="C87" s="65"/>
      <c r="D87" s="8"/>
      <c r="E87" s="8"/>
      <c r="F87" s="8"/>
      <c r="G87" s="8"/>
      <c r="H87" s="8"/>
      <c r="I87" s="7">
        <f>Assumptions!I68</f>
        <v>0.19059999999999999</v>
      </c>
      <c r="J87" s="184"/>
      <c r="K87" s="184"/>
      <c r="L87" s="184"/>
      <c r="M87" s="184">
        <f>M86*(Assumptions!$M$70/'RKA P&amp;L'!M3)</f>
        <v>0.76604070000242275</v>
      </c>
      <c r="N87" s="184">
        <f>N86*(Assumptions!$M$70/'RKA P&amp;L'!N3)</f>
        <v>0.80214507725663531</v>
      </c>
      <c r="O87" s="184">
        <f>O86*(Assumptions!$M$70/'RKA P&amp;L'!O3)</f>
        <v>0.844559871752671</v>
      </c>
      <c r="P87" s="184">
        <f>P86*(Assumptions!$M$70/'RKA P&amp;L'!P3)</f>
        <v>0.88678786534030463</v>
      </c>
      <c r="Q87" s="184">
        <f>Q86*(Assumptions!$M$70/'RKA P&amp;L'!Q3)</f>
        <v>0.93112725860731993</v>
      </c>
      <c r="R87" s="184">
        <f>R86*(Assumptions!$M$70/'RKA P&amp;L'!R3)</f>
        <v>0.97501235481217319</v>
      </c>
      <c r="S87" s="184">
        <f>S86*(Assumptions!$M$70/'RKA P&amp;L'!S3)</f>
        <v>1.0265678026145704</v>
      </c>
      <c r="T87" s="184">
        <f>T86*(Assumptions!$M$70/'RKA P&amp;L'!T3)</f>
        <v>1.0778961927452988</v>
      </c>
      <c r="U87" s="184">
        <f>U86*(Assumptions!$M$70/'RKA P&amp;L'!U3)</f>
        <v>1.1317910023825639</v>
      </c>
      <c r="V87" s="184">
        <f>V86*(Assumptions!$M$70/'RKA P&amp;L'!V3)</f>
        <v>1.1851336111014144</v>
      </c>
      <c r="W87" s="184">
        <f>W86*(Assumptions!$M$70/'RKA P&amp;L'!W3)</f>
        <v>1.2477995801267767</v>
      </c>
      <c r="X87" s="184">
        <f>X86*(Assumptions!$M$70/'RKA P&amp;L'!X3)</f>
        <v>1.3101895591331156</v>
      </c>
      <c r="Y87" s="184">
        <f>Y86*(Assumptions!$M$70/'RKA P&amp;L'!Y3)</f>
        <v>1.3756990370897715</v>
      </c>
      <c r="Z87" s="184">
        <f>Z86*(Assumptions!$M$70/'RKA P&amp;L'!Z3)</f>
        <v>1.4405373113788387</v>
      </c>
      <c r="AA87" s="184">
        <f>AA86*(Assumptions!$M$70/'RKA P&amp;L'!AA3)</f>
        <v>1.5167081883914733</v>
      </c>
      <c r="AB87" s="184">
        <f>AB86*(Assumptions!$M$70/'RKA P&amp;L'!AB3)</f>
        <v>1.5925435978110469</v>
      </c>
      <c r="AC87" s="184">
        <f>AC86*(Assumptions!$M$70/'RKA P&amp;L'!AC3)</f>
        <v>1.6721707777015993</v>
      </c>
      <c r="AD87" s="184">
        <f>AD86*(Assumptions!$M$70/'RKA P&amp;L'!AD3)</f>
        <v>1.7509821053391748</v>
      </c>
    </row>
    <row r="88" spans="1:30" s="5" customFormat="1" ht="11.4" x14ac:dyDescent="0.2">
      <c r="A88" s="8" t="s">
        <v>212</v>
      </c>
      <c r="B88" s="65" t="s">
        <v>58</v>
      </c>
      <c r="C88" s="65"/>
      <c r="D88" s="8"/>
      <c r="E88" s="8"/>
      <c r="F88" s="8"/>
      <c r="G88" s="8"/>
      <c r="H88" s="8"/>
      <c r="I88" s="8"/>
      <c r="J88" s="181"/>
      <c r="K88" s="181"/>
      <c r="L88" s="181"/>
      <c r="M88" s="181">
        <f t="shared" ref="M88:AB88" si="53">+M85+M86-M87</f>
        <v>-0.27968070000242268</v>
      </c>
      <c r="N88" s="181">
        <f t="shared" si="53"/>
        <v>0.47457362274578763</v>
      </c>
      <c r="O88" s="181">
        <f t="shared" si="53"/>
        <v>0.49379710550396427</v>
      </c>
      <c r="P88" s="181">
        <f t="shared" si="53"/>
        <v>0.52079450141236638</v>
      </c>
      <c r="Q88" s="181">
        <f t="shared" si="53"/>
        <v>0.54683422648298496</v>
      </c>
      <c r="R88" s="181">
        <f t="shared" si="53"/>
        <v>0.57684720453264693</v>
      </c>
      <c r="S88" s="181">
        <f t="shared" si="53"/>
        <v>0.60021346797197817</v>
      </c>
      <c r="T88" s="181">
        <f t="shared" si="53"/>
        <v>0.63302897143236558</v>
      </c>
      <c r="U88" s="181">
        <f t="shared" si="53"/>
        <v>0.66468042000398353</v>
      </c>
      <c r="V88" s="181">
        <f t="shared" si="53"/>
        <v>0.70116138240446091</v>
      </c>
      <c r="W88" s="181">
        <f t="shared" si="53"/>
        <v>0.72956322165411458</v>
      </c>
      <c r="X88" s="181">
        <f t="shared" si="53"/>
        <v>0.76945067120711164</v>
      </c>
      <c r="Y88" s="181">
        <f t="shared" si="53"/>
        <v>0.80792320476746737</v>
      </c>
      <c r="Z88" s="181">
        <f t="shared" si="53"/>
        <v>0.85226604257126226</v>
      </c>
      <c r="AA88" s="181">
        <f t="shared" si="53"/>
        <v>0.88678865569071141</v>
      </c>
      <c r="AB88" s="181">
        <f t="shared" si="53"/>
        <v>0.93527209991893967</v>
      </c>
      <c r="AC88" s="181">
        <f t="shared" ref="AC88:AD88" si="54">+AC85+AC86-AC87</f>
        <v>0.98203570491488645</v>
      </c>
      <c r="AD88" s="181">
        <f t="shared" si="54"/>
        <v>1.0359347014081357</v>
      </c>
    </row>
    <row r="89" spans="1:30" s="5" customFormat="1" ht="11.4" x14ac:dyDescent="0.2">
      <c r="B89" s="121"/>
      <c r="C89" s="121"/>
      <c r="J89" s="145"/>
      <c r="K89" s="145"/>
      <c r="L89" s="145"/>
      <c r="M89" s="145"/>
      <c r="N89" s="145"/>
      <c r="O89" s="145"/>
      <c r="P89" s="145"/>
      <c r="Q89" s="145"/>
      <c r="R89" s="145"/>
      <c r="S89" s="145"/>
      <c r="T89" s="145"/>
      <c r="U89" s="145"/>
      <c r="V89" s="145"/>
      <c r="W89" s="145"/>
      <c r="X89" s="145"/>
      <c r="Y89" s="145"/>
      <c r="Z89" s="145"/>
      <c r="AA89" s="145"/>
      <c r="AB89" s="145"/>
      <c r="AC89" s="145"/>
      <c r="AD89" s="145"/>
    </row>
    <row r="90" spans="1:30" s="5" customFormat="1" ht="12" x14ac:dyDescent="0.25">
      <c r="A90" s="8" t="s">
        <v>229</v>
      </c>
      <c r="B90" s="65" t="s">
        <v>58</v>
      </c>
      <c r="C90" s="65"/>
      <c r="D90" s="8"/>
      <c r="E90" s="8"/>
      <c r="F90" s="8"/>
      <c r="G90" s="8"/>
      <c r="H90" s="8"/>
      <c r="I90" s="7">
        <v>5.8937999999999997</v>
      </c>
      <c r="J90" s="145"/>
      <c r="K90" s="145"/>
      <c r="L90" s="145"/>
      <c r="M90" s="145"/>
      <c r="N90" s="145"/>
      <c r="O90" s="145"/>
      <c r="P90" s="145"/>
      <c r="Q90" s="145"/>
      <c r="R90" s="145"/>
      <c r="S90" s="145"/>
      <c r="T90" s="145"/>
      <c r="U90" s="145"/>
      <c r="V90" s="145"/>
      <c r="W90" s="145"/>
      <c r="X90" s="145"/>
      <c r="Y90" s="145"/>
      <c r="Z90" s="145"/>
      <c r="AA90" s="145"/>
      <c r="AB90" s="145"/>
      <c r="AC90" s="145"/>
      <c r="AD90" s="145"/>
    </row>
    <row r="91" spans="1:30" s="5" customFormat="1" ht="11.4" x14ac:dyDescent="0.2">
      <c r="B91" s="121"/>
      <c r="C91" s="121"/>
      <c r="J91" s="145"/>
      <c r="K91" s="145"/>
      <c r="L91" s="145"/>
      <c r="M91" s="145"/>
      <c r="N91" s="145"/>
      <c r="O91" s="145"/>
      <c r="P91" s="145"/>
      <c r="Q91" s="145"/>
      <c r="R91" s="145"/>
      <c r="S91" s="145"/>
      <c r="T91" s="145"/>
      <c r="U91" s="145"/>
      <c r="V91" s="145"/>
      <c r="W91" s="145"/>
      <c r="X91" s="145"/>
      <c r="Y91" s="145"/>
      <c r="Z91" s="145"/>
      <c r="AA91" s="145"/>
      <c r="AB91" s="145"/>
      <c r="AC91" s="145"/>
      <c r="AD91" s="145"/>
    </row>
    <row r="92" spans="1:30" s="5" customFormat="1" ht="12" x14ac:dyDescent="0.25">
      <c r="A92" s="32" t="s">
        <v>213</v>
      </c>
      <c r="B92" s="183" t="s">
        <v>58</v>
      </c>
      <c r="C92" s="65"/>
      <c r="D92" s="8"/>
      <c r="E92" s="8"/>
      <c r="F92" s="8"/>
      <c r="G92" s="8"/>
      <c r="H92" s="8"/>
      <c r="I92" s="195">
        <f>I75+I78+I82-I87-I90+I80</f>
        <v>-2.5332999999999997</v>
      </c>
      <c r="J92" s="53"/>
      <c r="K92" s="53"/>
      <c r="L92" s="53"/>
      <c r="M92" s="53">
        <f t="shared" ref="M92:AD92" si="55">M75-M87</f>
        <v>3.6622947188593802</v>
      </c>
      <c r="N92" s="53">
        <f t="shared" si="55"/>
        <v>3.6261903416051675</v>
      </c>
      <c r="O92" s="53">
        <f t="shared" si="55"/>
        <v>3.5837755471091315</v>
      </c>
      <c r="P92" s="53">
        <f t="shared" si="55"/>
        <v>3.1844237294197399</v>
      </c>
      <c r="Q92" s="53">
        <f t="shared" si="55"/>
        <v>3.1400843361527246</v>
      </c>
      <c r="R92" s="53">
        <f t="shared" si="55"/>
        <v>-0.97501235481217319</v>
      </c>
      <c r="S92" s="53">
        <f t="shared" si="55"/>
        <v>-1.0265678026145704</v>
      </c>
      <c r="T92" s="53">
        <f t="shared" si="55"/>
        <v>-1.0778961927452988</v>
      </c>
      <c r="U92" s="53">
        <f t="shared" si="55"/>
        <v>-1.1317910023825639</v>
      </c>
      <c r="V92" s="53">
        <f t="shared" si="55"/>
        <v>1.1361712455600146</v>
      </c>
      <c r="W92" s="53">
        <f t="shared" si="55"/>
        <v>1.0735052765346522</v>
      </c>
      <c r="X92" s="53">
        <f t="shared" si="55"/>
        <v>1.0111152975283133</v>
      </c>
      <c r="Y92" s="53">
        <f t="shared" si="55"/>
        <v>0.58848199546989899</v>
      </c>
      <c r="Z92" s="53">
        <f t="shared" si="55"/>
        <v>0.5236437211808318</v>
      </c>
      <c r="AA92" s="53">
        <f t="shared" si="55"/>
        <v>0.44747284416819721</v>
      </c>
      <c r="AB92" s="53">
        <f t="shared" si="55"/>
        <v>0.37163743474862354</v>
      </c>
      <c r="AC92" s="53">
        <f t="shared" si="55"/>
        <v>0.29201025485807119</v>
      </c>
      <c r="AD92" s="53">
        <f t="shared" si="55"/>
        <v>0.21319892722049572</v>
      </c>
    </row>
    <row r="93" spans="1:30" s="5" customFormat="1" ht="11.4" x14ac:dyDescent="0.2">
      <c r="B93" s="121"/>
      <c r="C93" s="121"/>
      <c r="J93" s="145"/>
      <c r="K93" s="145"/>
      <c r="L93" s="145"/>
      <c r="M93" s="145"/>
      <c r="N93" s="145"/>
      <c r="O93" s="145"/>
      <c r="P93" s="145"/>
      <c r="Q93" s="145"/>
      <c r="R93" s="145"/>
      <c r="S93" s="145"/>
      <c r="T93" s="145"/>
      <c r="U93" s="145"/>
      <c r="V93" s="145"/>
      <c r="W93" s="145"/>
      <c r="X93" s="145"/>
      <c r="Y93" s="145"/>
      <c r="Z93" s="145"/>
      <c r="AA93" s="145"/>
      <c r="AB93" s="145"/>
      <c r="AC93" s="145"/>
      <c r="AD93" s="145"/>
    </row>
    <row r="94" spans="1:30" s="5" customFormat="1" ht="12" x14ac:dyDescent="0.25">
      <c r="A94" s="32" t="s">
        <v>214</v>
      </c>
      <c r="B94" s="183" t="s">
        <v>58</v>
      </c>
      <c r="C94" s="65"/>
      <c r="D94" s="8"/>
      <c r="E94" s="8"/>
      <c r="F94" s="8"/>
      <c r="G94" s="8"/>
      <c r="H94" s="8"/>
      <c r="I94" s="8"/>
      <c r="J94" s="184"/>
      <c r="K94" s="184"/>
      <c r="L94" s="184"/>
      <c r="M94" s="184">
        <f t="shared" ref="M94:AD94" si="56">+M92-L92</f>
        <v>3.6622947188593802</v>
      </c>
      <c r="N94" s="184">
        <f t="shared" si="56"/>
        <v>-3.6104377254212672E-2</v>
      </c>
      <c r="O94" s="184">
        <f t="shared" si="56"/>
        <v>-4.2414794496036023E-2</v>
      </c>
      <c r="P94" s="184">
        <f t="shared" si="56"/>
        <v>-0.39935181768939154</v>
      </c>
      <c r="Q94" s="184">
        <f t="shared" si="56"/>
        <v>-4.4339393267015303E-2</v>
      </c>
      <c r="R94" s="184">
        <f t="shared" si="56"/>
        <v>-4.1150966909648981</v>
      </c>
      <c r="S94" s="184">
        <f t="shared" si="56"/>
        <v>-5.1555447802397181E-2</v>
      </c>
      <c r="T94" s="184">
        <f t="shared" si="56"/>
        <v>-5.132839013072843E-2</v>
      </c>
      <c r="U94" s="184">
        <f t="shared" si="56"/>
        <v>-5.3894809637265118E-2</v>
      </c>
      <c r="V94" s="184">
        <f t="shared" si="56"/>
        <v>2.2679622479425783</v>
      </c>
      <c r="W94" s="184">
        <f t="shared" si="56"/>
        <v>-6.2665969025362367E-2</v>
      </c>
      <c r="X94" s="184">
        <f t="shared" si="56"/>
        <v>-6.2389979006338914E-2</v>
      </c>
      <c r="Y94" s="184">
        <f t="shared" si="56"/>
        <v>-0.42263330205841432</v>
      </c>
      <c r="Z94" s="184">
        <f t="shared" si="56"/>
        <v>-6.4838274289067188E-2</v>
      </c>
      <c r="AA94" s="184">
        <f t="shared" si="56"/>
        <v>-7.6170877012634586E-2</v>
      </c>
      <c r="AB94" s="184">
        <f t="shared" si="56"/>
        <v>-7.5835409419573674E-2</v>
      </c>
      <c r="AC94" s="184">
        <f t="shared" si="56"/>
        <v>-7.9627179890552346E-2</v>
      </c>
      <c r="AD94" s="184">
        <f t="shared" si="56"/>
        <v>-7.8811327637575479E-2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4"/>
  <sheetViews>
    <sheetView workbookViewId="0">
      <selection activeCell="N49" sqref="N49"/>
    </sheetView>
  </sheetViews>
  <sheetFormatPr defaultRowHeight="14.4" x14ac:dyDescent="0.3"/>
  <cols>
    <col min="1" max="1" width="54.6640625" bestFit="1" customWidth="1"/>
    <col min="2" max="2" width="9.44140625" bestFit="1" customWidth="1"/>
    <col min="3" max="3" width="11.33203125" bestFit="1" customWidth="1"/>
    <col min="4" max="4" width="11.6640625" bestFit="1" customWidth="1"/>
    <col min="5" max="5" width="9.6640625" bestFit="1" customWidth="1"/>
    <col min="6" max="7" width="8.44140625" bestFit="1" customWidth="1"/>
    <col min="8" max="8" width="9.33203125" bestFit="1" customWidth="1"/>
    <col min="9" max="13" width="8.44140625" bestFit="1" customWidth="1"/>
  </cols>
  <sheetData>
    <row r="1" spans="1:26" x14ac:dyDescent="0.3">
      <c r="A1" s="101" t="s">
        <v>244</v>
      </c>
    </row>
    <row r="3" spans="1:26" ht="28.8" x14ac:dyDescent="0.3">
      <c r="A3" s="97" t="s">
        <v>93</v>
      </c>
      <c r="B3" s="97" t="s">
        <v>94</v>
      </c>
      <c r="C3" s="97" t="s">
        <v>95</v>
      </c>
      <c r="D3" s="97" t="s">
        <v>96</v>
      </c>
      <c r="E3" s="97" t="s">
        <v>97</v>
      </c>
      <c r="F3" s="97" t="s">
        <v>98</v>
      </c>
    </row>
    <row r="4" spans="1:26" x14ac:dyDescent="0.3">
      <c r="A4" s="92" t="s">
        <v>220</v>
      </c>
      <c r="B4" s="92" t="s">
        <v>58</v>
      </c>
      <c r="C4" s="92">
        <v>20.845600000000001</v>
      </c>
      <c r="D4" s="93">
        <f>Assumptions!$C$31</f>
        <v>0.12</v>
      </c>
      <c r="E4" s="94">
        <f>F4*4</f>
        <v>20</v>
      </c>
      <c r="F4" s="95">
        <v>5</v>
      </c>
    </row>
    <row r="5" spans="1:26" x14ac:dyDescent="0.3">
      <c r="A5" s="92" t="s">
        <v>221</v>
      </c>
      <c r="B5" s="92" t="s">
        <v>58</v>
      </c>
      <c r="C5" s="92">
        <v>0</v>
      </c>
      <c r="D5" s="93">
        <f>Assumptions!$C$31</f>
        <v>0.12</v>
      </c>
      <c r="E5" s="94">
        <f>F5*4</f>
        <v>20</v>
      </c>
      <c r="F5" s="95">
        <v>5</v>
      </c>
    </row>
    <row r="6" spans="1:26" x14ac:dyDescent="0.3">
      <c r="A6" s="126" t="s">
        <v>99</v>
      </c>
      <c r="B6" s="176" t="s">
        <v>58</v>
      </c>
      <c r="C6" s="177">
        <f>SUM(C4:C5)</f>
        <v>20.845600000000001</v>
      </c>
      <c r="D6" s="178">
        <f>SUMPRODUCT(C4:C5,D4:D5)/C6</f>
        <v>0.12</v>
      </c>
      <c r="E6" s="179"/>
      <c r="F6" s="179">
        <f>F5</f>
        <v>5</v>
      </c>
    </row>
    <row r="8" spans="1:26" x14ac:dyDescent="0.3">
      <c r="A8" s="97" t="s">
        <v>93</v>
      </c>
      <c r="B8" s="98">
        <f>Assumptions!J$4</f>
        <v>43921</v>
      </c>
      <c r="C8" s="98">
        <f>Assumptions!K$4</f>
        <v>44286</v>
      </c>
      <c r="D8" s="98">
        <f>Assumptions!L$4</f>
        <v>44651</v>
      </c>
      <c r="E8" s="98">
        <f>Assumptions!M$4</f>
        <v>45016</v>
      </c>
      <c r="F8" s="98">
        <f>Assumptions!N$4</f>
        <v>45382</v>
      </c>
      <c r="G8" s="98">
        <f>Assumptions!O$4</f>
        <v>45747</v>
      </c>
      <c r="H8" s="98">
        <f>Assumptions!P$4</f>
        <v>46112</v>
      </c>
      <c r="I8" s="98">
        <f>Assumptions!Q$4</f>
        <v>46477</v>
      </c>
      <c r="J8" s="98">
        <f>Assumptions!R$4</f>
        <v>46843</v>
      </c>
      <c r="K8" s="98">
        <f>Assumptions!S$4</f>
        <v>47208</v>
      </c>
      <c r="L8" s="98">
        <f>Assumptions!T$4</f>
        <v>47573</v>
      </c>
      <c r="M8" s="98">
        <f>Assumptions!U$4</f>
        <v>47938</v>
      </c>
      <c r="N8" s="98">
        <f>Assumptions!V$4</f>
        <v>48304</v>
      </c>
      <c r="O8" s="98">
        <f>Assumptions!W$4</f>
        <v>48669</v>
      </c>
      <c r="P8" s="98">
        <f>Assumptions!X$4</f>
        <v>49034</v>
      </c>
      <c r="Q8" s="98">
        <f>Assumptions!Y$4</f>
        <v>49399</v>
      </c>
      <c r="R8" s="98">
        <f>Assumptions!Z$4</f>
        <v>49765</v>
      </c>
      <c r="S8" s="98">
        <f>Assumptions!AA$4</f>
        <v>50130</v>
      </c>
      <c r="T8" s="98">
        <f>Assumptions!AB$4</f>
        <v>50495</v>
      </c>
      <c r="U8" s="98">
        <f>Assumptions!AC$4</f>
        <v>50860</v>
      </c>
      <c r="V8" s="98">
        <f>Assumptions!AD$4</f>
        <v>51226</v>
      </c>
      <c r="W8" s="98">
        <f>Assumptions!AE$4</f>
        <v>0</v>
      </c>
      <c r="X8" s="98">
        <f>Assumptions!AF$4</f>
        <v>0</v>
      </c>
      <c r="Y8" s="98">
        <f>Assumptions!AG$4</f>
        <v>0</v>
      </c>
      <c r="Z8" s="98">
        <f>Assumptions!AH$4</f>
        <v>0</v>
      </c>
    </row>
    <row r="9" spans="1:26" x14ac:dyDescent="0.3">
      <c r="A9" s="2" t="s">
        <v>100</v>
      </c>
      <c r="B9" s="96"/>
      <c r="C9" s="96"/>
      <c r="D9" s="96">
        <f>C6</f>
        <v>20.845600000000001</v>
      </c>
      <c r="E9" s="96">
        <f t="shared" ref="E9" si="0">D12</f>
        <v>16.676480000000002</v>
      </c>
      <c r="F9" s="96">
        <f t="shared" ref="F9" si="1">E12</f>
        <v>12.507360000000002</v>
      </c>
      <c r="G9" s="96">
        <f t="shared" ref="G9" si="2">F12</f>
        <v>8.3382400000000025</v>
      </c>
      <c r="H9" s="96">
        <f t="shared" ref="H9" si="3">G12</f>
        <v>4.1691200000000022</v>
      </c>
      <c r="I9" s="96">
        <f t="shared" ref="I9" si="4">H12</f>
        <v>0</v>
      </c>
      <c r="J9" s="96">
        <f t="shared" ref="J9" si="5">I12</f>
        <v>0</v>
      </c>
      <c r="K9" s="96">
        <f t="shared" ref="K9" si="6">J12</f>
        <v>0</v>
      </c>
      <c r="L9" s="96">
        <f t="shared" ref="L9" si="7">K12</f>
        <v>0</v>
      </c>
      <c r="M9" s="96">
        <f t="shared" ref="M9" si="8">L12</f>
        <v>0</v>
      </c>
      <c r="N9" s="96">
        <f t="shared" ref="N9" si="9">M12</f>
        <v>0</v>
      </c>
      <c r="O9" s="96">
        <f t="shared" ref="O9" si="10">N12</f>
        <v>0</v>
      </c>
      <c r="P9" s="96">
        <f t="shared" ref="P9" si="11">O12</f>
        <v>0</v>
      </c>
      <c r="Q9" s="96">
        <f t="shared" ref="Q9" si="12">P12</f>
        <v>0</v>
      </c>
      <c r="R9" s="96">
        <f t="shared" ref="R9" si="13">Q12</f>
        <v>0</v>
      </c>
      <c r="S9" s="96">
        <f t="shared" ref="S9" si="14">R12</f>
        <v>0</v>
      </c>
      <c r="T9" s="96">
        <f t="shared" ref="T9" si="15">S12</f>
        <v>0</v>
      </c>
      <c r="U9" s="96">
        <f t="shared" ref="U9" si="16">T12</f>
        <v>0</v>
      </c>
      <c r="V9" s="96">
        <f t="shared" ref="V9" si="17">U12</f>
        <v>0</v>
      </c>
      <c r="W9" s="96">
        <f t="shared" ref="W9" si="18">V12</f>
        <v>0</v>
      </c>
      <c r="X9" s="96">
        <f t="shared" ref="X9" si="19">W12</f>
        <v>0</v>
      </c>
      <c r="Y9" s="96">
        <f t="shared" ref="Y9" si="20">X12</f>
        <v>0</v>
      </c>
      <c r="Z9" s="96">
        <f t="shared" ref="Z9" si="21">Y12</f>
        <v>0</v>
      </c>
    </row>
    <row r="10" spans="1:26" x14ac:dyDescent="0.3">
      <c r="A10" s="2" t="s">
        <v>101</v>
      </c>
      <c r="B10" s="96"/>
      <c r="C10" s="96"/>
      <c r="D10" s="96">
        <f t="shared" ref="D10:H10" si="22">$C$6/$F$6</f>
        <v>4.1691200000000004</v>
      </c>
      <c r="E10" s="96">
        <f t="shared" si="22"/>
        <v>4.1691200000000004</v>
      </c>
      <c r="F10" s="96">
        <f t="shared" si="22"/>
        <v>4.1691200000000004</v>
      </c>
      <c r="G10" s="96">
        <f t="shared" si="22"/>
        <v>4.1691200000000004</v>
      </c>
      <c r="H10" s="96">
        <f t="shared" si="22"/>
        <v>4.1691200000000004</v>
      </c>
      <c r="I10" s="96">
        <v>0</v>
      </c>
      <c r="J10" s="96">
        <v>0</v>
      </c>
      <c r="K10" s="96">
        <v>0</v>
      </c>
      <c r="L10" s="96">
        <v>0</v>
      </c>
      <c r="M10" s="96">
        <f>M9</f>
        <v>0</v>
      </c>
      <c r="N10" s="96">
        <f t="shared" ref="N10:Q10" si="23">N9</f>
        <v>0</v>
      </c>
      <c r="O10" s="96">
        <f t="shared" si="23"/>
        <v>0</v>
      </c>
      <c r="P10" s="96">
        <f t="shared" si="23"/>
        <v>0</v>
      </c>
      <c r="Q10" s="96">
        <f t="shared" si="23"/>
        <v>0</v>
      </c>
      <c r="R10" s="96">
        <v>0</v>
      </c>
      <c r="S10" s="96">
        <v>0</v>
      </c>
      <c r="T10" s="96">
        <v>0</v>
      </c>
      <c r="U10" s="96">
        <v>0</v>
      </c>
      <c r="V10" s="96">
        <f>V9</f>
        <v>0</v>
      </c>
      <c r="W10" s="96">
        <f t="shared" ref="W10:Z10" si="24">W9</f>
        <v>0</v>
      </c>
      <c r="X10" s="96">
        <f t="shared" si="24"/>
        <v>0</v>
      </c>
      <c r="Y10" s="96">
        <f t="shared" si="24"/>
        <v>0</v>
      </c>
      <c r="Z10" s="96">
        <f t="shared" si="24"/>
        <v>0</v>
      </c>
    </row>
    <row r="11" spans="1:26" x14ac:dyDescent="0.3">
      <c r="A11" s="2" t="s">
        <v>102</v>
      </c>
      <c r="B11" s="96"/>
      <c r="C11" s="96"/>
      <c r="D11" s="96">
        <f t="shared" ref="D11:Q11" si="25">D9*$D$6</f>
        <v>2.5014720000000001</v>
      </c>
      <c r="E11" s="96">
        <f t="shared" si="25"/>
        <v>2.0011776000000001</v>
      </c>
      <c r="F11" s="96">
        <f t="shared" si="25"/>
        <v>1.5008832000000001</v>
      </c>
      <c r="G11" s="96">
        <f t="shared" si="25"/>
        <v>1.0005888000000003</v>
      </c>
      <c r="H11" s="96">
        <f t="shared" si="25"/>
        <v>0.50029440000000025</v>
      </c>
      <c r="I11" s="96">
        <f t="shared" si="25"/>
        <v>0</v>
      </c>
      <c r="J11" s="96">
        <f t="shared" si="25"/>
        <v>0</v>
      </c>
      <c r="K11" s="96">
        <f t="shared" si="25"/>
        <v>0</v>
      </c>
      <c r="L11" s="96">
        <f t="shared" si="25"/>
        <v>0</v>
      </c>
      <c r="M11" s="96">
        <f t="shared" si="25"/>
        <v>0</v>
      </c>
      <c r="N11" s="96">
        <f t="shared" si="25"/>
        <v>0</v>
      </c>
      <c r="O11" s="96">
        <f t="shared" si="25"/>
        <v>0</v>
      </c>
      <c r="P11" s="96">
        <f t="shared" si="25"/>
        <v>0</v>
      </c>
      <c r="Q11" s="96">
        <f t="shared" si="25"/>
        <v>0</v>
      </c>
      <c r="R11" s="96">
        <f t="shared" ref="R11:Z11" si="26">R9*$D$6</f>
        <v>0</v>
      </c>
      <c r="S11" s="96">
        <f t="shared" si="26"/>
        <v>0</v>
      </c>
      <c r="T11" s="96">
        <f t="shared" si="26"/>
        <v>0</v>
      </c>
      <c r="U11" s="96">
        <f t="shared" si="26"/>
        <v>0</v>
      </c>
      <c r="V11" s="96">
        <f t="shared" si="26"/>
        <v>0</v>
      </c>
      <c r="W11" s="96">
        <f t="shared" si="26"/>
        <v>0</v>
      </c>
      <c r="X11" s="96">
        <f t="shared" si="26"/>
        <v>0</v>
      </c>
      <c r="Y11" s="96">
        <f t="shared" si="26"/>
        <v>0</v>
      </c>
      <c r="Z11" s="96">
        <f t="shared" si="26"/>
        <v>0</v>
      </c>
    </row>
    <row r="12" spans="1:26" x14ac:dyDescent="0.3">
      <c r="A12" s="2" t="s">
        <v>103</v>
      </c>
      <c r="B12" s="96"/>
      <c r="C12" s="96"/>
      <c r="D12" s="96">
        <f t="shared" ref="D12:H12" si="27">D9-D10</f>
        <v>16.676480000000002</v>
      </c>
      <c r="E12" s="96">
        <f t="shared" si="27"/>
        <v>12.507360000000002</v>
      </c>
      <c r="F12" s="96">
        <f t="shared" si="27"/>
        <v>8.3382400000000025</v>
      </c>
      <c r="G12" s="96">
        <f t="shared" si="27"/>
        <v>4.1691200000000022</v>
      </c>
      <c r="H12" s="96">
        <f t="shared" si="27"/>
        <v>0</v>
      </c>
      <c r="I12" s="96">
        <f t="shared" ref="I12:M12" si="28">I9-I10</f>
        <v>0</v>
      </c>
      <c r="J12" s="96">
        <f t="shared" si="28"/>
        <v>0</v>
      </c>
      <c r="K12" s="96">
        <f t="shared" si="28"/>
        <v>0</v>
      </c>
      <c r="L12" s="96">
        <f t="shared" si="28"/>
        <v>0</v>
      </c>
      <c r="M12" s="96">
        <f t="shared" si="28"/>
        <v>0</v>
      </c>
      <c r="N12" s="96">
        <f t="shared" ref="N12:V12" si="29">N9-N10</f>
        <v>0</v>
      </c>
      <c r="O12" s="96">
        <f t="shared" si="29"/>
        <v>0</v>
      </c>
      <c r="P12" s="96">
        <f t="shared" si="29"/>
        <v>0</v>
      </c>
      <c r="Q12" s="96">
        <f t="shared" si="29"/>
        <v>0</v>
      </c>
      <c r="R12" s="96">
        <f t="shared" si="29"/>
        <v>0</v>
      </c>
      <c r="S12" s="96">
        <f t="shared" si="29"/>
        <v>0</v>
      </c>
      <c r="T12" s="96">
        <f t="shared" si="29"/>
        <v>0</v>
      </c>
      <c r="U12" s="96">
        <f t="shared" si="29"/>
        <v>0</v>
      </c>
      <c r="V12" s="96">
        <f t="shared" si="29"/>
        <v>0</v>
      </c>
      <c r="W12" s="96">
        <f t="shared" ref="W12:Z12" si="30">W9-W10</f>
        <v>0</v>
      </c>
      <c r="X12" s="96">
        <f t="shared" si="30"/>
        <v>0</v>
      </c>
      <c r="Y12" s="96">
        <f t="shared" si="30"/>
        <v>0</v>
      </c>
      <c r="Z12" s="96">
        <f t="shared" si="30"/>
        <v>0</v>
      </c>
    </row>
    <row r="14" spans="1:26" x14ac:dyDescent="0.3">
      <c r="A14" s="101" t="s">
        <v>104</v>
      </c>
      <c r="B14" s="95"/>
      <c r="C14" s="95"/>
      <c r="D14" s="95">
        <f t="shared" ref="D14:M14" si="31">SUMIF($A$1:$A$13,"Interest Expense",D1:D13)</f>
        <v>2.5014720000000001</v>
      </c>
      <c r="E14" s="95">
        <f t="shared" si="31"/>
        <v>2.0011776000000001</v>
      </c>
      <c r="F14" s="95">
        <f t="shared" si="31"/>
        <v>1.5008832000000001</v>
      </c>
      <c r="G14" s="95">
        <f t="shared" si="31"/>
        <v>1.0005888000000003</v>
      </c>
      <c r="H14" s="95">
        <f t="shared" si="31"/>
        <v>0.50029440000000025</v>
      </c>
      <c r="I14" s="95">
        <f t="shared" si="31"/>
        <v>0</v>
      </c>
      <c r="J14" s="95">
        <f t="shared" si="31"/>
        <v>0</v>
      </c>
      <c r="K14" s="95">
        <f t="shared" si="31"/>
        <v>0</v>
      </c>
      <c r="L14" s="95">
        <f t="shared" si="31"/>
        <v>0</v>
      </c>
      <c r="M14" s="95">
        <f t="shared" si="31"/>
        <v>0</v>
      </c>
      <c r="R14" s="95">
        <f t="shared" ref="R14:V14" si="32">SUMIF($A$1:$A$13,"Interest Expense",R1:R13)</f>
        <v>0</v>
      </c>
      <c r="S14" s="95">
        <f t="shared" si="32"/>
        <v>0</v>
      </c>
      <c r="T14" s="95">
        <f t="shared" si="32"/>
        <v>0</v>
      </c>
      <c r="U14" s="95">
        <f t="shared" si="32"/>
        <v>0</v>
      </c>
      <c r="V14" s="95">
        <f t="shared" si="32"/>
        <v>0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36"/>
  <sheetViews>
    <sheetView workbookViewId="0">
      <pane ySplit="2" topLeftCell="A21" activePane="bottomLeft" state="frozen"/>
      <selection pane="bottomLeft" activeCell="C32" sqref="C32"/>
    </sheetView>
  </sheetViews>
  <sheetFormatPr defaultColWidth="9.109375" defaultRowHeight="13.2" x14ac:dyDescent="0.25"/>
  <cols>
    <col min="1" max="1" width="6.109375" style="67" customWidth="1"/>
    <col min="2" max="2" width="35" style="67" bestFit="1" customWidth="1"/>
    <col min="3" max="3" width="15.109375" style="67" customWidth="1"/>
    <col min="4" max="4" width="9" style="67" bestFit="1" customWidth="1"/>
    <col min="5" max="5" width="10.6640625" style="67" customWidth="1"/>
    <col min="6" max="6" width="12.88671875" style="67" bestFit="1" customWidth="1"/>
    <col min="7" max="7" width="9.88671875" style="67" bestFit="1" customWidth="1"/>
    <col min="8" max="8" width="14.33203125" style="67" customWidth="1"/>
    <col min="9" max="9" width="12" style="67" bestFit="1" customWidth="1"/>
    <col min="10" max="10" width="13.33203125" style="67" bestFit="1" customWidth="1"/>
    <col min="11" max="11" width="15.109375" style="67" bestFit="1" customWidth="1"/>
    <col min="12" max="13" width="9.109375" style="67"/>
    <col min="14" max="14" width="13.6640625" style="67" bestFit="1" customWidth="1"/>
    <col min="15" max="16384" width="9.109375" style="67"/>
  </cols>
  <sheetData>
    <row r="1" spans="1:17" ht="14.4" x14ac:dyDescent="0.3">
      <c r="A1" s="67" t="s">
        <v>86</v>
      </c>
      <c r="N1"/>
      <c r="O1"/>
      <c r="P1"/>
      <c r="Q1"/>
    </row>
    <row r="2" spans="1:17" ht="26.4" x14ac:dyDescent="0.25">
      <c r="A2" s="68" t="s">
        <v>66</v>
      </c>
      <c r="B2" s="68" t="s">
        <v>67</v>
      </c>
      <c r="C2" s="68" t="s">
        <v>90</v>
      </c>
      <c r="D2" s="68" t="s">
        <v>68</v>
      </c>
      <c r="E2" s="68" t="s">
        <v>69</v>
      </c>
      <c r="F2" s="68" t="s">
        <v>89</v>
      </c>
      <c r="G2" s="68" t="s">
        <v>70</v>
      </c>
      <c r="H2" s="68" t="s">
        <v>71</v>
      </c>
      <c r="I2" s="68" t="s">
        <v>72</v>
      </c>
      <c r="J2" s="68" t="s">
        <v>73</v>
      </c>
      <c r="K2" s="68" t="s">
        <v>74</v>
      </c>
    </row>
    <row r="3" spans="1:17" ht="14.4" x14ac:dyDescent="0.3">
      <c r="A3" s="69">
        <v>1</v>
      </c>
      <c r="B3" s="2" t="s">
        <v>85</v>
      </c>
      <c r="C3" s="88">
        <v>17.66</v>
      </c>
      <c r="D3" s="70">
        <v>0.1333</v>
      </c>
      <c r="E3" s="88">
        <v>287.31</v>
      </c>
      <c r="F3" s="71">
        <v>56.05</v>
      </c>
      <c r="G3" s="71">
        <v>230.26</v>
      </c>
      <c r="H3" s="72">
        <f>N3/$N$6</f>
        <v>0.74445603280934236</v>
      </c>
      <c r="I3" s="71">
        <f>F3/G3</f>
        <v>0.24342048119517068</v>
      </c>
      <c r="J3" s="88">
        <v>1.2</v>
      </c>
      <c r="K3" s="71">
        <f>J3/(1+(1-D3)*I3)</f>
        <v>0.99093907518915914</v>
      </c>
      <c r="L3" s="67">
        <f>K3/AVERAGE($K$3:$K$5)</f>
        <v>1.1002197414322255</v>
      </c>
      <c r="N3" s="73">
        <f>IFERROR(1/IF(L3=0,,ABS(E3-$N$1)),0)</f>
        <v>3.4805610664439108E-3</v>
      </c>
      <c r="O3" s="74">
        <f>IFERROR(1/IF(L3=0,,E3-$N$1),0)</f>
        <v>3.4805610664439108E-3</v>
      </c>
      <c r="P3"/>
    </row>
    <row r="4" spans="1:17" ht="14.4" x14ac:dyDescent="0.3">
      <c r="A4" s="69">
        <v>2</v>
      </c>
      <c r="B4" s="2" t="s">
        <v>87</v>
      </c>
      <c r="C4" s="88">
        <v>518.24</v>
      </c>
      <c r="D4" s="70">
        <v>0</v>
      </c>
      <c r="E4" s="88">
        <v>4465.88</v>
      </c>
      <c r="F4" s="71">
        <v>764.29</v>
      </c>
      <c r="G4" s="71">
        <v>1315.53</v>
      </c>
      <c r="H4" s="72">
        <f>N4/$N$6</f>
        <v>4.7894180494427112E-2</v>
      </c>
      <c r="I4" s="71">
        <f>F4/G4</f>
        <v>0.58097496826374162</v>
      </c>
      <c r="J4" s="88">
        <v>1.22</v>
      </c>
      <c r="K4" s="71">
        <f>J4/(1+(1-D4)*I4)</f>
        <v>0.77167572193747536</v>
      </c>
      <c r="L4" s="67">
        <f t="shared" ref="L4:L5" si="0">K4/AVERAGE($K$3:$K$5)</f>
        <v>0.85677604659752471</v>
      </c>
      <c r="N4" s="73">
        <f>IFERROR(1/IF(L4=0,,ABS(E4-$N$1)),0)</f>
        <v>2.2392003367757306E-4</v>
      </c>
      <c r="O4" s="74"/>
      <c r="P4"/>
    </row>
    <row r="5" spans="1:17" ht="14.4" x14ac:dyDescent="0.3">
      <c r="A5" s="69">
        <v>3</v>
      </c>
      <c r="B5" s="2" t="s">
        <v>88</v>
      </c>
      <c r="C5" s="90">
        <v>29.78</v>
      </c>
      <c r="D5" s="70">
        <v>0</v>
      </c>
      <c r="E5" s="88">
        <v>1030.05</v>
      </c>
      <c r="F5" s="71">
        <v>289.64</v>
      </c>
      <c r="G5" s="71">
        <v>734.2</v>
      </c>
      <c r="H5" s="72">
        <f>N5/$N$6</f>
        <v>0.20764978669623047</v>
      </c>
      <c r="I5" s="71">
        <f>F5/G5</f>
        <v>0.39449741214927808</v>
      </c>
      <c r="J5" s="88">
        <v>1.31</v>
      </c>
      <c r="K5" s="71">
        <f>J5/(1+(1-D5)*I5)</f>
        <v>0.93940654789810907</v>
      </c>
      <c r="L5" s="67">
        <f t="shared" si="0"/>
        <v>1.0430042119702498</v>
      </c>
      <c r="N5" s="73">
        <f>IFERROR(1/IF(L5=0,,ABS(E5-$N$1)),0)</f>
        <v>9.7082665890005349E-4</v>
      </c>
      <c r="O5" s="74"/>
      <c r="P5"/>
    </row>
    <row r="6" spans="1:17" x14ac:dyDescent="0.25">
      <c r="A6" s="75"/>
      <c r="B6" s="75" t="s">
        <v>75</v>
      </c>
      <c r="C6" s="89"/>
      <c r="D6" s="76">
        <f>0.3*1.12*1.04</f>
        <v>0.34944000000000003</v>
      </c>
      <c r="E6" s="75"/>
      <c r="F6" s="75"/>
      <c r="G6" s="75"/>
      <c r="H6" s="76">
        <f>SUM(H3:H5)</f>
        <v>0.99999999999999989</v>
      </c>
      <c r="I6" s="77">
        <f>AVERAGE(I3:I5)</f>
        <v>0.4062976205360635</v>
      </c>
      <c r="J6" s="77">
        <f>AVERAGE(J3:J5)</f>
        <v>1.2433333333333334</v>
      </c>
      <c r="K6" s="77">
        <f>SUMPRODUCT(H3:H5,K3:K5)</f>
        <v>0.96973691827280539</v>
      </c>
      <c r="N6" s="73">
        <f>SUM(N3:N5)</f>
        <v>4.6753077590215375E-3</v>
      </c>
      <c r="P6" s="78"/>
    </row>
    <row r="7" spans="1:17" x14ac:dyDescent="0.25">
      <c r="D7" s="79"/>
    </row>
    <row r="8" spans="1:17" x14ac:dyDescent="0.25">
      <c r="D8" s="79"/>
    </row>
    <row r="9" spans="1:17" x14ac:dyDescent="0.25">
      <c r="B9" s="109" t="s">
        <v>91</v>
      </c>
      <c r="C9" s="110" t="s">
        <v>119</v>
      </c>
      <c r="D9" s="79"/>
    </row>
    <row r="10" spans="1:17" x14ac:dyDescent="0.25">
      <c r="B10" s="108" t="s">
        <v>89</v>
      </c>
      <c r="C10" s="189">
        <f>SUM(Assumptions!D31:D31)</f>
        <v>20.845600000000001</v>
      </c>
      <c r="D10" s="79"/>
    </row>
    <row r="11" spans="1:17" x14ac:dyDescent="0.25">
      <c r="B11" s="108" t="s">
        <v>70</v>
      </c>
      <c r="C11" s="189">
        <v>8.5693000000000001</v>
      </c>
      <c r="D11" s="79"/>
    </row>
    <row r="12" spans="1:17" x14ac:dyDescent="0.25">
      <c r="B12" s="75" t="s">
        <v>92</v>
      </c>
      <c r="C12" s="89">
        <f>C10/C11</f>
        <v>2.4325907600387429</v>
      </c>
      <c r="D12" s="79"/>
    </row>
    <row r="13" spans="1:17" x14ac:dyDescent="0.25">
      <c r="D13" s="79"/>
    </row>
    <row r="14" spans="1:17" x14ac:dyDescent="0.25">
      <c r="D14" s="79"/>
      <c r="F14" s="79"/>
      <c r="H14" s="79"/>
    </row>
    <row r="15" spans="1:17" x14ac:dyDescent="0.25">
      <c r="D15" s="79"/>
    </row>
    <row r="16" spans="1:17" x14ac:dyDescent="0.25">
      <c r="D16" s="79"/>
      <c r="F16" s="79"/>
    </row>
    <row r="17" spans="2:10" ht="14.4" x14ac:dyDescent="0.3">
      <c r="B17" s="80" t="s">
        <v>76</v>
      </c>
      <c r="C17"/>
      <c r="E17" s="79"/>
    </row>
    <row r="18" spans="2:10" ht="14.4" x14ac:dyDescent="0.3">
      <c r="B18"/>
      <c r="C18"/>
      <c r="J18" s="79"/>
    </row>
    <row r="19" spans="2:10" ht="14.4" x14ac:dyDescent="0.3">
      <c r="B19" s="81" t="s">
        <v>77</v>
      </c>
      <c r="C19" s="82">
        <f>K6</f>
        <v>0.96973691827280539</v>
      </c>
    </row>
    <row r="20" spans="2:10" ht="14.4" x14ac:dyDescent="0.3">
      <c r="B20"/>
      <c r="C20"/>
    </row>
    <row r="21" spans="2:10" ht="14.4" x14ac:dyDescent="0.3">
      <c r="B21" t="s">
        <v>78</v>
      </c>
      <c r="C21" s="83">
        <f>C12</f>
        <v>2.4325907600387429</v>
      </c>
      <c r="E21" s="115"/>
    </row>
    <row r="22" spans="2:10" ht="14.4" x14ac:dyDescent="0.3">
      <c r="B22" t="s">
        <v>79</v>
      </c>
      <c r="C22" s="84">
        <v>0.25169999999999998</v>
      </c>
    </row>
    <row r="23" spans="2:10" ht="14.4" x14ac:dyDescent="0.3">
      <c r="B23"/>
      <c r="C23"/>
      <c r="H23" s="91"/>
    </row>
    <row r="24" spans="2:10" ht="14.4" x14ac:dyDescent="0.3">
      <c r="B24" s="81" t="s">
        <v>80</v>
      </c>
      <c r="C24" s="85">
        <f>C19*(1+((1-C22)*C21))</f>
        <v>2.7349564643529596</v>
      </c>
    </row>
    <row r="25" spans="2:10" ht="14.4" x14ac:dyDescent="0.3">
      <c r="B25"/>
      <c r="C25"/>
    </row>
    <row r="26" spans="2:10" ht="14.4" x14ac:dyDescent="0.3">
      <c r="B26"/>
      <c r="C26"/>
    </row>
    <row r="27" spans="2:10" ht="14.4" x14ac:dyDescent="0.3">
      <c r="B27" s="80" t="s">
        <v>81</v>
      </c>
      <c r="C27" s="188"/>
      <c r="G27"/>
      <c r="H27" s="237" t="s">
        <v>84</v>
      </c>
      <c r="I27" s="237"/>
    </row>
    <row r="28" spans="2:10" ht="14.4" x14ac:dyDescent="0.3">
      <c r="B28"/>
      <c r="C28"/>
      <c r="G28" s="207" t="s">
        <v>258</v>
      </c>
      <c r="H28" s="208" t="s">
        <v>259</v>
      </c>
      <c r="I28" s="209">
        <v>7.0999999999999994E-2</v>
      </c>
    </row>
    <row r="29" spans="2:10" ht="72" x14ac:dyDescent="0.3">
      <c r="B29" t="s">
        <v>82</v>
      </c>
      <c r="C29" s="84">
        <f>I28</f>
        <v>7.0999999999999994E-2</v>
      </c>
      <c r="G29" s="210" t="s">
        <v>260</v>
      </c>
      <c r="H29" s="211" t="s">
        <v>261</v>
      </c>
      <c r="I29" s="212">
        <v>0.11</v>
      </c>
    </row>
    <row r="30" spans="2:10" ht="14.4" x14ac:dyDescent="0.3">
      <c r="B30" t="s">
        <v>83</v>
      </c>
      <c r="C30" s="84">
        <f>I29-I28</f>
        <v>3.9000000000000007E-2</v>
      </c>
      <c r="G30"/>
      <c r="H30" s="208" t="s">
        <v>262</v>
      </c>
      <c r="I30" s="213">
        <f>C24</f>
        <v>2.7349564643529596</v>
      </c>
    </row>
    <row r="31" spans="2:10" ht="14.4" x14ac:dyDescent="0.3">
      <c r="B31"/>
      <c r="C31"/>
      <c r="G31"/>
      <c r="H31" s="208" t="s">
        <v>263</v>
      </c>
      <c r="I31" s="209">
        <f>I28+(I29-I28)*I30</f>
        <v>0.17766330210976544</v>
      </c>
    </row>
    <row r="32" spans="2:10" ht="14.4" x14ac:dyDescent="0.3">
      <c r="B32" s="86" t="s">
        <v>84</v>
      </c>
      <c r="C32" s="87">
        <f>C29+C24*C30</f>
        <v>0.17766330210976544</v>
      </c>
    </row>
    <row r="33" spans="2:3" ht="14.4" x14ac:dyDescent="0.3">
      <c r="C33"/>
    </row>
    <row r="36" spans="2:3" ht="14.4" x14ac:dyDescent="0.3">
      <c r="B36"/>
    </row>
  </sheetData>
  <mergeCells count="1">
    <mergeCell ref="H27:I27"/>
  </mergeCells>
  <hyperlinks>
    <hyperlink ref="G28" r:id="rId1" xr:uid="{F6403D90-D06B-4E84-8A42-524AD511A8B3}"/>
  </hyperlinks>
  <pageMargins left="0.7" right="0.7" top="0.75" bottom="0.75" header="0.3" footer="0.3"/>
  <pageSetup paperSize="9" orientation="portrait" verticalDpi="0"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Y84"/>
  <sheetViews>
    <sheetView topLeftCell="A50" zoomScaleNormal="100" workbookViewId="0">
      <pane ySplit="4" topLeftCell="A54" activePane="bottomLeft" state="frozen"/>
      <selection activeCell="N49" sqref="N49"/>
      <selection pane="bottomLeft" activeCell="N49" sqref="N49"/>
    </sheetView>
  </sheetViews>
  <sheetFormatPr defaultColWidth="9.109375" defaultRowHeight="11.4" outlineLevelRow="1" x14ac:dyDescent="0.2"/>
  <cols>
    <col min="1" max="1" width="26" style="5" bestFit="1" customWidth="1"/>
    <col min="2" max="2" width="16.88671875" style="5" bestFit="1" customWidth="1"/>
    <col min="3" max="3" width="33.109375" style="5" bestFit="1" customWidth="1"/>
    <col min="4" max="4" width="16.109375" style="5" bestFit="1" customWidth="1"/>
    <col min="5" max="5" width="16.109375" style="5" customWidth="1"/>
    <col min="6" max="6" width="12.5546875" style="5" bestFit="1" customWidth="1"/>
    <col min="7" max="8" width="17.6640625" style="5" bestFit="1" customWidth="1"/>
    <col min="9" max="10" width="14.44140625" style="5" bestFit="1" customWidth="1"/>
    <col min="11" max="11" width="14" style="5" bestFit="1" customWidth="1"/>
    <col min="12" max="12" width="14.6640625" style="5" bestFit="1" customWidth="1"/>
    <col min="13" max="25" width="19.44140625" style="5" bestFit="1" customWidth="1"/>
    <col min="26" max="29" width="8.109375" style="5" bestFit="1" customWidth="1"/>
    <col min="30" max="37" width="8.109375" style="5" customWidth="1"/>
    <col min="38" max="16384" width="9.109375" style="5"/>
  </cols>
  <sheetData>
    <row r="1" spans="1:24" customFormat="1" ht="14.4" hidden="1" outlineLevel="1" x14ac:dyDescent="0.3">
      <c r="A1" s="5"/>
      <c r="B1" s="5"/>
      <c r="C1" s="5"/>
      <c r="D1" s="33"/>
      <c r="E1" s="5"/>
      <c r="F1" s="5"/>
      <c r="G1" s="5"/>
      <c r="H1" s="5"/>
      <c r="I1" s="5"/>
      <c r="J1" s="5"/>
      <c r="K1" s="5"/>
      <c r="L1" s="5"/>
      <c r="M1" s="5"/>
    </row>
    <row r="2" spans="1:24" customFormat="1" ht="14.4" hidden="1" outlineLevel="1" x14ac:dyDescent="0.3">
      <c r="A2" s="5"/>
      <c r="B2" s="5"/>
      <c r="C2" s="6" t="s">
        <v>3</v>
      </c>
      <c r="D2" s="33"/>
      <c r="E2" s="5"/>
      <c r="F2" s="5"/>
      <c r="G2" s="5"/>
      <c r="H2" s="5"/>
      <c r="I2" s="5"/>
      <c r="J2" s="5"/>
      <c r="K2" s="5"/>
      <c r="L2" s="5"/>
      <c r="M2" s="5"/>
    </row>
    <row r="3" spans="1:24" ht="14.4" hidden="1" outlineLevel="1" x14ac:dyDescent="0.3">
      <c r="C3" t="s">
        <v>4</v>
      </c>
      <c r="D3" s="34" t="s">
        <v>5</v>
      </c>
      <c r="E3"/>
      <c r="F3" t="s">
        <v>6</v>
      </c>
      <c r="G3" t="s">
        <v>7</v>
      </c>
      <c r="H3" t="s">
        <v>8</v>
      </c>
      <c r="I3" t="s">
        <v>9</v>
      </c>
      <c r="J3" t="s">
        <v>10</v>
      </c>
      <c r="K3" t="s">
        <v>2</v>
      </c>
      <c r="L3" t="s">
        <v>11</v>
      </c>
      <c r="M3" t="s">
        <v>12</v>
      </c>
      <c r="N3" t="s">
        <v>13</v>
      </c>
      <c r="O3" t="s">
        <v>14</v>
      </c>
    </row>
    <row r="4" spans="1:24" ht="12" hidden="1" outlineLevel="1" x14ac:dyDescent="0.25">
      <c r="C4" s="7" t="s">
        <v>15</v>
      </c>
      <c r="D4" s="35"/>
      <c r="E4" s="8"/>
      <c r="F4" s="8"/>
      <c r="G4" s="8"/>
      <c r="H4" s="8"/>
      <c r="I4" s="8"/>
      <c r="J4" s="8" t="s">
        <v>16</v>
      </c>
      <c r="K4" s="8"/>
      <c r="L4" s="8"/>
      <c r="M4" s="8"/>
      <c r="N4" s="8"/>
      <c r="O4" s="8"/>
    </row>
    <row r="5" spans="1:24" ht="14.25" hidden="1" customHeight="1" outlineLevel="1" x14ac:dyDescent="0.2">
      <c r="C5" s="8" t="s">
        <v>17</v>
      </c>
      <c r="D5" s="36">
        <v>7216.69</v>
      </c>
      <c r="E5" s="9"/>
      <c r="F5" s="10">
        <v>35785.82</v>
      </c>
      <c r="G5" s="9">
        <v>8840.35</v>
      </c>
      <c r="H5" s="9">
        <v>452268.38</v>
      </c>
      <c r="I5" s="9"/>
      <c r="J5" s="9">
        <v>8180.53</v>
      </c>
      <c r="K5" s="9">
        <v>36.409999999999997</v>
      </c>
      <c r="L5" s="9">
        <v>51.51</v>
      </c>
      <c r="M5" s="9">
        <v>176.81</v>
      </c>
      <c r="N5" s="9">
        <v>75.33</v>
      </c>
      <c r="O5" s="9">
        <f>SUM(D5:N5)</f>
        <v>512631.83</v>
      </c>
      <c r="R5" s="9"/>
      <c r="S5" s="9">
        <v>8180.53</v>
      </c>
      <c r="T5" s="9">
        <v>36.409999999999997</v>
      </c>
      <c r="U5" s="9">
        <v>51.51</v>
      </c>
      <c r="V5" s="9">
        <v>176.81</v>
      </c>
      <c r="W5" s="9">
        <v>75.33</v>
      </c>
      <c r="X5" s="9">
        <f>SUM(M5:W5)</f>
        <v>521404.56000000006</v>
      </c>
    </row>
    <row r="6" spans="1:24" hidden="1" outlineLevel="1" x14ac:dyDescent="0.2">
      <c r="C6" s="11" t="s">
        <v>18</v>
      </c>
      <c r="D6" s="35">
        <v>131.44</v>
      </c>
      <c r="E6" s="8"/>
      <c r="F6" s="9">
        <v>6825.14</v>
      </c>
      <c r="G6" s="8"/>
      <c r="H6" s="8">
        <v>148.41999999999999</v>
      </c>
      <c r="I6" s="8"/>
      <c r="J6" s="9">
        <v>7771.89</v>
      </c>
      <c r="K6" s="8">
        <v>1.82</v>
      </c>
      <c r="L6" s="8">
        <v>0.42</v>
      </c>
      <c r="M6" s="8">
        <v>1.22</v>
      </c>
      <c r="N6" s="8"/>
      <c r="O6" s="9">
        <f>SUM(D6:N6)</f>
        <v>14880.349999999999</v>
      </c>
      <c r="R6" s="8"/>
      <c r="S6" s="9">
        <v>7771.89</v>
      </c>
      <c r="T6" s="8">
        <v>1.82</v>
      </c>
      <c r="U6" s="8">
        <v>0.42</v>
      </c>
      <c r="V6" s="8">
        <v>1.22</v>
      </c>
      <c r="W6" s="8"/>
      <c r="X6" s="9">
        <f>SUM(M6:W6)</f>
        <v>22656.92</v>
      </c>
    </row>
    <row r="7" spans="1:24" hidden="1" outlineLevel="1" x14ac:dyDescent="0.2">
      <c r="C7" s="12" t="s">
        <v>19</v>
      </c>
      <c r="D7" s="35"/>
      <c r="E7" s="8"/>
      <c r="F7" s="8">
        <v>22.02</v>
      </c>
      <c r="G7" s="8"/>
      <c r="H7" s="9">
        <v>2116.39</v>
      </c>
      <c r="I7" s="9"/>
      <c r="J7" s="8"/>
      <c r="K7" s="8"/>
      <c r="L7" s="8"/>
      <c r="M7" s="8"/>
      <c r="N7" s="8"/>
      <c r="O7" s="9">
        <f>SUM(D7:N7)</f>
        <v>2138.41</v>
      </c>
      <c r="R7" s="9"/>
      <c r="S7" s="8"/>
      <c r="T7" s="8"/>
      <c r="U7" s="8"/>
      <c r="V7" s="8"/>
      <c r="W7" s="8"/>
      <c r="X7" s="9">
        <f>SUM(M7:W7)</f>
        <v>2138.41</v>
      </c>
    </row>
    <row r="8" spans="1:24" hidden="1" outlineLevel="1" x14ac:dyDescent="0.2">
      <c r="C8" s="13" t="s">
        <v>20</v>
      </c>
      <c r="D8" s="35"/>
      <c r="E8" s="8"/>
      <c r="F8" s="8"/>
      <c r="G8" s="8"/>
      <c r="H8" s="9">
        <v>1299.96</v>
      </c>
      <c r="I8" s="9"/>
      <c r="J8" s="8">
        <v>744.38</v>
      </c>
      <c r="K8" s="8"/>
      <c r="L8" s="8"/>
      <c r="M8" s="8"/>
      <c r="N8" s="8"/>
      <c r="O8" s="9">
        <f>SUM(D8:N8)</f>
        <v>2044.3400000000001</v>
      </c>
      <c r="R8" s="9"/>
      <c r="S8" s="8">
        <v>744.38</v>
      </c>
      <c r="T8" s="8"/>
      <c r="U8" s="8"/>
      <c r="V8" s="8"/>
      <c r="W8" s="8"/>
      <c r="X8" s="9">
        <f>SUM(M8:W8)</f>
        <v>2788.7200000000003</v>
      </c>
    </row>
    <row r="9" spans="1:24" hidden="1" outlineLevel="1" x14ac:dyDescent="0.2">
      <c r="C9" s="8" t="s">
        <v>21</v>
      </c>
      <c r="D9" s="36">
        <f>SUM(D5:D6)-D7-D8</f>
        <v>7348.1299999999992</v>
      </c>
      <c r="E9" s="9"/>
      <c r="F9" s="9">
        <f t="shared" ref="F9:O9" si="0">SUM(F5:F6)-F7-F8</f>
        <v>42588.94</v>
      </c>
      <c r="G9" s="9">
        <f t="shared" si="0"/>
        <v>8840.35</v>
      </c>
      <c r="H9" s="9">
        <f t="shared" si="0"/>
        <v>449000.44999999995</v>
      </c>
      <c r="I9" s="9"/>
      <c r="J9" s="9">
        <f t="shared" si="0"/>
        <v>15208.04</v>
      </c>
      <c r="K9" s="9">
        <f t="shared" si="0"/>
        <v>38.229999999999997</v>
      </c>
      <c r="L9" s="9">
        <f t="shared" si="0"/>
        <v>51.93</v>
      </c>
      <c r="M9" s="9">
        <f t="shared" si="0"/>
        <v>178.03</v>
      </c>
      <c r="N9" s="9">
        <f t="shared" si="0"/>
        <v>75.33</v>
      </c>
      <c r="O9" s="9">
        <f t="shared" si="0"/>
        <v>523329.43</v>
      </c>
      <c r="R9" s="9"/>
      <c r="S9" s="9">
        <f t="shared" ref="S9:X9" si="1">SUM(S5:S6)-S7-S8</f>
        <v>15208.04</v>
      </c>
      <c r="T9" s="9">
        <f t="shared" si="1"/>
        <v>38.229999999999997</v>
      </c>
      <c r="U9" s="9">
        <f t="shared" si="1"/>
        <v>51.93</v>
      </c>
      <c r="V9" s="9">
        <f t="shared" si="1"/>
        <v>178.03</v>
      </c>
      <c r="W9" s="9">
        <f t="shared" si="1"/>
        <v>75.33</v>
      </c>
      <c r="X9" s="9">
        <f t="shared" si="1"/>
        <v>539134.35000000009</v>
      </c>
    </row>
    <row r="10" spans="1:24" hidden="1" outlineLevel="1" x14ac:dyDescent="0.2">
      <c r="C10" s="14" t="s">
        <v>18</v>
      </c>
      <c r="D10" s="35">
        <v>893.49</v>
      </c>
      <c r="E10" s="8"/>
      <c r="F10" s="9">
        <v>20771.2</v>
      </c>
      <c r="G10" s="8">
        <v>378.99</v>
      </c>
      <c r="H10" s="9">
        <v>269627.37</v>
      </c>
      <c r="I10" s="9"/>
      <c r="J10" s="8"/>
      <c r="K10" s="9">
        <v>1.05</v>
      </c>
      <c r="L10" s="8">
        <v>1.1200000000000001</v>
      </c>
      <c r="M10" s="9">
        <v>12.05</v>
      </c>
      <c r="N10" s="8">
        <v>6.51</v>
      </c>
      <c r="O10" s="9">
        <f>SUM(D10:N10)</f>
        <v>291691.77999999997</v>
      </c>
      <c r="R10" s="9"/>
      <c r="S10" s="8"/>
      <c r="T10" s="9">
        <v>1.05</v>
      </c>
      <c r="U10" s="8">
        <v>1.1200000000000001</v>
      </c>
      <c r="V10" s="9">
        <v>12.05</v>
      </c>
      <c r="W10" s="8">
        <v>6.51</v>
      </c>
      <c r="X10" s="9">
        <f>SUM(M10:W10)</f>
        <v>291731.06999999995</v>
      </c>
    </row>
    <row r="11" spans="1:24" hidden="1" outlineLevel="1" x14ac:dyDescent="0.2">
      <c r="C11" s="12"/>
      <c r="D11" s="35"/>
      <c r="E11" s="8"/>
      <c r="F11" s="8"/>
      <c r="G11" s="8"/>
      <c r="H11" s="8"/>
      <c r="I11" s="8"/>
      <c r="J11" s="8"/>
      <c r="K11" s="8"/>
      <c r="L11" s="8"/>
      <c r="M11" s="8"/>
      <c r="N11" s="8"/>
      <c r="O11" s="9"/>
      <c r="R11" s="8"/>
      <c r="S11" s="8"/>
      <c r="T11" s="8"/>
      <c r="U11" s="8"/>
      <c r="V11" s="8"/>
      <c r="W11" s="8"/>
      <c r="X11" s="9"/>
    </row>
    <row r="12" spans="1:24" hidden="1" outlineLevel="1" x14ac:dyDescent="0.2">
      <c r="C12" s="13" t="s">
        <v>20</v>
      </c>
      <c r="D12" s="35"/>
      <c r="E12" s="8"/>
      <c r="F12" s="8"/>
      <c r="G12" s="8"/>
      <c r="H12" s="9">
        <v>706.15</v>
      </c>
      <c r="I12" s="9"/>
      <c r="J12" s="8"/>
      <c r="K12" s="8"/>
      <c r="L12" s="8"/>
      <c r="M12" s="8"/>
      <c r="N12" s="8">
        <v>3.47</v>
      </c>
      <c r="O12" s="9">
        <f>SUM(D12:N12)</f>
        <v>709.62</v>
      </c>
      <c r="R12" s="9"/>
      <c r="S12" s="8"/>
      <c r="T12" s="8"/>
      <c r="U12" s="8"/>
      <c r="V12" s="8"/>
      <c r="W12" s="8">
        <v>3.47</v>
      </c>
      <c r="X12" s="9">
        <f>SUM(M12:W12)</f>
        <v>716.56000000000006</v>
      </c>
    </row>
    <row r="13" spans="1:24" hidden="1" outlineLevel="1" x14ac:dyDescent="0.2">
      <c r="C13" s="8" t="s">
        <v>22</v>
      </c>
      <c r="D13" s="36">
        <f>SUM(D9:D10)-D11-D12</f>
        <v>8241.619999999999</v>
      </c>
      <c r="E13" s="9"/>
      <c r="F13" s="9">
        <f t="shared" ref="F13:O13" si="2">SUM(F9:F10)-F11-F12</f>
        <v>63360.14</v>
      </c>
      <c r="G13" s="9">
        <f t="shared" si="2"/>
        <v>9219.34</v>
      </c>
      <c r="H13" s="9">
        <f t="shared" si="2"/>
        <v>717921.66999999993</v>
      </c>
      <c r="I13" s="9"/>
      <c r="J13" s="9">
        <f t="shared" si="2"/>
        <v>15208.04</v>
      </c>
      <c r="K13" s="9">
        <f t="shared" si="2"/>
        <v>39.279999999999994</v>
      </c>
      <c r="L13" s="9">
        <f t="shared" si="2"/>
        <v>53.05</v>
      </c>
      <c r="M13" s="9">
        <f t="shared" si="2"/>
        <v>190.08</v>
      </c>
      <c r="N13" s="9">
        <f t="shared" si="2"/>
        <v>78.37</v>
      </c>
      <c r="O13" s="9">
        <f t="shared" si="2"/>
        <v>814311.59</v>
      </c>
      <c r="R13" s="9"/>
      <c r="S13" s="9">
        <f t="shared" ref="S13:X13" si="3">SUM(S9:S10)-S11-S12</f>
        <v>15208.04</v>
      </c>
      <c r="T13" s="9">
        <f t="shared" si="3"/>
        <v>39.279999999999994</v>
      </c>
      <c r="U13" s="9">
        <f t="shared" si="3"/>
        <v>53.05</v>
      </c>
      <c r="V13" s="9">
        <f t="shared" si="3"/>
        <v>190.08</v>
      </c>
      <c r="W13" s="9">
        <f t="shared" si="3"/>
        <v>78.37</v>
      </c>
      <c r="X13" s="9">
        <f t="shared" si="3"/>
        <v>830148.86</v>
      </c>
    </row>
    <row r="14" spans="1:24" hidden="1" outlineLevel="1" x14ac:dyDescent="0.2">
      <c r="C14" s="14" t="s">
        <v>18</v>
      </c>
      <c r="D14" s="37">
        <v>43.27</v>
      </c>
      <c r="E14" s="15"/>
      <c r="F14" s="9">
        <v>59088.59</v>
      </c>
      <c r="G14" s="8">
        <v>378.99</v>
      </c>
      <c r="H14" s="9">
        <v>373366.79</v>
      </c>
      <c r="I14" s="9">
        <v>2418.4499999999998</v>
      </c>
      <c r="J14" s="8"/>
      <c r="K14" s="9">
        <v>0.6</v>
      </c>
      <c r="L14" s="8">
        <v>6.02</v>
      </c>
      <c r="M14" s="9">
        <v>0.28000000000000003</v>
      </c>
      <c r="N14" s="8"/>
      <c r="O14" s="9">
        <f>SUM(D14:N14)</f>
        <v>435302.99</v>
      </c>
      <c r="R14" s="9">
        <v>2418.4499999999998</v>
      </c>
      <c r="S14" s="8"/>
      <c r="T14" s="9">
        <v>0.6</v>
      </c>
      <c r="U14" s="8">
        <v>6.02</v>
      </c>
      <c r="V14" s="9">
        <v>0.28000000000000003</v>
      </c>
      <c r="W14" s="8"/>
      <c r="X14" s="9">
        <f>SUM(M14:W14)</f>
        <v>437728.62000000005</v>
      </c>
    </row>
    <row r="15" spans="1:24" hidden="1" outlineLevel="1" x14ac:dyDescent="0.2">
      <c r="C15" s="12" t="s">
        <v>19</v>
      </c>
      <c r="D15" s="35"/>
      <c r="E15" s="8"/>
      <c r="F15" s="8"/>
      <c r="G15" s="8"/>
      <c r="H15" s="8"/>
      <c r="I15" s="8"/>
      <c r="J15" s="8"/>
      <c r="K15" s="8"/>
      <c r="L15" s="8"/>
      <c r="M15" s="8"/>
      <c r="N15" s="8"/>
      <c r="O15" s="9"/>
      <c r="R15" s="8"/>
      <c r="S15" s="8"/>
      <c r="T15" s="8"/>
      <c r="U15" s="8"/>
      <c r="V15" s="8"/>
      <c r="W15" s="8"/>
      <c r="X15" s="9"/>
    </row>
    <row r="16" spans="1:24" hidden="1" outlineLevel="1" x14ac:dyDescent="0.2">
      <c r="C16" s="13" t="s">
        <v>20</v>
      </c>
      <c r="D16" s="35"/>
      <c r="E16" s="8"/>
      <c r="F16" s="8"/>
      <c r="G16" s="8"/>
      <c r="H16" s="9"/>
      <c r="I16" s="9"/>
      <c r="J16" s="8"/>
      <c r="K16" s="8"/>
      <c r="L16" s="8"/>
      <c r="M16" s="8"/>
      <c r="N16" s="8">
        <v>9.09</v>
      </c>
      <c r="O16" s="9">
        <f>SUM(D16:N16)</f>
        <v>9.09</v>
      </c>
      <c r="R16" s="9"/>
      <c r="S16" s="8"/>
      <c r="T16" s="8"/>
      <c r="U16" s="8"/>
      <c r="V16" s="8"/>
      <c r="W16" s="8">
        <v>9.09</v>
      </c>
      <c r="X16" s="9">
        <f>SUM(M16:W16)</f>
        <v>27.27</v>
      </c>
    </row>
    <row r="17" spans="3:24" hidden="1" outlineLevel="1" x14ac:dyDescent="0.2">
      <c r="C17" s="8" t="s">
        <v>23</v>
      </c>
      <c r="D17" s="36">
        <f t="shared" ref="D17:N17" si="4">SUM(D13:D14)-D15-D16</f>
        <v>8284.89</v>
      </c>
      <c r="E17" s="9"/>
      <c r="F17" s="9">
        <f t="shared" si="4"/>
        <v>122448.73</v>
      </c>
      <c r="G17" s="9">
        <f t="shared" si="4"/>
        <v>9598.33</v>
      </c>
      <c r="H17" s="9">
        <f t="shared" si="4"/>
        <v>1091288.46</v>
      </c>
      <c r="I17" s="9">
        <f t="shared" si="4"/>
        <v>2418.4499999999998</v>
      </c>
      <c r="J17" s="9">
        <f t="shared" si="4"/>
        <v>15208.04</v>
      </c>
      <c r="K17" s="9">
        <f t="shared" si="4"/>
        <v>39.879999999999995</v>
      </c>
      <c r="L17" s="9">
        <f t="shared" si="4"/>
        <v>59.069999999999993</v>
      </c>
      <c r="M17" s="9">
        <f t="shared" si="4"/>
        <v>190.36</v>
      </c>
      <c r="N17" s="9">
        <f t="shared" si="4"/>
        <v>69.28</v>
      </c>
      <c r="O17" s="9">
        <f>SUM(D17:N17)</f>
        <v>1249605.49</v>
      </c>
      <c r="R17" s="9">
        <f t="shared" ref="R17:W17" si="5">SUM(R13:R14)-R15-R16</f>
        <v>2418.4499999999998</v>
      </c>
      <c r="S17" s="9">
        <f t="shared" si="5"/>
        <v>15208.04</v>
      </c>
      <c r="T17" s="9">
        <f t="shared" si="5"/>
        <v>39.879999999999995</v>
      </c>
      <c r="U17" s="9">
        <f t="shared" si="5"/>
        <v>59.069999999999993</v>
      </c>
      <c r="V17" s="9">
        <f t="shared" si="5"/>
        <v>190.36</v>
      </c>
      <c r="W17" s="9">
        <f t="shared" si="5"/>
        <v>69.28</v>
      </c>
      <c r="X17" s="9">
        <f>SUM(M17:W17)</f>
        <v>1267850.21</v>
      </c>
    </row>
    <row r="18" spans="3:24" hidden="1" outlineLevel="1" x14ac:dyDescent="0.2">
      <c r="C18" s="8"/>
      <c r="D18" s="35"/>
      <c r="E18" s="8"/>
      <c r="F18" s="8"/>
      <c r="G18" s="8"/>
      <c r="H18" s="8"/>
      <c r="I18" s="8"/>
      <c r="J18" s="8"/>
      <c r="K18" s="8"/>
      <c r="L18" s="8"/>
      <c r="M18" s="8"/>
      <c r="N18" s="8"/>
      <c r="O18" s="9"/>
      <c r="R18" s="8"/>
      <c r="S18" s="8"/>
      <c r="T18" s="8"/>
      <c r="U18" s="8"/>
      <c r="V18" s="8"/>
      <c r="W18" s="8"/>
      <c r="X18" s="9"/>
    </row>
    <row r="19" spans="3:24" ht="12" hidden="1" outlineLevel="1" x14ac:dyDescent="0.25">
      <c r="C19" s="7" t="s">
        <v>24</v>
      </c>
      <c r="D19" s="35"/>
      <c r="E19" s="8"/>
      <c r="F19" s="8"/>
      <c r="G19" s="8"/>
      <c r="H19" s="8"/>
      <c r="I19" s="8"/>
      <c r="J19" s="8"/>
      <c r="K19" s="8"/>
      <c r="L19" s="8"/>
      <c r="M19" s="8"/>
      <c r="N19" s="8"/>
      <c r="O19" s="9"/>
      <c r="R19" s="8"/>
      <c r="S19" s="8"/>
      <c r="T19" s="8"/>
      <c r="U19" s="8"/>
      <c r="V19" s="8"/>
      <c r="W19" s="8"/>
      <c r="X19" s="9"/>
    </row>
    <row r="20" spans="3:24" hidden="1" outlineLevel="1" x14ac:dyDescent="0.2">
      <c r="C20" s="8" t="s">
        <v>25</v>
      </c>
      <c r="D20" s="35"/>
      <c r="E20" s="8"/>
      <c r="F20" s="8">
        <v>891.28</v>
      </c>
      <c r="G20" s="8">
        <v>274.19</v>
      </c>
      <c r="H20" s="9">
        <v>2484.2600000000002</v>
      </c>
      <c r="I20" s="9"/>
      <c r="J20" s="8">
        <v>530.86</v>
      </c>
      <c r="K20" s="8">
        <v>12.24</v>
      </c>
      <c r="L20" s="8">
        <v>6.01</v>
      </c>
      <c r="M20" s="8">
        <v>40.17</v>
      </c>
      <c r="N20" s="8">
        <v>9.9600000000000009</v>
      </c>
      <c r="O20" s="9">
        <f t="shared" ref="O20:O29" si="6">SUM(D20:N20)</f>
        <v>4248.97</v>
      </c>
      <c r="R20" s="9"/>
      <c r="S20" s="8">
        <v>530.86</v>
      </c>
      <c r="T20" s="8">
        <v>12.24</v>
      </c>
      <c r="U20" s="8">
        <v>6.01</v>
      </c>
      <c r="V20" s="8">
        <v>40.17</v>
      </c>
      <c r="W20" s="8">
        <v>9.9600000000000009</v>
      </c>
      <c r="X20" s="9">
        <f t="shared" ref="X20:X21" si="7">SUM(M20:W20)</f>
        <v>4898.34</v>
      </c>
    </row>
    <row r="21" spans="3:24" hidden="1" outlineLevel="1" x14ac:dyDescent="0.2">
      <c r="C21" s="14" t="s">
        <v>26</v>
      </c>
      <c r="D21" s="35"/>
      <c r="E21" s="8"/>
      <c r="F21" s="8">
        <v>1252.18</v>
      </c>
      <c r="G21" s="8">
        <v>280.74</v>
      </c>
      <c r="H21" s="16">
        <v>10725.99</v>
      </c>
      <c r="I21" s="16"/>
      <c r="J21" s="8">
        <v>530.86</v>
      </c>
      <c r="K21" s="8">
        <v>11.78</v>
      </c>
      <c r="L21" s="8">
        <v>6.15</v>
      </c>
      <c r="M21" s="8">
        <v>35.200000000000003</v>
      </c>
      <c r="N21" s="8">
        <v>12.39</v>
      </c>
      <c r="O21" s="9">
        <f t="shared" si="6"/>
        <v>12855.29</v>
      </c>
      <c r="R21" s="16"/>
      <c r="S21" s="8">
        <v>530.86</v>
      </c>
      <c r="T21" s="8">
        <v>11.78</v>
      </c>
      <c r="U21" s="8">
        <v>6.15</v>
      </c>
      <c r="V21" s="8">
        <v>35.200000000000003</v>
      </c>
      <c r="W21" s="8">
        <v>12.39</v>
      </c>
      <c r="X21" s="9">
        <f t="shared" si="7"/>
        <v>13499.260000000002</v>
      </c>
    </row>
    <row r="22" spans="3:24" hidden="1" outlineLevel="1" x14ac:dyDescent="0.2">
      <c r="C22" s="13" t="s">
        <v>27</v>
      </c>
      <c r="D22" s="35"/>
      <c r="E22" s="8"/>
      <c r="F22" s="8"/>
      <c r="G22" s="8"/>
      <c r="H22" s="8">
        <v>22.75</v>
      </c>
      <c r="I22" s="8"/>
      <c r="J22" s="8">
        <v>630.03</v>
      </c>
      <c r="K22" s="8"/>
      <c r="L22" s="8"/>
      <c r="M22" s="8"/>
      <c r="N22" s="8"/>
      <c r="O22" s="9">
        <f t="shared" si="6"/>
        <v>652.78</v>
      </c>
    </row>
    <row r="23" spans="3:24" hidden="1" outlineLevel="1" x14ac:dyDescent="0.2">
      <c r="C23" s="8" t="s">
        <v>21</v>
      </c>
      <c r="D23" s="35"/>
      <c r="E23" s="8"/>
      <c r="F23" s="9">
        <f>SUM(F20:F21)-F22</f>
        <v>2143.46</v>
      </c>
      <c r="G23" s="9">
        <f t="shared" ref="G23:N23" si="8">SUM(G20:G21)-G22</f>
        <v>554.93000000000006</v>
      </c>
      <c r="H23" s="9">
        <f t="shared" si="8"/>
        <v>13187.5</v>
      </c>
      <c r="I23" s="9"/>
      <c r="J23" s="9">
        <f t="shared" si="8"/>
        <v>431.69000000000005</v>
      </c>
      <c r="K23" s="9">
        <f t="shared" si="8"/>
        <v>24.02</v>
      </c>
      <c r="L23" s="9">
        <f t="shared" si="8"/>
        <v>12.16</v>
      </c>
      <c r="M23" s="9">
        <f t="shared" si="8"/>
        <v>75.37</v>
      </c>
      <c r="N23" s="9">
        <f t="shared" si="8"/>
        <v>22.35</v>
      </c>
      <c r="O23" s="9">
        <f t="shared" si="6"/>
        <v>16451.48</v>
      </c>
    </row>
    <row r="24" spans="3:24" hidden="1" outlineLevel="1" x14ac:dyDescent="0.2">
      <c r="C24" s="14" t="s">
        <v>26</v>
      </c>
      <c r="D24" s="35"/>
      <c r="E24" s="8"/>
      <c r="F24" s="9">
        <v>1379.83</v>
      </c>
      <c r="G24" s="8">
        <v>285.27999999999997</v>
      </c>
      <c r="H24" s="9">
        <v>13087.89</v>
      </c>
      <c r="I24" s="9"/>
      <c r="J24" s="8">
        <v>361.19</v>
      </c>
      <c r="K24" s="9">
        <v>9.02</v>
      </c>
      <c r="L24" s="8">
        <v>6.06</v>
      </c>
      <c r="M24" s="9">
        <v>39.130000000000003</v>
      </c>
      <c r="N24" s="8">
        <v>10.58</v>
      </c>
      <c r="O24" s="9">
        <f t="shared" si="6"/>
        <v>15178.98</v>
      </c>
    </row>
    <row r="25" spans="3:24" hidden="1" outlineLevel="1" x14ac:dyDescent="0.2">
      <c r="C25" s="13" t="s">
        <v>27</v>
      </c>
      <c r="D25" s="35"/>
      <c r="E25" s="8"/>
      <c r="F25" s="9"/>
      <c r="G25" s="8"/>
      <c r="H25" s="9">
        <v>24</v>
      </c>
      <c r="I25" s="9"/>
      <c r="J25" s="8"/>
      <c r="K25" s="8"/>
      <c r="L25" s="8"/>
      <c r="M25" s="8"/>
      <c r="N25" s="8">
        <v>0.95</v>
      </c>
      <c r="O25" s="9">
        <f t="shared" si="6"/>
        <v>24.95</v>
      </c>
    </row>
    <row r="26" spans="3:24" hidden="1" outlineLevel="1" x14ac:dyDescent="0.2">
      <c r="C26" s="8" t="s">
        <v>28</v>
      </c>
      <c r="D26" s="35"/>
      <c r="E26" s="8"/>
      <c r="F26" s="9">
        <f t="shared" ref="F26:N26" si="9">SUM(F23:F24)-F25</f>
        <v>3523.29</v>
      </c>
      <c r="G26" s="9">
        <f t="shared" si="9"/>
        <v>840.21</v>
      </c>
      <c r="H26" s="9">
        <f t="shared" si="9"/>
        <v>26251.39</v>
      </c>
      <c r="I26" s="9"/>
      <c r="J26" s="9">
        <f t="shared" si="9"/>
        <v>792.88000000000011</v>
      </c>
      <c r="K26" s="9">
        <f t="shared" si="9"/>
        <v>33.04</v>
      </c>
      <c r="L26" s="9">
        <f t="shared" si="9"/>
        <v>18.22</v>
      </c>
      <c r="M26" s="9">
        <f t="shared" si="9"/>
        <v>114.5</v>
      </c>
      <c r="N26" s="9">
        <f t="shared" si="9"/>
        <v>31.98</v>
      </c>
      <c r="O26" s="9">
        <f t="shared" si="6"/>
        <v>31605.510000000002</v>
      </c>
    </row>
    <row r="27" spans="3:24" hidden="1" outlineLevel="1" x14ac:dyDescent="0.2">
      <c r="C27" s="14" t="s">
        <v>26</v>
      </c>
      <c r="D27" s="35"/>
      <c r="E27" s="8"/>
      <c r="F27" s="9">
        <v>4835.26</v>
      </c>
      <c r="G27" s="8">
        <v>293.14</v>
      </c>
      <c r="H27" s="9">
        <v>17342.169999999998</v>
      </c>
      <c r="I27" s="9">
        <v>483.69</v>
      </c>
      <c r="J27" s="8">
        <v>361.19</v>
      </c>
      <c r="K27" s="9">
        <v>2.44</v>
      </c>
      <c r="L27" s="8">
        <v>6.06</v>
      </c>
      <c r="M27" s="9">
        <v>38.43</v>
      </c>
      <c r="N27" s="8">
        <v>8.85</v>
      </c>
      <c r="O27" s="9">
        <f t="shared" si="6"/>
        <v>23371.229999999996</v>
      </c>
    </row>
    <row r="28" spans="3:24" hidden="1" outlineLevel="1" x14ac:dyDescent="0.2">
      <c r="C28" s="13" t="s">
        <v>27</v>
      </c>
      <c r="D28" s="35"/>
      <c r="E28" s="8"/>
      <c r="F28" s="9"/>
      <c r="G28" s="8"/>
      <c r="H28" s="9"/>
      <c r="I28" s="9"/>
      <c r="J28" s="8"/>
      <c r="K28" s="8"/>
      <c r="L28" s="8"/>
      <c r="M28" s="8"/>
      <c r="N28" s="8">
        <v>4.57</v>
      </c>
      <c r="O28" s="9">
        <f t="shared" si="6"/>
        <v>4.57</v>
      </c>
    </row>
    <row r="29" spans="3:24" hidden="1" outlineLevel="1" x14ac:dyDescent="0.2">
      <c r="C29" s="8" t="s">
        <v>29</v>
      </c>
      <c r="D29" s="35"/>
      <c r="E29" s="8"/>
      <c r="F29" s="9">
        <f t="shared" ref="F29:N29" si="10">SUM(F26:F27)-F28</f>
        <v>8358.5499999999993</v>
      </c>
      <c r="G29" s="9">
        <f t="shared" si="10"/>
        <v>1133.3499999999999</v>
      </c>
      <c r="H29" s="9">
        <f t="shared" si="10"/>
        <v>43593.56</v>
      </c>
      <c r="I29" s="9">
        <f t="shared" si="10"/>
        <v>483.69</v>
      </c>
      <c r="J29" s="9">
        <f t="shared" si="10"/>
        <v>1154.0700000000002</v>
      </c>
      <c r="K29" s="9">
        <f t="shared" si="10"/>
        <v>35.479999999999997</v>
      </c>
      <c r="L29" s="9">
        <f t="shared" si="10"/>
        <v>24.279999999999998</v>
      </c>
      <c r="M29" s="9">
        <f t="shared" si="10"/>
        <v>152.93</v>
      </c>
      <c r="N29" s="9">
        <f t="shared" si="10"/>
        <v>36.26</v>
      </c>
      <c r="O29" s="9">
        <f t="shared" si="6"/>
        <v>54972.170000000006</v>
      </c>
    </row>
    <row r="30" spans="3:24" hidden="1" outlineLevel="1" x14ac:dyDescent="0.2">
      <c r="C30" s="8"/>
      <c r="D30" s="35"/>
      <c r="E30" s="8"/>
      <c r="F30" s="9"/>
      <c r="G30" s="9"/>
      <c r="H30" s="9"/>
      <c r="I30" s="9"/>
      <c r="J30" s="9"/>
      <c r="K30" s="9"/>
      <c r="L30" s="9"/>
      <c r="M30" s="9"/>
      <c r="N30" s="9"/>
      <c r="O30" s="9"/>
    </row>
    <row r="31" spans="3:24" hidden="1" outlineLevel="1" x14ac:dyDescent="0.2">
      <c r="C31" s="8" t="s">
        <v>30</v>
      </c>
      <c r="D31" s="35"/>
      <c r="E31" s="8"/>
      <c r="F31" s="8"/>
      <c r="G31" s="8"/>
      <c r="H31" s="8"/>
      <c r="I31" s="8"/>
      <c r="J31" s="8"/>
      <c r="K31" s="8"/>
      <c r="L31" s="8"/>
      <c r="M31" s="8"/>
      <c r="N31" s="8"/>
      <c r="O31" s="9"/>
    </row>
    <row r="32" spans="3:24" hidden="1" outlineLevel="1" x14ac:dyDescent="0.2">
      <c r="C32" s="14" t="s">
        <v>31</v>
      </c>
      <c r="D32" s="36">
        <f>D9-D23</f>
        <v>7348.1299999999992</v>
      </c>
      <c r="E32" s="9"/>
      <c r="F32" s="9">
        <f t="shared" ref="F32:N32" si="11">F9-F23</f>
        <v>40445.480000000003</v>
      </c>
      <c r="G32" s="9">
        <f t="shared" si="11"/>
        <v>8285.42</v>
      </c>
      <c r="H32" s="9">
        <f t="shared" si="11"/>
        <v>435812.94999999995</v>
      </c>
      <c r="I32" s="9">
        <f t="shared" si="11"/>
        <v>0</v>
      </c>
      <c r="J32" s="9">
        <f t="shared" si="11"/>
        <v>14776.35</v>
      </c>
      <c r="K32" s="9">
        <f t="shared" si="11"/>
        <v>14.209999999999997</v>
      </c>
      <c r="L32" s="9">
        <f t="shared" si="11"/>
        <v>39.769999999999996</v>
      </c>
      <c r="M32" s="9">
        <f t="shared" si="11"/>
        <v>102.66</v>
      </c>
      <c r="N32" s="9">
        <f t="shared" si="11"/>
        <v>52.98</v>
      </c>
      <c r="O32" s="9">
        <f>SUM(D32:N32)</f>
        <v>506877.94999999995</v>
      </c>
    </row>
    <row r="33" spans="3:15" hidden="1" outlineLevel="1" x14ac:dyDescent="0.2">
      <c r="C33" s="13" t="s">
        <v>32</v>
      </c>
      <c r="D33" s="36">
        <f>D13-D26</f>
        <v>8241.619999999999</v>
      </c>
      <c r="E33" s="9"/>
      <c r="F33" s="9">
        <f t="shared" ref="F33:N33" si="12">F13-F26</f>
        <v>59836.85</v>
      </c>
      <c r="G33" s="9">
        <f t="shared" si="12"/>
        <v>8379.130000000001</v>
      </c>
      <c r="H33" s="9">
        <f t="shared" si="12"/>
        <v>691670.27999999991</v>
      </c>
      <c r="I33" s="9">
        <f t="shared" si="12"/>
        <v>0</v>
      </c>
      <c r="J33" s="9">
        <f t="shared" si="12"/>
        <v>14415.16</v>
      </c>
      <c r="K33" s="9">
        <f t="shared" si="12"/>
        <v>6.2399999999999949</v>
      </c>
      <c r="L33" s="9">
        <f t="shared" si="12"/>
        <v>34.83</v>
      </c>
      <c r="M33" s="9">
        <f t="shared" si="12"/>
        <v>75.580000000000013</v>
      </c>
      <c r="N33" s="9">
        <f t="shared" si="12"/>
        <v>46.39</v>
      </c>
      <c r="O33" s="9">
        <f>SUM(D33:N33)</f>
        <v>782706.07999999984</v>
      </c>
    </row>
    <row r="34" spans="3:15" hidden="1" outlineLevel="1" x14ac:dyDescent="0.2">
      <c r="C34" s="13" t="s">
        <v>33</v>
      </c>
      <c r="D34" s="36">
        <f>D17-D29</f>
        <v>8284.89</v>
      </c>
      <c r="E34" s="9"/>
      <c r="F34" s="9">
        <f t="shared" ref="F34:N34" si="13">F17-F29</f>
        <v>114090.18</v>
      </c>
      <c r="G34" s="9">
        <f t="shared" si="13"/>
        <v>8464.98</v>
      </c>
      <c r="H34" s="9">
        <f t="shared" si="13"/>
        <v>1047694.8999999999</v>
      </c>
      <c r="I34" s="9">
        <f t="shared" si="13"/>
        <v>1934.7599999999998</v>
      </c>
      <c r="J34" s="9">
        <f t="shared" si="13"/>
        <v>14053.970000000001</v>
      </c>
      <c r="K34" s="9">
        <f t="shared" si="13"/>
        <v>4.3999999999999986</v>
      </c>
      <c r="L34" s="9">
        <f t="shared" si="13"/>
        <v>34.789999999999992</v>
      </c>
      <c r="M34" s="9">
        <f t="shared" si="13"/>
        <v>37.430000000000007</v>
      </c>
      <c r="N34" s="9">
        <f t="shared" si="13"/>
        <v>33.020000000000003</v>
      </c>
      <c r="O34" s="9">
        <f>SUM(D34:N34)</f>
        <v>1194633.3199999998</v>
      </c>
    </row>
    <row r="35" spans="3:15" hidden="1" outlineLevel="1" x14ac:dyDescent="0.2">
      <c r="D35" s="33"/>
    </row>
    <row r="36" spans="3:15" hidden="1" outlineLevel="1" x14ac:dyDescent="0.2">
      <c r="C36" s="5" t="s">
        <v>34</v>
      </c>
      <c r="D36" s="38" t="e">
        <f>D21/D9/(1-100%)</f>
        <v>#DIV/0!</v>
      </c>
      <c r="E36" s="17"/>
      <c r="F36" s="17">
        <f t="shared" ref="F36:O36" si="14">F21/F9/(1-5%)</f>
        <v>3.094897901958386E-2</v>
      </c>
      <c r="G36" s="17">
        <f t="shared" si="14"/>
        <v>3.3428064440173093E-2</v>
      </c>
      <c r="H36" s="17">
        <f t="shared" si="14"/>
        <v>2.5145889696711183E-2</v>
      </c>
      <c r="I36" s="17" t="e">
        <f t="shared" si="14"/>
        <v>#DIV/0!</v>
      </c>
      <c r="J36" s="17">
        <f t="shared" si="14"/>
        <v>3.6743722399467646E-2</v>
      </c>
      <c r="K36" s="17">
        <f t="shared" si="14"/>
        <v>0.32435260266806176</v>
      </c>
      <c r="L36" s="17">
        <f t="shared" si="14"/>
        <v>0.12466174100763174</v>
      </c>
      <c r="M36" s="17">
        <f t="shared" si="14"/>
        <v>0.20812577418944769</v>
      </c>
      <c r="N36" s="17">
        <f t="shared" si="14"/>
        <v>0.17313295185394792</v>
      </c>
      <c r="O36" s="17">
        <f t="shared" si="14"/>
        <v>2.5857296446191298E-2</v>
      </c>
    </row>
    <row r="37" spans="3:15" hidden="1" outlineLevel="1" x14ac:dyDescent="0.2">
      <c r="D37" s="38" t="e">
        <f>D24/D9/(1-100%)</f>
        <v>#DIV/0!</v>
      </c>
      <c r="E37" s="17"/>
      <c r="F37" s="17">
        <f t="shared" ref="F37:O37" si="15">F24/F9/(1-5%)</f>
        <v>3.4103986424150197E-2</v>
      </c>
      <c r="G37" s="17">
        <f t="shared" si="15"/>
        <v>3.3968647942910088E-2</v>
      </c>
      <c r="H37" s="17">
        <f t="shared" si="15"/>
        <v>3.0683101354997473E-2</v>
      </c>
      <c r="I37" s="17" t="e">
        <f t="shared" si="15"/>
        <v>#DIV/0!</v>
      </c>
      <c r="J37" s="17">
        <f t="shared" si="15"/>
        <v>2.4999934245307085E-2</v>
      </c>
      <c r="K37" s="17">
        <f t="shared" si="15"/>
        <v>0.24835827470848193</v>
      </c>
      <c r="L37" s="17">
        <f t="shared" si="15"/>
        <v>0.12283742284654443</v>
      </c>
      <c r="M37" s="17">
        <f t="shared" si="15"/>
        <v>0.23136254386457636</v>
      </c>
      <c r="N37" s="17">
        <f t="shared" si="15"/>
        <v>0.14784072886317748</v>
      </c>
      <c r="O37" s="17">
        <f t="shared" si="15"/>
        <v>3.0531196543275862E-2</v>
      </c>
    </row>
    <row r="38" spans="3:15" hidden="1" outlineLevel="1" x14ac:dyDescent="0.2">
      <c r="D38" s="38" t="e">
        <f>D27/D13/(1-100%)</f>
        <v>#DIV/0!</v>
      </c>
      <c r="E38" s="17"/>
      <c r="F38" s="17">
        <f t="shared" ref="F38:O38" si="16">F27/F13/(1-5%)</f>
        <v>8.0330431220970361E-2</v>
      </c>
      <c r="G38" s="17">
        <f t="shared" si="16"/>
        <v>3.346968666440673E-2</v>
      </c>
      <c r="H38" s="17">
        <f t="shared" si="16"/>
        <v>2.542744780147629E-2</v>
      </c>
      <c r="I38" s="17" t="e">
        <f t="shared" si="16"/>
        <v>#DIV/0!</v>
      </c>
      <c r="J38" s="17">
        <f t="shared" si="16"/>
        <v>2.4999934245307085E-2</v>
      </c>
      <c r="K38" s="17">
        <f t="shared" si="16"/>
        <v>6.5387501339907825E-2</v>
      </c>
      <c r="L38" s="17">
        <f t="shared" si="16"/>
        <v>0.12024405972518479</v>
      </c>
      <c r="M38" s="17">
        <f t="shared" si="16"/>
        <v>0.21281897926634766</v>
      </c>
      <c r="N38" s="17">
        <f t="shared" si="16"/>
        <v>0.11886933104101327</v>
      </c>
      <c r="O38" s="17">
        <f t="shared" si="16"/>
        <v>3.021115631774577E-2</v>
      </c>
    </row>
    <row r="39" spans="3:15" hidden="1" outlineLevel="1" x14ac:dyDescent="0.2">
      <c r="D39" s="33"/>
    </row>
    <row r="40" spans="3:15" hidden="1" outlineLevel="1" x14ac:dyDescent="0.2">
      <c r="C40" s="5" t="s">
        <v>35</v>
      </c>
      <c r="D40" s="39" t="e">
        <f>1/D36</f>
        <v>#DIV/0!</v>
      </c>
      <c r="E40" s="18"/>
      <c r="F40" s="18">
        <f t="shared" ref="F40:O40" si="17">1/F36</f>
        <v>32.311243591176989</v>
      </c>
      <c r="G40" s="18">
        <f t="shared" si="17"/>
        <v>29.914983614732492</v>
      </c>
      <c r="H40" s="18">
        <f t="shared" si="17"/>
        <v>39.767930745786636</v>
      </c>
      <c r="I40" s="18" t="e">
        <f t="shared" si="17"/>
        <v>#DIV/0!</v>
      </c>
      <c r="J40" s="18">
        <f t="shared" si="17"/>
        <v>27.215533285612029</v>
      </c>
      <c r="K40" s="18">
        <f t="shared" si="17"/>
        <v>3.0830645161290318</v>
      </c>
      <c r="L40" s="18">
        <f t="shared" si="17"/>
        <v>8.0217073170731705</v>
      </c>
      <c r="M40" s="18">
        <f t="shared" si="17"/>
        <v>4.8047869318181808</v>
      </c>
      <c r="N40" s="18">
        <f t="shared" si="17"/>
        <v>5.775907990314769</v>
      </c>
      <c r="O40" s="18">
        <f t="shared" si="17"/>
        <v>38.673803430338786</v>
      </c>
    </row>
    <row r="41" spans="3:15" hidden="1" outlineLevel="1" x14ac:dyDescent="0.2">
      <c r="D41" s="39" t="e">
        <f t="shared" ref="D41:O42" si="18">1/D37</f>
        <v>#DIV/0!</v>
      </c>
      <c r="E41" s="18"/>
      <c r="F41" s="18">
        <f t="shared" si="18"/>
        <v>29.32208532935217</v>
      </c>
      <c r="G41" s="18">
        <f t="shared" si="18"/>
        <v>29.438910894559736</v>
      </c>
      <c r="H41" s="18">
        <f t="shared" si="18"/>
        <v>32.591229564123779</v>
      </c>
      <c r="I41" s="18" t="e">
        <f t="shared" si="18"/>
        <v>#DIV/0!</v>
      </c>
      <c r="J41" s="18">
        <f t="shared" si="18"/>
        <v>40.000105207785381</v>
      </c>
      <c r="K41" s="18">
        <f t="shared" si="18"/>
        <v>4.0264412416851441</v>
      </c>
      <c r="L41" s="18">
        <f t="shared" si="18"/>
        <v>8.1408415841584159</v>
      </c>
      <c r="M41" s="18">
        <f t="shared" si="18"/>
        <v>4.3222208024533604</v>
      </c>
      <c r="N41" s="18">
        <f t="shared" si="18"/>
        <v>6.7640359168241959</v>
      </c>
      <c r="O41" s="18">
        <f t="shared" si="18"/>
        <v>32.753383857149821</v>
      </c>
    </row>
    <row r="42" spans="3:15" hidden="1" outlineLevel="1" x14ac:dyDescent="0.2">
      <c r="D42" s="39" t="e">
        <f t="shared" si="18"/>
        <v>#DIV/0!</v>
      </c>
      <c r="E42" s="18"/>
      <c r="F42" s="18">
        <f t="shared" si="18"/>
        <v>12.448582496080872</v>
      </c>
      <c r="G42" s="18">
        <f t="shared" si="18"/>
        <v>29.877781947192471</v>
      </c>
      <c r="H42" s="18">
        <f t="shared" si="18"/>
        <v>39.32758048733232</v>
      </c>
      <c r="I42" s="18" t="e">
        <f t="shared" si="18"/>
        <v>#DIV/0!</v>
      </c>
      <c r="J42" s="18">
        <f t="shared" si="18"/>
        <v>40.000105207785381</v>
      </c>
      <c r="K42" s="18">
        <f t="shared" si="18"/>
        <v>15.293442622950817</v>
      </c>
      <c r="L42" s="18">
        <f t="shared" si="18"/>
        <v>8.3164191419141904</v>
      </c>
      <c r="M42" s="18">
        <f t="shared" si="18"/>
        <v>4.6988290398126473</v>
      </c>
      <c r="N42" s="18">
        <f t="shared" si="18"/>
        <v>8.4125988700564971</v>
      </c>
      <c r="O42" s="18">
        <f t="shared" si="18"/>
        <v>33.100355030522572</v>
      </c>
    </row>
    <row r="43" spans="3:15" hidden="1" outlineLevel="1" x14ac:dyDescent="0.2">
      <c r="D43" s="33"/>
    </row>
    <row r="44" spans="3:15" hidden="1" outlineLevel="1" x14ac:dyDescent="0.2">
      <c r="C44" s="5" t="s">
        <v>36</v>
      </c>
      <c r="D44" s="39">
        <f>D32/D9</f>
        <v>1</v>
      </c>
      <c r="E44" s="18"/>
      <c r="F44" s="18">
        <f t="shared" ref="F44:O44" si="19">F32/F9</f>
        <v>0.94967097091404484</v>
      </c>
      <c r="G44" s="18">
        <f t="shared" si="19"/>
        <v>0.93722759845481229</v>
      </c>
      <c r="H44" s="18">
        <f t="shared" si="19"/>
        <v>0.97062920538275632</v>
      </c>
      <c r="I44" s="18" t="e">
        <f t="shared" si="19"/>
        <v>#DIV/0!</v>
      </c>
      <c r="J44" s="18">
        <f t="shared" si="19"/>
        <v>0.97161435661663165</v>
      </c>
      <c r="K44" s="18">
        <f t="shared" si="19"/>
        <v>0.37169761967041587</v>
      </c>
      <c r="L44" s="18">
        <f t="shared" si="19"/>
        <v>0.76583862892355081</v>
      </c>
      <c r="M44" s="18">
        <f t="shared" si="19"/>
        <v>0.57664438577767785</v>
      </c>
      <c r="N44" s="18">
        <f t="shared" si="19"/>
        <v>0.70330545599362804</v>
      </c>
      <c r="O44" s="18">
        <f t="shared" si="19"/>
        <v>0.96856381648553558</v>
      </c>
    </row>
    <row r="45" spans="3:15" hidden="1" outlineLevel="1" x14ac:dyDescent="0.2">
      <c r="D45" s="39">
        <f>D33/D13</f>
        <v>1</v>
      </c>
      <c r="E45" s="18"/>
      <c r="F45" s="18">
        <f t="shared" ref="F45:O45" si="20">F33/F13</f>
        <v>0.94439264180918792</v>
      </c>
      <c r="G45" s="18">
        <f t="shared" si="20"/>
        <v>0.90886440894901377</v>
      </c>
      <c r="H45" s="18">
        <f t="shared" si="20"/>
        <v>0.96343418635071987</v>
      </c>
      <c r="I45" s="18" t="e">
        <f t="shared" si="20"/>
        <v>#DIV/0!</v>
      </c>
      <c r="J45" s="18">
        <f t="shared" si="20"/>
        <v>0.94786441908358998</v>
      </c>
      <c r="K45" s="18">
        <f t="shared" si="20"/>
        <v>0.15885947046843166</v>
      </c>
      <c r="L45" s="18">
        <f t="shared" si="20"/>
        <v>0.65655042412818099</v>
      </c>
      <c r="M45" s="18">
        <f t="shared" si="20"/>
        <v>0.3976220538720539</v>
      </c>
      <c r="N45" s="18">
        <f t="shared" si="20"/>
        <v>0.59193568967717236</v>
      </c>
      <c r="O45" s="18">
        <f t="shared" si="20"/>
        <v>0.96118744914339227</v>
      </c>
    </row>
    <row r="46" spans="3:15" hidden="1" outlineLevel="1" x14ac:dyDescent="0.2">
      <c r="D46" s="39">
        <f>D34/D17</f>
        <v>1</v>
      </c>
      <c r="E46" s="18"/>
      <c r="F46" s="18">
        <f t="shared" ref="F46:O46" si="21">F34/F17</f>
        <v>0.93173836919337583</v>
      </c>
      <c r="G46" s="18">
        <f t="shared" si="21"/>
        <v>0.88192216771042464</v>
      </c>
      <c r="H46" s="18">
        <f t="shared" si="21"/>
        <v>0.96005312839100299</v>
      </c>
      <c r="I46" s="18">
        <f t="shared" si="21"/>
        <v>0.79999999999999993</v>
      </c>
      <c r="J46" s="18">
        <f t="shared" si="21"/>
        <v>0.92411448155054832</v>
      </c>
      <c r="K46" s="18">
        <f t="shared" si="21"/>
        <v>0.11033099297893678</v>
      </c>
      <c r="L46" s="18">
        <f t="shared" si="21"/>
        <v>0.58896224818012521</v>
      </c>
      <c r="M46" s="18">
        <f t="shared" si="21"/>
        <v>0.19662744274007146</v>
      </c>
      <c r="N46" s="18">
        <f t="shared" si="21"/>
        <v>0.47661662817551964</v>
      </c>
      <c r="O46" s="18">
        <f t="shared" si="21"/>
        <v>0.95600837989276111</v>
      </c>
    </row>
    <row r="47" spans="3:15" hidden="1" outlineLevel="1" x14ac:dyDescent="0.2">
      <c r="D47" s="33"/>
    </row>
    <row r="48" spans="3:15" hidden="1" outlineLevel="1" x14ac:dyDescent="0.2">
      <c r="D48" s="33"/>
    </row>
    <row r="49" spans="1:25" hidden="1" outlineLevel="1" x14ac:dyDescent="0.2">
      <c r="D49" s="33"/>
    </row>
    <row r="50" spans="1:25" outlineLevel="1" x14ac:dyDescent="0.2">
      <c r="A50" s="5" t="str">
        <f>Assumptions!A1</f>
        <v>Plant Year</v>
      </c>
      <c r="D50" s="33">
        <f>Assumptions!I1</f>
        <v>4</v>
      </c>
      <c r="E50" s="5">
        <f>Assumptions!J1</f>
        <v>5</v>
      </c>
      <c r="F50" s="5">
        <f>Assumptions!K1</f>
        <v>6</v>
      </c>
      <c r="G50" s="5">
        <f>Assumptions!L1</f>
        <v>7</v>
      </c>
      <c r="H50" s="5">
        <f>Assumptions!M1</f>
        <v>8</v>
      </c>
      <c r="I50" s="5">
        <f>Assumptions!N1</f>
        <v>9</v>
      </c>
      <c r="J50" s="5">
        <f>Assumptions!O1</f>
        <v>10</v>
      </c>
      <c r="K50" s="5">
        <f>Assumptions!P1</f>
        <v>11</v>
      </c>
      <c r="L50" s="5">
        <f>Assumptions!Q1</f>
        <v>12</v>
      </c>
      <c r="M50" s="5">
        <f>Assumptions!R1</f>
        <v>13</v>
      </c>
      <c r="N50" s="5">
        <f>Assumptions!S1</f>
        <v>14</v>
      </c>
      <c r="O50" s="5">
        <f>Assumptions!T1</f>
        <v>15</v>
      </c>
      <c r="P50" s="5">
        <f>Assumptions!U1</f>
        <v>16</v>
      </c>
      <c r="Q50" s="5">
        <f>Assumptions!V1</f>
        <v>17</v>
      </c>
      <c r="R50" s="5">
        <f>Assumptions!W1</f>
        <v>18</v>
      </c>
      <c r="S50" s="5">
        <f>Assumptions!X1</f>
        <v>19</v>
      </c>
      <c r="T50" s="5">
        <f>Assumptions!Y1</f>
        <v>20</v>
      </c>
      <c r="U50" s="5">
        <f>Assumptions!Z1</f>
        <v>21</v>
      </c>
      <c r="V50" s="5">
        <f>Assumptions!AA1</f>
        <v>22</v>
      </c>
      <c r="W50" s="5">
        <f>Assumptions!AB1</f>
        <v>23</v>
      </c>
      <c r="X50" s="5">
        <f>Assumptions!AC1</f>
        <v>24</v>
      </c>
      <c r="Y50" s="5">
        <f>Assumptions!AD1</f>
        <v>25</v>
      </c>
    </row>
    <row r="51" spans="1:25" outlineLevel="1" x14ac:dyDescent="0.2">
      <c r="A51" s="5" t="s">
        <v>37</v>
      </c>
      <c r="D51" s="33">
        <f>Assumptions!I3</f>
        <v>365</v>
      </c>
      <c r="E51" s="5">
        <f>Assumptions!J3</f>
        <v>366</v>
      </c>
      <c r="F51" s="5">
        <f>Assumptions!K3</f>
        <v>365</v>
      </c>
      <c r="G51" s="5">
        <f>Assumptions!L3</f>
        <v>365</v>
      </c>
      <c r="H51" s="5">
        <f>Assumptions!M3</f>
        <v>365</v>
      </c>
      <c r="I51" s="5">
        <f>Assumptions!N3</f>
        <v>366</v>
      </c>
      <c r="J51" s="5">
        <f>Assumptions!O3</f>
        <v>365</v>
      </c>
      <c r="K51" s="5">
        <f>Assumptions!P3</f>
        <v>365</v>
      </c>
      <c r="L51" s="5">
        <f>Assumptions!Q3</f>
        <v>365</v>
      </c>
      <c r="M51" s="5">
        <f>Assumptions!R3</f>
        <v>366</v>
      </c>
      <c r="N51" s="5">
        <f>Assumptions!S3</f>
        <v>365</v>
      </c>
      <c r="O51" s="5">
        <f>Assumptions!T3</f>
        <v>365</v>
      </c>
      <c r="P51" s="5">
        <f>Assumptions!U3</f>
        <v>365</v>
      </c>
      <c r="Q51" s="5">
        <f>Assumptions!V3</f>
        <v>366</v>
      </c>
      <c r="R51" s="5">
        <f>Assumptions!W3</f>
        <v>365</v>
      </c>
      <c r="S51" s="5">
        <f>Assumptions!X3</f>
        <v>365</v>
      </c>
      <c r="T51" s="5">
        <f>Assumptions!Y3</f>
        <v>365</v>
      </c>
      <c r="U51" s="5">
        <f>Assumptions!Z3</f>
        <v>366</v>
      </c>
      <c r="V51" s="5">
        <f>Assumptions!AA3</f>
        <v>365</v>
      </c>
      <c r="W51" s="5">
        <f>Assumptions!AB3</f>
        <v>365</v>
      </c>
      <c r="X51" s="5">
        <f>Assumptions!AC3</f>
        <v>365</v>
      </c>
      <c r="Y51" s="5">
        <f>Assumptions!AD3</f>
        <v>366</v>
      </c>
    </row>
    <row r="52" spans="1:25" outlineLevel="1" x14ac:dyDescent="0.2">
      <c r="A52" s="5" t="s">
        <v>38</v>
      </c>
      <c r="B52" s="5">
        <f>SUM(D51:V51)</f>
        <v>6940</v>
      </c>
      <c r="D52" s="33"/>
    </row>
    <row r="53" spans="1:25" ht="12" x14ac:dyDescent="0.25">
      <c r="A53" s="19" t="s">
        <v>39</v>
      </c>
      <c r="B53" s="19" t="s">
        <v>40</v>
      </c>
      <c r="D53" s="48">
        <f>Assumptions!I4</f>
        <v>43555</v>
      </c>
      <c r="E53" s="27">
        <f>Assumptions!J4</f>
        <v>43921</v>
      </c>
      <c r="F53" s="27">
        <f>Assumptions!K4</f>
        <v>44286</v>
      </c>
      <c r="G53" s="27">
        <f>Assumptions!L4</f>
        <v>44651</v>
      </c>
      <c r="H53" s="27">
        <f>Assumptions!M4</f>
        <v>45016</v>
      </c>
      <c r="I53" s="27">
        <f>Assumptions!N4</f>
        <v>45382</v>
      </c>
      <c r="J53" s="27">
        <f>Assumptions!O4</f>
        <v>45747</v>
      </c>
      <c r="K53" s="27">
        <f>Assumptions!P4</f>
        <v>46112</v>
      </c>
      <c r="L53" s="27">
        <f>Assumptions!Q4</f>
        <v>46477</v>
      </c>
      <c r="M53" s="27">
        <f>Assumptions!R4</f>
        <v>46843</v>
      </c>
      <c r="N53" s="27">
        <f>Assumptions!S4</f>
        <v>47208</v>
      </c>
      <c r="O53" s="27">
        <f>Assumptions!T4</f>
        <v>47573</v>
      </c>
      <c r="P53" s="27">
        <f>Assumptions!U4</f>
        <v>47938</v>
      </c>
      <c r="Q53" s="27">
        <f>Assumptions!V4</f>
        <v>48304</v>
      </c>
      <c r="R53" s="27">
        <f>Assumptions!W4</f>
        <v>48669</v>
      </c>
      <c r="S53" s="27">
        <f>Assumptions!X4</f>
        <v>49034</v>
      </c>
      <c r="T53" s="27">
        <f>Assumptions!Y4</f>
        <v>49399</v>
      </c>
      <c r="U53" s="27">
        <f>Assumptions!Z4</f>
        <v>49765</v>
      </c>
      <c r="V53" s="27">
        <f>Assumptions!AA4</f>
        <v>50130</v>
      </c>
      <c r="W53" s="27">
        <f>Assumptions!AB4</f>
        <v>50495</v>
      </c>
      <c r="X53" s="27">
        <f>Assumptions!AC4</f>
        <v>50860</v>
      </c>
      <c r="Y53" s="27">
        <f>Assumptions!AD4</f>
        <v>51226</v>
      </c>
    </row>
    <row r="54" spans="1:25" ht="12" x14ac:dyDescent="0.25">
      <c r="A54" s="19" t="s">
        <v>53</v>
      </c>
      <c r="C54" s="31" t="s">
        <v>41</v>
      </c>
      <c r="D54" s="33"/>
    </row>
    <row r="55" spans="1:25" ht="12" x14ac:dyDescent="0.25">
      <c r="C55" s="5" t="s">
        <v>42</v>
      </c>
      <c r="D55" s="40">
        <v>510.85</v>
      </c>
      <c r="E55" s="40">
        <v>510.85</v>
      </c>
      <c r="F55" s="40">
        <v>510.85</v>
      </c>
      <c r="G55" s="40">
        <v>510.85</v>
      </c>
      <c r="H55" s="28">
        <f t="shared" ref="H55:V55" si="22">G55+G56-G57</f>
        <v>510.85</v>
      </c>
      <c r="I55" s="28">
        <f t="shared" si="22"/>
        <v>510.85</v>
      </c>
      <c r="J55" s="28">
        <f t="shared" si="22"/>
        <v>510.85</v>
      </c>
      <c r="K55" s="28">
        <f t="shared" si="22"/>
        <v>510.85</v>
      </c>
      <c r="L55" s="28">
        <f t="shared" si="22"/>
        <v>510.85</v>
      </c>
      <c r="M55" s="28">
        <f t="shared" si="22"/>
        <v>510.85</v>
      </c>
      <c r="N55" s="28">
        <f t="shared" si="22"/>
        <v>510.85</v>
      </c>
      <c r="O55" s="28">
        <f t="shared" si="22"/>
        <v>510.85</v>
      </c>
      <c r="P55" s="28">
        <f t="shared" si="22"/>
        <v>510.85</v>
      </c>
      <c r="Q55" s="28">
        <f t="shared" si="22"/>
        <v>510.85</v>
      </c>
      <c r="R55" s="28">
        <f t="shared" si="22"/>
        <v>510.85</v>
      </c>
      <c r="S55" s="28">
        <f t="shared" si="22"/>
        <v>510.85</v>
      </c>
      <c r="T55" s="28">
        <f t="shared" si="22"/>
        <v>510.85</v>
      </c>
      <c r="U55" s="28">
        <f t="shared" si="22"/>
        <v>510.85</v>
      </c>
      <c r="V55" s="28">
        <f t="shared" si="22"/>
        <v>510.85</v>
      </c>
      <c r="W55" s="28">
        <f t="shared" ref="W55" si="23">V55+V56-V57</f>
        <v>510.85</v>
      </c>
      <c r="X55" s="28">
        <f t="shared" ref="X55:Y55" si="24">W55+W56-W57</f>
        <v>510.85</v>
      </c>
      <c r="Y55" s="28">
        <f t="shared" si="24"/>
        <v>510.85</v>
      </c>
    </row>
    <row r="56" spans="1:25" x14ac:dyDescent="0.2">
      <c r="C56" s="5" t="s">
        <v>43</v>
      </c>
      <c r="D56" s="39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</row>
    <row r="57" spans="1:25" x14ac:dyDescent="0.2">
      <c r="C57" s="5" t="s">
        <v>44</v>
      </c>
      <c r="D57" s="39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</row>
    <row r="58" spans="1:25" x14ac:dyDescent="0.2">
      <c r="C58" s="5" t="s">
        <v>34</v>
      </c>
      <c r="D58" s="39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</row>
    <row r="59" spans="1:25" x14ac:dyDescent="0.2">
      <c r="C59" s="5" t="s">
        <v>45</v>
      </c>
      <c r="D59" s="39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>
        <f t="shared" ref="Y59" si="25">Y55</f>
        <v>510.85</v>
      </c>
    </row>
    <row r="60" spans="1:25" x14ac:dyDescent="0.2">
      <c r="C60" s="5" t="s">
        <v>46</v>
      </c>
      <c r="D60" s="41"/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9"/>
      <c r="S60" s="29"/>
      <c r="T60" s="29"/>
      <c r="U60" s="29"/>
      <c r="V60" s="29"/>
      <c r="W60" s="29"/>
      <c r="X60" s="29"/>
      <c r="Y60" s="29">
        <f t="shared" ref="Y60" si="26">Y58+X60+Y59-Y57</f>
        <v>510.85</v>
      </c>
    </row>
    <row r="61" spans="1:25" ht="12" x14ac:dyDescent="0.25">
      <c r="C61" s="5" t="s">
        <v>47</v>
      </c>
      <c r="D61" s="42">
        <f>D55</f>
        <v>510.85</v>
      </c>
      <c r="E61" s="30">
        <f>E55</f>
        <v>510.85</v>
      </c>
      <c r="F61" s="30">
        <f t="shared" ref="F61:U61" si="27">F55</f>
        <v>510.85</v>
      </c>
      <c r="G61" s="30">
        <f t="shared" si="27"/>
        <v>510.85</v>
      </c>
      <c r="H61" s="30">
        <f t="shared" si="27"/>
        <v>510.85</v>
      </c>
      <c r="I61" s="30">
        <f t="shared" si="27"/>
        <v>510.85</v>
      </c>
      <c r="J61" s="30">
        <f t="shared" si="27"/>
        <v>510.85</v>
      </c>
      <c r="K61" s="30">
        <f t="shared" si="27"/>
        <v>510.85</v>
      </c>
      <c r="L61" s="30">
        <f t="shared" si="27"/>
        <v>510.85</v>
      </c>
      <c r="M61" s="30">
        <f t="shared" si="27"/>
        <v>510.85</v>
      </c>
      <c r="N61" s="30">
        <f t="shared" si="27"/>
        <v>510.85</v>
      </c>
      <c r="O61" s="30">
        <f t="shared" si="27"/>
        <v>510.85</v>
      </c>
      <c r="P61" s="30">
        <f t="shared" si="27"/>
        <v>510.85</v>
      </c>
      <c r="Q61" s="30">
        <f t="shared" si="27"/>
        <v>510.85</v>
      </c>
      <c r="R61" s="30">
        <f t="shared" si="27"/>
        <v>510.85</v>
      </c>
      <c r="S61" s="30">
        <f t="shared" si="27"/>
        <v>510.85</v>
      </c>
      <c r="T61" s="30">
        <f t="shared" si="27"/>
        <v>510.85</v>
      </c>
      <c r="U61" s="30">
        <f t="shared" si="27"/>
        <v>510.85</v>
      </c>
      <c r="V61" s="30">
        <f>V55+V56-V60-V57</f>
        <v>510.85</v>
      </c>
      <c r="W61" s="30">
        <f t="shared" ref="W61:X61" si="28">W55+W56-W60-W57</f>
        <v>510.85</v>
      </c>
      <c r="X61" s="30">
        <f t="shared" si="28"/>
        <v>510.85</v>
      </c>
      <c r="Y61" s="30">
        <f t="shared" ref="Y61" si="29">Y55+Y56-Y60-Y57</f>
        <v>0</v>
      </c>
    </row>
    <row r="62" spans="1:25" x14ac:dyDescent="0.2">
      <c r="D62" s="43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</row>
    <row r="63" spans="1:25" ht="12" x14ac:dyDescent="0.25">
      <c r="C63" s="31" t="s">
        <v>6</v>
      </c>
      <c r="D63" s="33"/>
    </row>
    <row r="64" spans="1:25" ht="12" x14ac:dyDescent="0.25">
      <c r="A64" s="21">
        <v>0.05</v>
      </c>
      <c r="C64" s="5" t="s">
        <v>42</v>
      </c>
      <c r="D64" s="40">
        <v>35.42</v>
      </c>
      <c r="E64" s="40">
        <v>35.42</v>
      </c>
      <c r="F64" s="40">
        <v>35.42</v>
      </c>
      <c r="G64" s="40">
        <v>35.42</v>
      </c>
      <c r="H64" s="28">
        <f t="shared" ref="H64:V64" si="30">G64+G65-G66</f>
        <v>35.42</v>
      </c>
      <c r="I64" s="28">
        <f t="shared" si="30"/>
        <v>35.42</v>
      </c>
      <c r="J64" s="28">
        <f t="shared" si="30"/>
        <v>35.42</v>
      </c>
      <c r="K64" s="28">
        <f t="shared" si="30"/>
        <v>35.42</v>
      </c>
      <c r="L64" s="28">
        <f t="shared" si="30"/>
        <v>35.42</v>
      </c>
      <c r="M64" s="28">
        <f t="shared" si="30"/>
        <v>35.42</v>
      </c>
      <c r="N64" s="28">
        <f t="shared" si="30"/>
        <v>35.42</v>
      </c>
      <c r="O64" s="28">
        <f t="shared" si="30"/>
        <v>35.42</v>
      </c>
      <c r="P64" s="28">
        <f t="shared" si="30"/>
        <v>35.42</v>
      </c>
      <c r="Q64" s="28">
        <f t="shared" si="30"/>
        <v>35.42</v>
      </c>
      <c r="R64" s="28">
        <f t="shared" si="30"/>
        <v>35.42</v>
      </c>
      <c r="S64" s="28">
        <f t="shared" si="30"/>
        <v>35.42</v>
      </c>
      <c r="T64" s="28">
        <f t="shared" si="30"/>
        <v>35.42</v>
      </c>
      <c r="U64" s="28">
        <f t="shared" si="30"/>
        <v>35.42</v>
      </c>
      <c r="V64" s="28">
        <f t="shared" si="30"/>
        <v>35.42</v>
      </c>
      <c r="W64" s="28">
        <f t="shared" ref="W64:Y64" si="31">V64+V65-V66</f>
        <v>35.42</v>
      </c>
      <c r="X64" s="28">
        <f t="shared" si="31"/>
        <v>35.42</v>
      </c>
      <c r="Y64" s="28">
        <f t="shared" si="31"/>
        <v>35.42</v>
      </c>
    </row>
    <row r="65" spans="1:25" x14ac:dyDescent="0.2">
      <c r="A65" s="21"/>
      <c r="B65" s="18">
        <v>30</v>
      </c>
      <c r="C65" s="5" t="s">
        <v>43</v>
      </c>
      <c r="D65" s="39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</row>
    <row r="66" spans="1:25" x14ac:dyDescent="0.2">
      <c r="B66" s="17">
        <f>1/B65</f>
        <v>3.3333333333333333E-2</v>
      </c>
      <c r="C66" s="5" t="s">
        <v>44</v>
      </c>
      <c r="D66" s="39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</row>
    <row r="67" spans="1:25" x14ac:dyDescent="0.2">
      <c r="C67" s="5" t="s">
        <v>34</v>
      </c>
      <c r="D67" s="39">
        <v>1.53</v>
      </c>
      <c r="E67" s="39">
        <v>1.53</v>
      </c>
      <c r="F67" s="39">
        <v>1.53</v>
      </c>
      <c r="G67" s="39">
        <v>1.53</v>
      </c>
      <c r="H67" s="18">
        <f t="shared" ref="H67:U67" si="32">(H64*(1-$A$64))*$B$66</f>
        <v>1.1216333333333333</v>
      </c>
      <c r="I67" s="18">
        <f t="shared" si="32"/>
        <v>1.1216333333333333</v>
      </c>
      <c r="J67" s="18">
        <f t="shared" si="32"/>
        <v>1.1216333333333333</v>
      </c>
      <c r="K67" s="18">
        <f t="shared" si="32"/>
        <v>1.1216333333333333</v>
      </c>
      <c r="L67" s="18">
        <f t="shared" si="32"/>
        <v>1.1216333333333333</v>
      </c>
      <c r="M67" s="18">
        <f t="shared" si="32"/>
        <v>1.1216333333333333</v>
      </c>
      <c r="N67" s="18">
        <f t="shared" si="32"/>
        <v>1.1216333333333333</v>
      </c>
      <c r="O67" s="18">
        <f t="shared" si="32"/>
        <v>1.1216333333333333</v>
      </c>
      <c r="P67" s="18">
        <f t="shared" si="32"/>
        <v>1.1216333333333333</v>
      </c>
      <c r="Q67" s="18">
        <f t="shared" si="32"/>
        <v>1.1216333333333333</v>
      </c>
      <c r="R67" s="18">
        <f t="shared" si="32"/>
        <v>1.1216333333333333</v>
      </c>
      <c r="S67" s="18">
        <f t="shared" si="32"/>
        <v>1.1216333333333333</v>
      </c>
      <c r="T67" s="18">
        <f t="shared" si="32"/>
        <v>1.1216333333333333</v>
      </c>
      <c r="U67" s="18">
        <f t="shared" si="32"/>
        <v>1.1216333333333333</v>
      </c>
      <c r="V67" s="18">
        <f t="shared" ref="V67:X67" si="33">(V64*(1-$A$64))*$B$66</f>
        <v>1.1216333333333333</v>
      </c>
      <c r="W67" s="18">
        <f t="shared" si="33"/>
        <v>1.1216333333333333</v>
      </c>
      <c r="X67" s="18">
        <f t="shared" si="33"/>
        <v>1.1216333333333333</v>
      </c>
      <c r="Y67" s="18">
        <f t="shared" ref="Y67" si="34">(Y64*(1-$A$64))*$B$66</f>
        <v>1.1216333333333333</v>
      </c>
    </row>
    <row r="68" spans="1:25" x14ac:dyDescent="0.2">
      <c r="C68" s="5" t="s">
        <v>45</v>
      </c>
      <c r="D68" s="39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>
        <f t="shared" ref="Y68" si="35">Y64-(X69+Y67)</f>
        <v>4.5306000000000246</v>
      </c>
    </row>
    <row r="69" spans="1:25" x14ac:dyDescent="0.2">
      <c r="C69" s="5" t="s">
        <v>46</v>
      </c>
      <c r="D69" s="39">
        <v>6.12</v>
      </c>
      <c r="E69" s="39">
        <v>7.65</v>
      </c>
      <c r="F69" s="39">
        <v>9.18</v>
      </c>
      <c r="G69" s="39">
        <v>10.7</v>
      </c>
      <c r="H69" s="29">
        <f t="shared" ref="H69:U69" si="36">H67+G69+H68-H66</f>
        <v>11.821633333333333</v>
      </c>
      <c r="I69" s="29">
        <f t="shared" si="36"/>
        <v>12.943266666666666</v>
      </c>
      <c r="J69" s="29">
        <f t="shared" si="36"/>
        <v>14.0649</v>
      </c>
      <c r="K69" s="29">
        <f t="shared" si="36"/>
        <v>15.186533333333333</v>
      </c>
      <c r="L69" s="29">
        <f t="shared" si="36"/>
        <v>16.308166666666665</v>
      </c>
      <c r="M69" s="29">
        <f t="shared" si="36"/>
        <v>17.429799999999997</v>
      </c>
      <c r="N69" s="29">
        <f t="shared" si="36"/>
        <v>18.551433333333328</v>
      </c>
      <c r="O69" s="29">
        <f t="shared" si="36"/>
        <v>19.67306666666666</v>
      </c>
      <c r="P69" s="29">
        <f t="shared" si="36"/>
        <v>20.794699999999992</v>
      </c>
      <c r="Q69" s="29">
        <f t="shared" si="36"/>
        <v>21.916333333333323</v>
      </c>
      <c r="R69" s="29">
        <f t="shared" si="36"/>
        <v>23.037966666666655</v>
      </c>
      <c r="S69" s="29">
        <f t="shared" si="36"/>
        <v>24.159599999999987</v>
      </c>
      <c r="T69" s="29">
        <f t="shared" si="36"/>
        <v>25.281233333333319</v>
      </c>
      <c r="U69" s="29">
        <f t="shared" si="36"/>
        <v>26.40286666666665</v>
      </c>
      <c r="V69" s="29">
        <f t="shared" ref="V69" si="37">V67+U69+V68-V66</f>
        <v>27.524499999999982</v>
      </c>
      <c r="W69" s="29">
        <f t="shared" ref="W69" si="38">W67+V69+W68-W66</f>
        <v>28.646133333333314</v>
      </c>
      <c r="X69" s="29">
        <f t="shared" ref="X69" si="39">X67+W69+X68-X66</f>
        <v>29.767766666666645</v>
      </c>
      <c r="Y69" s="29">
        <f t="shared" ref="Y69" si="40">Y67+X69+Y68-Y66</f>
        <v>35.42</v>
      </c>
    </row>
    <row r="70" spans="1:25" ht="12" x14ac:dyDescent="0.25">
      <c r="C70" s="5" t="s">
        <v>47</v>
      </c>
      <c r="D70" s="42">
        <f>D64+D65-D69-D66</f>
        <v>29.3</v>
      </c>
      <c r="E70" s="30">
        <f>E64+E65-E69-E66</f>
        <v>27.770000000000003</v>
      </c>
      <c r="F70" s="30">
        <f t="shared" ref="F70:V70" si="41">F64+F65-F69+F66</f>
        <v>26.240000000000002</v>
      </c>
      <c r="G70" s="30">
        <f t="shared" si="41"/>
        <v>24.720000000000002</v>
      </c>
      <c r="H70" s="30">
        <f t="shared" si="41"/>
        <v>23.598366666666671</v>
      </c>
      <c r="I70" s="30">
        <f t="shared" si="41"/>
        <v>22.476733333333335</v>
      </c>
      <c r="J70" s="30">
        <f t="shared" si="41"/>
        <v>21.3551</v>
      </c>
      <c r="K70" s="30">
        <f t="shared" si="41"/>
        <v>20.233466666666668</v>
      </c>
      <c r="L70" s="30">
        <f t="shared" si="41"/>
        <v>19.111833333333337</v>
      </c>
      <c r="M70" s="30">
        <f t="shared" si="41"/>
        <v>17.990200000000005</v>
      </c>
      <c r="N70" s="30">
        <f t="shared" si="41"/>
        <v>16.868566666666673</v>
      </c>
      <c r="O70" s="30">
        <f t="shared" si="41"/>
        <v>15.746933333333342</v>
      </c>
      <c r="P70" s="30">
        <f t="shared" si="41"/>
        <v>14.62530000000001</v>
      </c>
      <c r="Q70" s="30">
        <f t="shared" si="41"/>
        <v>13.503666666666678</v>
      </c>
      <c r="R70" s="30">
        <f t="shared" si="41"/>
        <v>12.382033333333347</v>
      </c>
      <c r="S70" s="30">
        <f t="shared" si="41"/>
        <v>11.260400000000015</v>
      </c>
      <c r="T70" s="30">
        <f t="shared" si="41"/>
        <v>10.138766666666683</v>
      </c>
      <c r="U70" s="30">
        <f t="shared" si="41"/>
        <v>9.0171333333333514</v>
      </c>
      <c r="V70" s="30">
        <f t="shared" si="41"/>
        <v>7.8955000000000197</v>
      </c>
      <c r="W70" s="30">
        <f t="shared" ref="W70:Y70" si="42">W64+W65-W69+W66</f>
        <v>6.773866666666688</v>
      </c>
      <c r="X70" s="30">
        <f t="shared" si="42"/>
        <v>5.6522333333333563</v>
      </c>
      <c r="Y70" s="30">
        <f t="shared" si="42"/>
        <v>0</v>
      </c>
    </row>
    <row r="71" spans="1:25" x14ac:dyDescent="0.2">
      <c r="D71" s="43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</row>
    <row r="72" spans="1:25" ht="12" x14ac:dyDescent="0.25">
      <c r="C72" s="31" t="s">
        <v>237</v>
      </c>
      <c r="D72" s="33"/>
    </row>
    <row r="73" spans="1:25" ht="12" x14ac:dyDescent="0.25">
      <c r="A73" s="21">
        <v>0.05</v>
      </c>
      <c r="C73" s="5" t="s">
        <v>42</v>
      </c>
      <c r="D73" s="44">
        <v>3624.75</v>
      </c>
      <c r="E73" s="44">
        <v>3624.75</v>
      </c>
      <c r="F73" s="44">
        <v>3624.75</v>
      </c>
      <c r="G73" s="44">
        <v>3604.89</v>
      </c>
      <c r="H73" s="23">
        <f t="shared" ref="H73:V73" si="43">G73+G74-G75</f>
        <v>3604.89</v>
      </c>
      <c r="I73" s="23">
        <f t="shared" si="43"/>
        <v>3604.89</v>
      </c>
      <c r="J73" s="23">
        <f t="shared" si="43"/>
        <v>3604.89</v>
      </c>
      <c r="K73" s="23">
        <f t="shared" si="43"/>
        <v>3604.89</v>
      </c>
      <c r="L73" s="23">
        <f t="shared" si="43"/>
        <v>3604.89</v>
      </c>
      <c r="M73" s="23">
        <f t="shared" si="43"/>
        <v>3604.89</v>
      </c>
      <c r="N73" s="23">
        <f t="shared" si="43"/>
        <v>3604.89</v>
      </c>
      <c r="O73" s="23">
        <f t="shared" si="43"/>
        <v>3604.89</v>
      </c>
      <c r="P73" s="23">
        <f t="shared" si="43"/>
        <v>3604.89</v>
      </c>
      <c r="Q73" s="23">
        <f t="shared" si="43"/>
        <v>3604.89</v>
      </c>
      <c r="R73" s="23">
        <f t="shared" si="43"/>
        <v>3604.89</v>
      </c>
      <c r="S73" s="23">
        <f t="shared" si="43"/>
        <v>3604.89</v>
      </c>
      <c r="T73" s="23">
        <f t="shared" si="43"/>
        <v>3604.89</v>
      </c>
      <c r="U73" s="23">
        <f t="shared" si="43"/>
        <v>3604.89</v>
      </c>
      <c r="V73" s="23">
        <f t="shared" si="43"/>
        <v>3604.89</v>
      </c>
      <c r="W73" s="23">
        <f t="shared" ref="W73" si="44">V73+V74-V75</f>
        <v>3604.89</v>
      </c>
      <c r="X73" s="23">
        <f t="shared" ref="X73:Y73" si="45">W73+W74-W75</f>
        <v>0</v>
      </c>
      <c r="Y73" s="23">
        <f t="shared" si="45"/>
        <v>0</v>
      </c>
    </row>
    <row r="74" spans="1:25" x14ac:dyDescent="0.2">
      <c r="B74" s="5">
        <v>22</v>
      </c>
      <c r="C74" s="5" t="s">
        <v>43</v>
      </c>
      <c r="D74" s="45"/>
      <c r="E74" s="24"/>
      <c r="F74" s="24"/>
      <c r="G74" s="24"/>
      <c r="H74" s="24"/>
      <c r="I74" s="24"/>
      <c r="J74" s="24"/>
      <c r="K74" s="24"/>
      <c r="L74" s="18"/>
      <c r="M74" s="24"/>
      <c r="N74" s="24"/>
      <c r="O74" s="24"/>
      <c r="P74" s="24"/>
      <c r="Q74" s="24"/>
      <c r="R74" s="24"/>
      <c r="S74" s="24"/>
      <c r="T74" s="24"/>
      <c r="U74" s="24"/>
      <c r="V74" s="18"/>
      <c r="X74" s="18"/>
      <c r="Y74" s="18"/>
    </row>
    <row r="75" spans="1:25" x14ac:dyDescent="0.2">
      <c r="A75" s="21"/>
      <c r="B75" s="17">
        <f>1/B74</f>
        <v>4.5454545454545456E-2</v>
      </c>
      <c r="C75" s="5" t="s">
        <v>44</v>
      </c>
      <c r="D75" s="45"/>
      <c r="E75" s="24"/>
      <c r="F75" s="24"/>
      <c r="G75" s="24"/>
      <c r="H75" s="24"/>
      <c r="I75" s="24"/>
      <c r="J75" s="24"/>
      <c r="K75" s="24"/>
      <c r="L75" s="18"/>
      <c r="M75" s="24"/>
      <c r="N75" s="24"/>
      <c r="O75" s="24"/>
      <c r="P75" s="24"/>
      <c r="Q75" s="24"/>
      <c r="R75" s="24"/>
      <c r="S75" s="24"/>
      <c r="T75" s="24"/>
      <c r="U75" s="24"/>
      <c r="V75" s="18"/>
      <c r="W75" s="18">
        <f>W73</f>
        <v>3604.89</v>
      </c>
      <c r="X75" s="18">
        <f>X73</f>
        <v>0</v>
      </c>
      <c r="Y75" s="18">
        <f>Y73</f>
        <v>0</v>
      </c>
    </row>
    <row r="76" spans="1:25" x14ac:dyDescent="0.2">
      <c r="B76" s="22"/>
      <c r="C76" s="5" t="s">
        <v>34</v>
      </c>
      <c r="D76" s="45">
        <v>156.31</v>
      </c>
      <c r="E76" s="45">
        <v>156.55000000000001</v>
      </c>
      <c r="F76" s="45">
        <v>156.55000000000001</v>
      </c>
      <c r="G76" s="45">
        <v>155.69</v>
      </c>
      <c r="H76" s="18">
        <f t="shared" ref="H76:I76" si="46">(H73*(1-$A$73))*$B$75</f>
        <v>155.66570454545453</v>
      </c>
      <c r="I76" s="18">
        <f t="shared" si="46"/>
        <v>155.66570454545453</v>
      </c>
      <c r="J76" s="24">
        <f>J73*(1-$A$73)/$B$74</f>
        <v>155.66570454545453</v>
      </c>
      <c r="K76" s="24">
        <f t="shared" ref="K76:V76" si="47">K73*(1-$A$73)/$B$74</f>
        <v>155.66570454545453</v>
      </c>
      <c r="L76" s="24">
        <f t="shared" si="47"/>
        <v>155.66570454545453</v>
      </c>
      <c r="M76" s="24">
        <f t="shared" si="47"/>
        <v>155.66570454545453</v>
      </c>
      <c r="N76" s="24">
        <f t="shared" si="47"/>
        <v>155.66570454545453</v>
      </c>
      <c r="O76" s="24">
        <f t="shared" si="47"/>
        <v>155.66570454545453</v>
      </c>
      <c r="P76" s="24">
        <f t="shared" si="47"/>
        <v>155.66570454545453</v>
      </c>
      <c r="Q76" s="24">
        <f t="shared" si="47"/>
        <v>155.66570454545453</v>
      </c>
      <c r="R76" s="24">
        <f t="shared" si="47"/>
        <v>155.66570454545453</v>
      </c>
      <c r="S76" s="24">
        <f t="shared" ref="S76" si="48">S73*(1-$A$73)/$B$74</f>
        <v>155.66570454545453</v>
      </c>
      <c r="T76" s="24">
        <f t="shared" si="47"/>
        <v>155.66570454545453</v>
      </c>
      <c r="U76" s="24">
        <f t="shared" si="47"/>
        <v>155.66570454545453</v>
      </c>
      <c r="V76" s="24">
        <f t="shared" si="47"/>
        <v>155.66570454545453</v>
      </c>
      <c r="W76" s="24">
        <f t="shared" ref="W76:X76" si="49">W73*(1-$A$73)/$B$74</f>
        <v>155.66570454545453</v>
      </c>
      <c r="X76" s="24">
        <f t="shared" si="49"/>
        <v>0</v>
      </c>
      <c r="Y76" s="24">
        <f t="shared" ref="Y76" si="50">Y73*(1-$A$73)/$B$74</f>
        <v>0</v>
      </c>
    </row>
    <row r="77" spans="1:25" x14ac:dyDescent="0.2">
      <c r="C77" s="5" t="s">
        <v>45</v>
      </c>
      <c r="D77" s="45"/>
      <c r="E77" s="24"/>
      <c r="F77" s="24"/>
      <c r="G77" s="24"/>
      <c r="H77" s="24"/>
      <c r="I77" s="24"/>
      <c r="J77" s="24"/>
      <c r="K77" s="24"/>
      <c r="L77" s="18"/>
      <c r="M77" s="24"/>
      <c r="N77" s="24"/>
      <c r="O77" s="24"/>
      <c r="P77" s="24"/>
      <c r="Q77" s="24"/>
      <c r="R77" s="24"/>
      <c r="S77" s="24"/>
      <c r="T77" s="24"/>
      <c r="U77" s="24"/>
      <c r="V77" s="18"/>
      <c r="W77" s="18">
        <f>V79-W76</f>
        <v>18.098727272728325</v>
      </c>
      <c r="X77" s="18">
        <f>W79-X76</f>
        <v>0</v>
      </c>
      <c r="Y77" s="18">
        <f>X79-Y76</f>
        <v>0</v>
      </c>
    </row>
    <row r="78" spans="1:25" x14ac:dyDescent="0.2">
      <c r="C78" s="5" t="s">
        <v>46</v>
      </c>
      <c r="D78" s="45">
        <v>627.35</v>
      </c>
      <c r="E78" s="45">
        <v>783.9</v>
      </c>
      <c r="F78" s="45">
        <v>940.45</v>
      </c>
      <c r="G78" s="45">
        <f t="shared" ref="G78:V78" si="51">F78+G76+G77-G75</f>
        <v>1096.1400000000001</v>
      </c>
      <c r="H78" s="24">
        <f t="shared" si="51"/>
        <v>1251.8057045454545</v>
      </c>
      <c r="I78" s="24">
        <f t="shared" si="51"/>
        <v>1407.471409090909</v>
      </c>
      <c r="J78" s="24">
        <f t="shared" si="51"/>
        <v>1563.1371136363634</v>
      </c>
      <c r="K78" s="24">
        <f t="shared" si="51"/>
        <v>1718.8028181818179</v>
      </c>
      <c r="L78" s="24">
        <f t="shared" si="51"/>
        <v>1874.4685227272723</v>
      </c>
      <c r="M78" s="24">
        <f t="shared" si="51"/>
        <v>2030.1342272727268</v>
      </c>
      <c r="N78" s="24">
        <f t="shared" si="51"/>
        <v>2185.7999318181814</v>
      </c>
      <c r="O78" s="24">
        <f t="shared" si="51"/>
        <v>2341.4656363636359</v>
      </c>
      <c r="P78" s="24">
        <f t="shared" si="51"/>
        <v>2497.1313409090903</v>
      </c>
      <c r="Q78" s="24">
        <f t="shared" si="51"/>
        <v>2652.7970454545448</v>
      </c>
      <c r="R78" s="24">
        <f t="shared" si="51"/>
        <v>2808.4627499999992</v>
      </c>
      <c r="S78" s="24">
        <f t="shared" si="51"/>
        <v>2964.1284545454537</v>
      </c>
      <c r="T78" s="24">
        <f t="shared" si="51"/>
        <v>3119.7941590909081</v>
      </c>
      <c r="U78" s="24">
        <f t="shared" si="51"/>
        <v>3275.4598636363626</v>
      </c>
      <c r="V78" s="24">
        <f t="shared" si="51"/>
        <v>3431.125568181817</v>
      </c>
      <c r="W78" s="24">
        <f t="shared" ref="W78:Y78" si="52">V78+W76+W77-W75</f>
        <v>0</v>
      </c>
      <c r="X78" s="24">
        <f t="shared" si="52"/>
        <v>0</v>
      </c>
      <c r="Y78" s="24">
        <f t="shared" si="52"/>
        <v>0</v>
      </c>
    </row>
    <row r="79" spans="1:25" ht="12" x14ac:dyDescent="0.25">
      <c r="C79" s="5" t="s">
        <v>47</v>
      </c>
      <c r="D79" s="46">
        <f>D73+D74-D78-D75</f>
        <v>2997.4</v>
      </c>
      <c r="E79" s="25">
        <f>E73+E74-E78-E75</f>
        <v>2840.85</v>
      </c>
      <c r="F79" s="25">
        <f t="shared" ref="F79:V79" si="53">F73+F74-F78-F75</f>
        <v>2684.3</v>
      </c>
      <c r="G79" s="25">
        <f t="shared" si="53"/>
        <v>2508.75</v>
      </c>
      <c r="H79" s="25">
        <f t="shared" si="53"/>
        <v>2353.0842954545451</v>
      </c>
      <c r="I79" s="25">
        <f t="shared" si="53"/>
        <v>2197.4185909090911</v>
      </c>
      <c r="J79" s="25">
        <f t="shared" si="53"/>
        <v>2041.7528863636364</v>
      </c>
      <c r="K79" s="25">
        <f t="shared" si="53"/>
        <v>1886.087181818182</v>
      </c>
      <c r="L79" s="25">
        <f t="shared" si="53"/>
        <v>1730.4214772727275</v>
      </c>
      <c r="M79" s="25">
        <f t="shared" si="53"/>
        <v>1574.7557727272731</v>
      </c>
      <c r="N79" s="25">
        <f t="shared" si="53"/>
        <v>1419.0900681818184</v>
      </c>
      <c r="O79" s="25">
        <f t="shared" si="53"/>
        <v>1263.424363636364</v>
      </c>
      <c r="P79" s="25">
        <f t="shared" si="53"/>
        <v>1107.7586590909095</v>
      </c>
      <c r="Q79" s="25">
        <f t="shared" si="53"/>
        <v>952.09295454545509</v>
      </c>
      <c r="R79" s="25">
        <f t="shared" si="53"/>
        <v>796.42725000000064</v>
      </c>
      <c r="S79" s="25">
        <f t="shared" si="53"/>
        <v>640.76154545454619</v>
      </c>
      <c r="T79" s="25">
        <f t="shared" si="53"/>
        <v>485.09584090909175</v>
      </c>
      <c r="U79" s="25">
        <f t="shared" si="53"/>
        <v>329.4301363636373</v>
      </c>
      <c r="V79" s="25">
        <f t="shared" si="53"/>
        <v>173.76443181818286</v>
      </c>
      <c r="W79" s="25">
        <f t="shared" ref="W79:X79" si="54">W73+W74-W78-W75</f>
        <v>0</v>
      </c>
      <c r="X79" s="25">
        <f t="shared" si="54"/>
        <v>0</v>
      </c>
      <c r="Y79" s="25">
        <f t="shared" ref="Y79" si="55">Y73+Y74-Y78-Y75</f>
        <v>0</v>
      </c>
    </row>
    <row r="80" spans="1:25" x14ac:dyDescent="0.2">
      <c r="D80" s="43">
        <f>IF(D78=0,(D77-D75)/D73,D79/D73)</f>
        <v>0.82692599489619978</v>
      </c>
      <c r="E80" s="20">
        <f>IF(E78=0,(E77-E75)/E73,E79/E73)</f>
        <v>0.78373680943513346</v>
      </c>
      <c r="F80" s="20">
        <f t="shared" ref="F80:V80" si="56">IF(F78=0,(F77-F75)/F73,F79/F73)</f>
        <v>0.74054762397406726</v>
      </c>
      <c r="G80" s="20">
        <f t="shared" si="56"/>
        <v>0.69592969549695005</v>
      </c>
      <c r="H80" s="20">
        <f t="shared" si="56"/>
        <v>0.65274787731513173</v>
      </c>
      <c r="I80" s="20">
        <f t="shared" si="56"/>
        <v>0.60956605913331374</v>
      </c>
      <c r="J80" s="20">
        <f t="shared" si="56"/>
        <v>0.56638424095149542</v>
      </c>
      <c r="K80" s="20">
        <f t="shared" si="56"/>
        <v>0.52320242276967732</v>
      </c>
      <c r="L80" s="20">
        <f t="shared" si="56"/>
        <v>0.48002060458785917</v>
      </c>
      <c r="M80" s="20">
        <f t="shared" si="56"/>
        <v>0.43683878640604101</v>
      </c>
      <c r="N80" s="20">
        <f t="shared" si="56"/>
        <v>0.3936569682242228</v>
      </c>
      <c r="O80" s="20">
        <f t="shared" si="56"/>
        <v>0.35047515004240465</v>
      </c>
      <c r="P80" s="20">
        <f t="shared" si="56"/>
        <v>0.30729333186058649</v>
      </c>
      <c r="Q80" s="20">
        <f t="shared" si="56"/>
        <v>0.26411151367876834</v>
      </c>
      <c r="R80" s="20">
        <f t="shared" si="56"/>
        <v>0.22092969549695016</v>
      </c>
      <c r="S80" s="20">
        <f t="shared" si="56"/>
        <v>0.177747877315132</v>
      </c>
      <c r="T80" s="20">
        <f t="shared" si="56"/>
        <v>0.13456605913331385</v>
      </c>
      <c r="U80" s="20">
        <f t="shared" si="56"/>
        <v>9.1384240951495693E-2</v>
      </c>
      <c r="V80" s="20">
        <f t="shared" si="56"/>
        <v>4.8202422769677539E-2</v>
      </c>
      <c r="W80" s="20">
        <f t="shared" ref="W80:X80" si="57">IF(W78=0,(W77-W75)/W73,W79/W73)</f>
        <v>-0.99497939541214064</v>
      </c>
      <c r="X80" s="20" t="e">
        <f t="shared" si="57"/>
        <v>#DIV/0!</v>
      </c>
      <c r="Y80" s="20" t="e">
        <f t="shared" ref="Y80" si="58">IF(Y78=0,(Y77-Y75)/Y73,Y79/Y73)</f>
        <v>#DIV/0!</v>
      </c>
    </row>
    <row r="81" spans="3:25" x14ac:dyDescent="0.2">
      <c r="C81" s="26" t="s">
        <v>54</v>
      </c>
      <c r="D81" s="33"/>
    </row>
    <row r="82" spans="3:25" ht="12" x14ac:dyDescent="0.25">
      <c r="C82" s="32" t="s">
        <v>48</v>
      </c>
      <c r="D82" s="47">
        <f>SUMIF($C54:$C80,"Addition",D54:D80)/(10^7)</f>
        <v>0</v>
      </c>
      <c r="E82" s="66">
        <f t="shared" ref="E82:Y82" si="59">SUMIF($C54:$C80,"Addition",E54:E80)/(10^2)</f>
        <v>0</v>
      </c>
      <c r="F82" s="66">
        <f t="shared" si="59"/>
        <v>0</v>
      </c>
      <c r="G82" s="66">
        <f t="shared" si="59"/>
        <v>0</v>
      </c>
      <c r="H82" s="66">
        <f t="shared" si="59"/>
        <v>0</v>
      </c>
      <c r="I82" s="66">
        <f t="shared" si="59"/>
        <v>0</v>
      </c>
      <c r="J82" s="66">
        <f t="shared" si="59"/>
        <v>0</v>
      </c>
      <c r="K82" s="66">
        <f t="shared" si="59"/>
        <v>0</v>
      </c>
      <c r="L82" s="66">
        <f t="shared" si="59"/>
        <v>0</v>
      </c>
      <c r="M82" s="66">
        <f t="shared" si="59"/>
        <v>0</v>
      </c>
      <c r="N82" s="66">
        <f t="shared" si="59"/>
        <v>0</v>
      </c>
      <c r="O82" s="66">
        <f t="shared" si="59"/>
        <v>0</v>
      </c>
      <c r="P82" s="66">
        <f t="shared" si="59"/>
        <v>0</v>
      </c>
      <c r="Q82" s="66">
        <f t="shared" si="59"/>
        <v>0</v>
      </c>
      <c r="R82" s="66">
        <f t="shared" si="59"/>
        <v>0</v>
      </c>
      <c r="S82" s="66">
        <f t="shared" si="59"/>
        <v>0</v>
      </c>
      <c r="T82" s="66">
        <f t="shared" si="59"/>
        <v>0</v>
      </c>
      <c r="U82" s="66">
        <f t="shared" si="59"/>
        <v>0</v>
      </c>
      <c r="V82" s="66">
        <f t="shared" si="59"/>
        <v>0</v>
      </c>
      <c r="W82" s="66">
        <f t="shared" si="59"/>
        <v>0</v>
      </c>
      <c r="X82" s="66">
        <f t="shared" si="59"/>
        <v>0</v>
      </c>
      <c r="Y82" s="66">
        <f t="shared" si="59"/>
        <v>0</v>
      </c>
    </row>
    <row r="83" spans="3:25" ht="12" x14ac:dyDescent="0.25">
      <c r="C83" s="32" t="s">
        <v>49</v>
      </c>
      <c r="D83" s="47">
        <f>SUMIF($C54:$C80,"Asset Write off (Net block)",D54:D80)/(10^7)</f>
        <v>0</v>
      </c>
      <c r="E83" s="66">
        <f t="shared" ref="E83:Y83" si="60">SUMIF($C54:$C80,"Asset Write off (Net block)",E54:E80)/(10^2)</f>
        <v>0</v>
      </c>
      <c r="F83" s="66">
        <f t="shared" si="60"/>
        <v>0</v>
      </c>
      <c r="G83" s="66">
        <f t="shared" si="60"/>
        <v>0</v>
      </c>
      <c r="H83" s="66">
        <f t="shared" si="60"/>
        <v>0</v>
      </c>
      <c r="I83" s="66">
        <f t="shared" si="60"/>
        <v>0</v>
      </c>
      <c r="J83" s="66">
        <f t="shared" si="60"/>
        <v>0</v>
      </c>
      <c r="K83" s="66">
        <f t="shared" si="60"/>
        <v>0</v>
      </c>
      <c r="L83" s="66">
        <f t="shared" si="60"/>
        <v>0</v>
      </c>
      <c r="M83" s="66">
        <f t="shared" si="60"/>
        <v>0</v>
      </c>
      <c r="N83" s="66">
        <f t="shared" si="60"/>
        <v>0</v>
      </c>
      <c r="O83" s="66">
        <f t="shared" si="60"/>
        <v>0</v>
      </c>
      <c r="P83" s="66">
        <f t="shared" si="60"/>
        <v>0</v>
      </c>
      <c r="Q83" s="66">
        <f t="shared" si="60"/>
        <v>0</v>
      </c>
      <c r="R83" s="66">
        <f t="shared" si="60"/>
        <v>0</v>
      </c>
      <c r="S83" s="66">
        <f t="shared" si="60"/>
        <v>0</v>
      </c>
      <c r="T83" s="66">
        <f t="shared" si="60"/>
        <v>0</v>
      </c>
      <c r="U83" s="66">
        <f t="shared" si="60"/>
        <v>0</v>
      </c>
      <c r="V83" s="66">
        <f t="shared" si="60"/>
        <v>0</v>
      </c>
      <c r="W83" s="66">
        <f t="shared" si="60"/>
        <v>0.18098727272728327</v>
      </c>
      <c r="X83" s="66">
        <f t="shared" si="60"/>
        <v>0</v>
      </c>
      <c r="Y83" s="66">
        <f t="shared" si="60"/>
        <v>5.1538060000000003</v>
      </c>
    </row>
    <row r="84" spans="3:25" ht="12" x14ac:dyDescent="0.25">
      <c r="C84" s="32" t="s">
        <v>50</v>
      </c>
      <c r="D84" s="47">
        <f>SUMIF($C54:$C81,"Depreciation",D54:D81)/(10^7)</f>
        <v>1.5784E-5</v>
      </c>
      <c r="E84" s="66">
        <f t="shared" ref="E84:Y84" si="61">SUMIF($C54:$C81,"Depreciation",E54:E81)/(10^2)</f>
        <v>1.5808000000000002</v>
      </c>
      <c r="F84" s="66">
        <f t="shared" si="61"/>
        <v>1.5808000000000002</v>
      </c>
      <c r="G84" s="66">
        <f t="shared" si="61"/>
        <v>1.5722</v>
      </c>
      <c r="H84" s="66">
        <f t="shared" si="61"/>
        <v>1.5678733787878787</v>
      </c>
      <c r="I84" s="66">
        <f t="shared" si="61"/>
        <v>1.5678733787878787</v>
      </c>
      <c r="J84" s="66">
        <f t="shared" si="61"/>
        <v>1.5678733787878787</v>
      </c>
      <c r="K84" s="66">
        <f t="shared" si="61"/>
        <v>1.5678733787878787</v>
      </c>
      <c r="L84" s="66">
        <f t="shared" si="61"/>
        <v>1.5678733787878787</v>
      </c>
      <c r="M84" s="66">
        <f t="shared" si="61"/>
        <v>1.5678733787878787</v>
      </c>
      <c r="N84" s="66">
        <f t="shared" si="61"/>
        <v>1.5678733787878787</v>
      </c>
      <c r="O84" s="66">
        <f t="shared" si="61"/>
        <v>1.5678733787878787</v>
      </c>
      <c r="P84" s="66">
        <f t="shared" si="61"/>
        <v>1.5678733787878787</v>
      </c>
      <c r="Q84" s="66">
        <f t="shared" si="61"/>
        <v>1.5678733787878787</v>
      </c>
      <c r="R84" s="66">
        <f t="shared" si="61"/>
        <v>1.5678733787878787</v>
      </c>
      <c r="S84" s="66">
        <f t="shared" si="61"/>
        <v>1.5678733787878787</v>
      </c>
      <c r="T84" s="66">
        <f t="shared" si="61"/>
        <v>1.5678733787878787</v>
      </c>
      <c r="U84" s="66">
        <f t="shared" si="61"/>
        <v>1.5678733787878787</v>
      </c>
      <c r="V84" s="66">
        <f t="shared" si="61"/>
        <v>1.5678733787878787</v>
      </c>
      <c r="W84" s="66">
        <f t="shared" si="61"/>
        <v>1.5678733787878787</v>
      </c>
      <c r="X84" s="66">
        <f t="shared" si="61"/>
        <v>1.1216333333333333E-2</v>
      </c>
      <c r="Y84" s="66">
        <f t="shared" si="61"/>
        <v>1.1216333333333333E-2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F7B0AC-1EFA-4794-8D9B-69CCA0D84F6D}">
  <dimension ref="A1:Z58"/>
  <sheetViews>
    <sheetView tabSelected="1" topLeftCell="C24" workbookViewId="0">
      <selection activeCell="L35" sqref="L35"/>
    </sheetView>
  </sheetViews>
  <sheetFormatPr defaultColWidth="15" defaultRowHeight="11.4" outlineLevelRow="1" outlineLevelCol="1" x14ac:dyDescent="0.2"/>
  <cols>
    <col min="1" max="1" width="29" style="5" bestFit="1" customWidth="1"/>
    <col min="2" max="2" width="11.88671875" style="5" bestFit="1" customWidth="1"/>
    <col min="3" max="3" width="24.33203125" style="5" bestFit="1" customWidth="1"/>
    <col min="4" max="4" width="24.6640625" style="5" bestFit="1" customWidth="1"/>
    <col min="5" max="5" width="14.44140625" style="5" hidden="1" customWidth="1" outlineLevel="1"/>
    <col min="6" max="6" width="7.6640625" style="5" hidden="1" customWidth="1" outlineLevel="1" collapsed="1"/>
    <col min="7" max="7" width="7.6640625" style="5" hidden="1" customWidth="1" outlineLevel="1"/>
    <col min="8" max="8" width="8.33203125" style="5" bestFit="1" customWidth="1" outlineLevel="1"/>
    <col min="9" max="14" width="7.88671875" style="5" bestFit="1" customWidth="1" outlineLevel="1"/>
    <col min="15" max="15" width="7.88671875" style="5" bestFit="1" customWidth="1"/>
    <col min="16" max="16" width="8.44140625" style="5" bestFit="1" customWidth="1"/>
    <col min="17" max="24" width="7.88671875" style="5" bestFit="1" customWidth="1"/>
    <col min="25" max="25" width="8.6640625" style="5" bestFit="1" customWidth="1"/>
    <col min="26" max="16384" width="15" style="5"/>
  </cols>
  <sheetData>
    <row r="1" spans="4:26" x14ac:dyDescent="0.2">
      <c r="E1" s="5">
        <f>Assumptions!J3</f>
        <v>366</v>
      </c>
      <c r="F1" s="5">
        <f>Assumptions!K3</f>
        <v>365</v>
      </c>
      <c r="G1" s="5">
        <f>Assumptions!L3</f>
        <v>365</v>
      </c>
      <c r="H1" s="5">
        <f>Assumptions!M3</f>
        <v>365</v>
      </c>
      <c r="I1" s="5">
        <f>Assumptions!N3</f>
        <v>366</v>
      </c>
      <c r="J1" s="5">
        <f>Assumptions!O3</f>
        <v>365</v>
      </c>
      <c r="K1" s="5">
        <f>Assumptions!P3</f>
        <v>365</v>
      </c>
      <c r="L1" s="5">
        <f>Assumptions!Q3</f>
        <v>365</v>
      </c>
      <c r="M1" s="5">
        <f>Assumptions!R3</f>
        <v>366</v>
      </c>
      <c r="N1" s="5">
        <f>Assumptions!S3</f>
        <v>365</v>
      </c>
      <c r="O1" s="5">
        <f>Assumptions!T3</f>
        <v>365</v>
      </c>
      <c r="P1" s="5">
        <f>Assumptions!U3</f>
        <v>365</v>
      </c>
      <c r="Q1" s="5">
        <f>Assumptions!V3</f>
        <v>366</v>
      </c>
      <c r="R1" s="5">
        <f>Assumptions!W3</f>
        <v>365</v>
      </c>
      <c r="S1" s="5">
        <f>Assumptions!X3</f>
        <v>365</v>
      </c>
      <c r="T1" s="5">
        <f>Assumptions!Y3</f>
        <v>365</v>
      </c>
      <c r="U1" s="5">
        <f>Assumptions!Z3</f>
        <v>366</v>
      </c>
      <c r="V1" s="5">
        <f>Assumptions!AA3</f>
        <v>365</v>
      </c>
      <c r="W1" s="5">
        <f>Assumptions!AB3</f>
        <v>365</v>
      </c>
      <c r="X1" s="5">
        <f>Assumptions!AC3</f>
        <v>365</v>
      </c>
      <c r="Y1" s="5">
        <f>Assumptions!AD3</f>
        <v>366</v>
      </c>
    </row>
    <row r="2" spans="4:26" x14ac:dyDescent="0.2">
      <c r="E2" s="5">
        <f>Assumptions!J1</f>
        <v>5</v>
      </c>
      <c r="F2" s="5">
        <f>Assumptions!K1</f>
        <v>6</v>
      </c>
      <c r="G2" s="5">
        <f>Assumptions!L1</f>
        <v>7</v>
      </c>
      <c r="H2" s="5">
        <f>Assumptions!M1</f>
        <v>8</v>
      </c>
      <c r="I2" s="5">
        <f>Assumptions!N1</f>
        <v>9</v>
      </c>
      <c r="J2" s="5">
        <f>Assumptions!O1</f>
        <v>10</v>
      </c>
      <c r="K2" s="5">
        <f>Assumptions!P1</f>
        <v>11</v>
      </c>
      <c r="L2" s="5">
        <f>Assumptions!Q1</f>
        <v>12</v>
      </c>
      <c r="M2" s="5">
        <f>Assumptions!R1</f>
        <v>13</v>
      </c>
      <c r="N2" s="5">
        <f>Assumptions!S1</f>
        <v>14</v>
      </c>
      <c r="O2" s="5">
        <f>Assumptions!T1</f>
        <v>15</v>
      </c>
      <c r="P2" s="5">
        <f>Assumptions!U1</f>
        <v>16</v>
      </c>
      <c r="Q2" s="5">
        <f>Assumptions!V1</f>
        <v>17</v>
      </c>
      <c r="R2" s="5">
        <f>Assumptions!W1</f>
        <v>18</v>
      </c>
      <c r="S2" s="5">
        <f>Assumptions!X1</f>
        <v>19</v>
      </c>
      <c r="T2" s="5">
        <f>Assumptions!Y1</f>
        <v>20</v>
      </c>
      <c r="U2" s="5">
        <f>Assumptions!Z1</f>
        <v>21</v>
      </c>
      <c r="V2" s="5">
        <f>Assumptions!AA1</f>
        <v>22</v>
      </c>
      <c r="W2" s="5">
        <f>Assumptions!AB1</f>
        <v>23</v>
      </c>
      <c r="X2" s="5">
        <f>Assumptions!AC1</f>
        <v>24</v>
      </c>
      <c r="Y2" s="5">
        <f>Assumptions!AD1</f>
        <v>25</v>
      </c>
    </row>
    <row r="3" spans="4:26" ht="12" x14ac:dyDescent="0.25">
      <c r="D3" s="238" t="s">
        <v>177</v>
      </c>
      <c r="E3" s="175">
        <f>Assumptions!J4</f>
        <v>43921</v>
      </c>
      <c r="F3" s="175">
        <f>Assumptions!K4</f>
        <v>44286</v>
      </c>
      <c r="G3" s="175">
        <f>Assumptions!L4</f>
        <v>44651</v>
      </c>
      <c r="H3" s="175">
        <f>Assumptions!M4</f>
        <v>45016</v>
      </c>
      <c r="I3" s="175">
        <f>Assumptions!N4</f>
        <v>45382</v>
      </c>
      <c r="J3" s="175">
        <f>Assumptions!O4</f>
        <v>45747</v>
      </c>
      <c r="K3" s="175">
        <f>Assumptions!P4</f>
        <v>46112</v>
      </c>
      <c r="L3" s="175">
        <f>Assumptions!Q4</f>
        <v>46477</v>
      </c>
      <c r="M3" s="175">
        <f>Assumptions!R4</f>
        <v>46843</v>
      </c>
      <c r="N3" s="175">
        <f>Assumptions!S4</f>
        <v>47208</v>
      </c>
      <c r="O3" s="175">
        <f>Assumptions!T4</f>
        <v>47573</v>
      </c>
      <c r="P3" s="175">
        <f>Assumptions!U4</f>
        <v>47938</v>
      </c>
      <c r="Q3" s="175">
        <f>Assumptions!V4</f>
        <v>48304</v>
      </c>
      <c r="R3" s="175">
        <f>Assumptions!W4</f>
        <v>48669</v>
      </c>
      <c r="S3" s="175">
        <f>Assumptions!X4</f>
        <v>49034</v>
      </c>
      <c r="T3" s="175">
        <f>Assumptions!Y4</f>
        <v>49399</v>
      </c>
      <c r="U3" s="175">
        <f>Assumptions!Z4</f>
        <v>49765</v>
      </c>
      <c r="V3" s="175">
        <f>Assumptions!AA4</f>
        <v>50130</v>
      </c>
      <c r="W3" s="175">
        <f>Assumptions!AB4</f>
        <v>50495</v>
      </c>
      <c r="X3" s="175">
        <f>Assumptions!AC4</f>
        <v>50860</v>
      </c>
      <c r="Y3" s="175">
        <f>Assumptions!AD4</f>
        <v>51226</v>
      </c>
    </row>
    <row r="4" spans="4:26" x14ac:dyDescent="0.2">
      <c r="D4" s="238"/>
      <c r="E4" s="194" t="s">
        <v>178</v>
      </c>
      <c r="F4" s="194" t="s">
        <v>178</v>
      </c>
      <c r="G4" s="194" t="s">
        <v>178</v>
      </c>
      <c r="H4" s="194" t="s">
        <v>178</v>
      </c>
      <c r="I4" s="194" t="s">
        <v>178</v>
      </c>
      <c r="J4" s="194" t="s">
        <v>178</v>
      </c>
      <c r="K4" s="194" t="s">
        <v>178</v>
      </c>
      <c r="L4" s="194" t="s">
        <v>178</v>
      </c>
      <c r="M4" s="194" t="s">
        <v>178</v>
      </c>
      <c r="N4" s="194" t="s">
        <v>178</v>
      </c>
      <c r="O4" s="194" t="s">
        <v>178</v>
      </c>
      <c r="P4" s="194" t="s">
        <v>178</v>
      </c>
      <c r="Q4" s="194" t="s">
        <v>178</v>
      </c>
      <c r="R4" s="194" t="s">
        <v>178</v>
      </c>
      <c r="S4" s="194" t="s">
        <v>178</v>
      </c>
      <c r="T4" s="194" t="s">
        <v>178</v>
      </c>
      <c r="U4" s="194" t="s">
        <v>178</v>
      </c>
      <c r="V4" s="194" t="s">
        <v>178</v>
      </c>
      <c r="W4" s="194" t="s">
        <v>178</v>
      </c>
      <c r="X4" s="194" t="s">
        <v>178</v>
      </c>
      <c r="Y4" s="194" t="s">
        <v>178</v>
      </c>
    </row>
    <row r="5" spans="4:26" ht="14.4" x14ac:dyDescent="0.25">
      <c r="D5" s="7" t="s">
        <v>179</v>
      </c>
      <c r="E5" s="153">
        <f>'RKA P&amp;L'!J22</f>
        <v>0</v>
      </c>
      <c r="F5" s="153">
        <f>'RKA P&amp;L'!K22</f>
        <v>0</v>
      </c>
      <c r="G5" s="153">
        <f>'RKA P&amp;L'!L22</f>
        <v>0</v>
      </c>
      <c r="H5" s="227">
        <f>'RKA P&amp;L'!M22</f>
        <v>7.1655994080000003</v>
      </c>
      <c r="I5" s="227">
        <f>'RKA P&amp;L'!N22</f>
        <v>7.1852311872000012</v>
      </c>
      <c r="J5" s="227">
        <f>'RKA P&amp;L'!O22</f>
        <v>7.1655994080000003</v>
      </c>
      <c r="K5" s="227">
        <f>'RKA P&amp;L'!P22</f>
        <v>6.5877284880000007</v>
      </c>
      <c r="L5" s="227">
        <f>'RKA P&amp;L'!Q22</f>
        <v>6.5877284880000007</v>
      </c>
      <c r="M5" s="227">
        <f>'RKA P&amp;L'!R22</f>
        <v>0</v>
      </c>
      <c r="N5" s="227">
        <f>'RKA P&amp;L'!S22</f>
        <v>0</v>
      </c>
      <c r="O5" s="227">
        <f>'RKA P&amp;L'!T22</f>
        <v>0</v>
      </c>
      <c r="P5" s="227">
        <f>'RKA P&amp;L'!U22</f>
        <v>0</v>
      </c>
      <c r="Q5" s="227">
        <f>'RKA P&amp;L'!V22</f>
        <v>3.7664518320000004</v>
      </c>
      <c r="R5" s="227">
        <f>'RKA P&amp;L'!W22</f>
        <v>3.7561609800000002</v>
      </c>
      <c r="S5" s="227">
        <f>'RKA P&amp;L'!X22</f>
        <v>3.7561609800000002</v>
      </c>
      <c r="T5" s="227">
        <f>'RKA P&amp;L'!Y22</f>
        <v>3.1782900600000001</v>
      </c>
      <c r="U5" s="227">
        <f>'RKA P&amp;L'!Z22</f>
        <v>3.1869977040000004</v>
      </c>
      <c r="V5" s="227">
        <f>'RKA P&amp;L'!AA22</f>
        <v>3.1782900600000001</v>
      </c>
      <c r="W5" s="227">
        <f>'RKA P&amp;L'!AB22</f>
        <v>3.1782900600000001</v>
      </c>
      <c r="X5" s="227">
        <f>'RKA P&amp;L'!AC22</f>
        <v>3.1782900600000001</v>
      </c>
      <c r="Y5" s="227">
        <f>'RKA P&amp;L'!AD22</f>
        <v>8.7745622576385518</v>
      </c>
      <c r="Z5" s="227">
        <f>'RKA P&amp;L'!AE22</f>
        <v>0</v>
      </c>
    </row>
    <row r="6" spans="4:26" ht="12" x14ac:dyDescent="0.2">
      <c r="D6" s="154" t="s">
        <v>180</v>
      </c>
      <c r="E6" s="154" t="e">
        <f>E5/D5-1</f>
        <v>#VALUE!</v>
      </c>
      <c r="F6" s="154" t="e">
        <f>F5/E5-1</f>
        <v>#DIV/0!</v>
      </c>
      <c r="G6" s="154" t="e">
        <f t="shared" ref="G6:Q6" si="0">G5/F5-1</f>
        <v>#DIV/0!</v>
      </c>
      <c r="H6" s="228" t="e">
        <f t="shared" si="0"/>
        <v>#DIV/0!</v>
      </c>
      <c r="I6" s="229">
        <f t="shared" si="0"/>
        <v>2.73972602739736E-3</v>
      </c>
      <c r="J6" s="229">
        <f t="shared" si="0"/>
        <v>-2.732240437158584E-3</v>
      </c>
      <c r="K6" s="229">
        <f t="shared" si="0"/>
        <v>-8.0645161290322509E-2</v>
      </c>
      <c r="L6" s="229">
        <f t="shared" si="0"/>
        <v>0</v>
      </c>
      <c r="M6" s="229">
        <f t="shared" si="0"/>
        <v>-1</v>
      </c>
      <c r="N6" s="229" t="e">
        <f t="shared" si="0"/>
        <v>#DIV/0!</v>
      </c>
      <c r="O6" s="229" t="e">
        <f t="shared" si="0"/>
        <v>#DIV/0!</v>
      </c>
      <c r="P6" s="229" t="e">
        <f t="shared" si="0"/>
        <v>#DIV/0!</v>
      </c>
      <c r="Q6" s="229" t="e">
        <f t="shared" si="0"/>
        <v>#DIV/0!</v>
      </c>
      <c r="R6" s="229">
        <f t="shared" ref="R6" si="1">R5/Q5-1</f>
        <v>-2.732240437158584E-3</v>
      </c>
      <c r="S6" s="229">
        <f t="shared" ref="S6" si="2">S5/R5-1</f>
        <v>0</v>
      </c>
      <c r="T6" s="229">
        <f t="shared" ref="T6" si="3">T5/S5-1</f>
        <v>-0.15384615384615385</v>
      </c>
      <c r="U6" s="229">
        <f t="shared" ref="U6" si="4">U5/T5-1</f>
        <v>2.73972602739736E-3</v>
      </c>
      <c r="V6" s="229">
        <f t="shared" ref="V6" si="5">V5/U5-1</f>
        <v>-2.732240437158584E-3</v>
      </c>
      <c r="W6" s="229">
        <f t="shared" ref="W6" si="6">W5/V5-1</f>
        <v>0</v>
      </c>
      <c r="X6" s="229">
        <f t="shared" ref="X6" si="7">X5/W5-1</f>
        <v>0</v>
      </c>
      <c r="Y6" s="229">
        <f t="shared" ref="Y6" si="8">Y5/X5-1</f>
        <v>1.7607808261649196</v>
      </c>
      <c r="Z6" s="229">
        <f t="shared" ref="Z6" si="9">Z5/Y5-1</f>
        <v>-1</v>
      </c>
    </row>
    <row r="7" spans="4:26" ht="14.4" x14ac:dyDescent="0.25">
      <c r="D7" s="7" t="s">
        <v>181</v>
      </c>
      <c r="E7" s="153">
        <f>'RKA P&amp;L'!J28</f>
        <v>0</v>
      </c>
      <c r="F7" s="153">
        <f>'RKA P&amp;L'!K28</f>
        <v>0</v>
      </c>
      <c r="G7" s="153">
        <f>'RKA P&amp;L'!L28</f>
        <v>0</v>
      </c>
      <c r="H7" s="227">
        <f>'RKA P&amp;L'!M28</f>
        <v>5.9949544079999999</v>
      </c>
      <c r="I7" s="227">
        <f>'RKA P&amp;L'!N28</f>
        <v>5.956053937200001</v>
      </c>
      <c r="J7" s="227">
        <f>'RKA P&amp;L'!O28</f>
        <v>5.8749632955000006</v>
      </c>
      <c r="K7" s="227">
        <f>'RKA P&amp;L'!P28</f>
        <v>5.232560569875</v>
      </c>
      <c r="L7" s="227">
        <f>'RKA P&amp;L'!Q28</f>
        <v>5.1648021739687504</v>
      </c>
      <c r="M7" s="227">
        <f>'RKA P&amp;L'!R28</f>
        <v>-1.4940726297328131</v>
      </c>
      <c r="N7" s="227">
        <f>'RKA P&amp;L'!S28</f>
        <v>-1.5687762612194536</v>
      </c>
      <c r="O7" s="227">
        <f>'RKA P&amp;L'!T28</f>
        <v>-1.6472150742804264</v>
      </c>
      <c r="P7" s="227">
        <f>'RKA P&amp;L'!U28</f>
        <v>-1.7295758279944478</v>
      </c>
      <c r="Q7" s="227">
        <f>'RKA P&amp;L'!V28</f>
        <v>1.9503972126058302</v>
      </c>
      <c r="R7" s="227">
        <f>'RKA P&amp;L'!W28</f>
        <v>1.8493036296361214</v>
      </c>
      <c r="S7" s="227">
        <f>'RKA P&amp;L'!X28</f>
        <v>1.7539607621179276</v>
      </c>
      <c r="T7" s="227">
        <f>'RKA P&amp;L'!Y28</f>
        <v>1.0759798312238233</v>
      </c>
      <c r="U7" s="227">
        <f>'RKA P&amp;L'!Z28</f>
        <v>0.97957196378501532</v>
      </c>
      <c r="V7" s="227">
        <f>'RKA P&amp;L'!AA28</f>
        <v>0.86049303277426548</v>
      </c>
      <c r="W7" s="227">
        <f>'RKA P&amp;L'!AB28</f>
        <v>0.74460318141297854</v>
      </c>
      <c r="X7" s="227">
        <f>'RKA P&amp;L'!AC28</f>
        <v>0.62291883748362764</v>
      </c>
      <c r="Y7" s="227">
        <f>'RKA P&amp;L'!AD28</f>
        <v>6.0914224739963601</v>
      </c>
      <c r="Z7" s="227">
        <f>'RKA P&amp;L'!AE28</f>
        <v>0</v>
      </c>
    </row>
    <row r="8" spans="4:26" ht="12" x14ac:dyDescent="0.2">
      <c r="D8" s="154" t="s">
        <v>182</v>
      </c>
      <c r="E8" s="154" t="e">
        <f t="shared" ref="E8" si="10">E7/E$5</f>
        <v>#DIV/0!</v>
      </c>
      <c r="F8" s="154" t="e">
        <f t="shared" ref="F8:Q8" si="11">F7/F$5</f>
        <v>#DIV/0!</v>
      </c>
      <c r="G8" s="154" t="e">
        <f t="shared" si="11"/>
        <v>#DIV/0!</v>
      </c>
      <c r="H8" s="228">
        <f t="shared" si="11"/>
        <v>0.83662985699520975</v>
      </c>
      <c r="I8" s="228">
        <f t="shared" si="11"/>
        <v>0.82893003468145943</v>
      </c>
      <c r="J8" s="228">
        <f t="shared" si="11"/>
        <v>0.81988441733721884</v>
      </c>
      <c r="K8" s="228">
        <f t="shared" si="11"/>
        <v>0.79428904506408671</v>
      </c>
      <c r="L8" s="228">
        <f t="shared" si="11"/>
        <v>0.78400349731729102</v>
      </c>
      <c r="M8" s="228" t="e">
        <f t="shared" si="11"/>
        <v>#DIV/0!</v>
      </c>
      <c r="N8" s="228" t="e">
        <f t="shared" si="11"/>
        <v>#DIV/0!</v>
      </c>
      <c r="O8" s="228" t="e">
        <f t="shared" si="11"/>
        <v>#DIV/0!</v>
      </c>
      <c r="P8" s="228" t="e">
        <f t="shared" si="11"/>
        <v>#DIV/0!</v>
      </c>
      <c r="Q8" s="228">
        <f t="shared" si="11"/>
        <v>0.51783410477604908</v>
      </c>
      <c r="R8" s="228">
        <f t="shared" ref="R8:Z8" si="12">R7/R$5</f>
        <v>0.49233875743954969</v>
      </c>
      <c r="S8" s="228">
        <f t="shared" si="12"/>
        <v>0.46695569531152725</v>
      </c>
      <c r="T8" s="228">
        <f t="shared" si="12"/>
        <v>0.3385404764547586</v>
      </c>
      <c r="U8" s="228">
        <f t="shared" si="12"/>
        <v>0.30736513005815935</v>
      </c>
      <c r="V8" s="228">
        <f t="shared" si="12"/>
        <v>0.27074087529137142</v>
      </c>
      <c r="W8" s="228">
        <f t="shared" si="12"/>
        <v>0.23427791905593995</v>
      </c>
      <c r="X8" s="228">
        <f t="shared" si="12"/>
        <v>0.195991815008737</v>
      </c>
      <c r="Y8" s="228">
        <f t="shared" si="12"/>
        <v>0.69421383029034545</v>
      </c>
      <c r="Z8" s="228" t="e">
        <f t="shared" si="12"/>
        <v>#DIV/0!</v>
      </c>
    </row>
    <row r="9" spans="4:26" ht="14.4" x14ac:dyDescent="0.25">
      <c r="D9" s="7" t="s">
        <v>153</v>
      </c>
      <c r="E9" s="153">
        <f>'RKA P&amp;L'!J31</f>
        <v>0</v>
      </c>
      <c r="F9" s="153">
        <f>'RKA P&amp;L'!K31</f>
        <v>0</v>
      </c>
      <c r="G9" s="153">
        <f>'RKA P&amp;L'!L31</f>
        <v>0</v>
      </c>
      <c r="H9" s="227">
        <f>'RKA P&amp;L'!M31</f>
        <v>4.427081029212121</v>
      </c>
      <c r="I9" s="227">
        <f>'RKA P&amp;L'!N31</f>
        <v>4.3881805584121221</v>
      </c>
      <c r="J9" s="227">
        <f>'RKA P&amp;L'!O31</f>
        <v>4.3070899167121217</v>
      </c>
      <c r="K9" s="227">
        <f>'RKA P&amp;L'!P31</f>
        <v>3.664687191087121</v>
      </c>
      <c r="L9" s="227">
        <f>'RKA P&amp;L'!Q31</f>
        <v>3.5969287951808715</v>
      </c>
      <c r="M9" s="227">
        <f>'RKA P&amp;L'!R31</f>
        <v>-3.0619460085206915</v>
      </c>
      <c r="N9" s="227">
        <f>'RKA P&amp;L'!S31</f>
        <v>-3.1366496400073323</v>
      </c>
      <c r="O9" s="227">
        <f>'RKA P&amp;L'!T31</f>
        <v>-3.2150884530683053</v>
      </c>
      <c r="P9" s="227">
        <f>'RKA P&amp;L'!U31</f>
        <v>-3.2974492067823267</v>
      </c>
      <c r="Q9" s="227">
        <f>'RKA P&amp;L'!V31</f>
        <v>0.38252383381795152</v>
      </c>
      <c r="R9" s="227">
        <f>'RKA P&amp;L'!W31</f>
        <v>0.28143025084824269</v>
      </c>
      <c r="S9" s="227">
        <f>'RKA P&amp;L'!X31</f>
        <v>0.18608738333004893</v>
      </c>
      <c r="T9" s="227">
        <f>'RKA P&amp;L'!Y31</f>
        <v>-0.49189354756405534</v>
      </c>
      <c r="U9" s="227">
        <f>'RKA P&amp;L'!Z31</f>
        <v>-0.58830141500286337</v>
      </c>
      <c r="V9" s="227">
        <f>'RKA P&amp;L'!AA31</f>
        <v>-0.70738034601361321</v>
      </c>
      <c r="W9" s="227">
        <f>'RKA P&amp;L'!AB31</f>
        <v>-0.82327019737490015</v>
      </c>
      <c r="X9" s="227">
        <f>'RKA P&amp;L'!AC31</f>
        <v>0.61170250415029426</v>
      </c>
      <c r="Y9" s="227">
        <f>'RKA P&amp;L'!AD31</f>
        <v>6.0802061406630266</v>
      </c>
      <c r="Z9" s="227">
        <f>'RKA P&amp;L'!AE31</f>
        <v>0</v>
      </c>
    </row>
    <row r="10" spans="4:26" ht="12" x14ac:dyDescent="0.2">
      <c r="D10" s="154" t="s">
        <v>182</v>
      </c>
      <c r="E10" s="154" t="e">
        <f t="shared" ref="E10" si="13">E9/E$5</f>
        <v>#DIV/0!</v>
      </c>
      <c r="F10" s="154" t="e">
        <f t="shared" ref="F10:Q10" si="14">F9/F$5</f>
        <v>#DIV/0!</v>
      </c>
      <c r="G10" s="154" t="e">
        <f t="shared" si="14"/>
        <v>#DIV/0!</v>
      </c>
      <c r="H10" s="228">
        <f t="shared" si="14"/>
        <v>0.61782424290555882</v>
      </c>
      <c r="I10" s="228">
        <f t="shared" si="14"/>
        <v>0.61072225013850157</v>
      </c>
      <c r="J10" s="228">
        <f t="shared" si="14"/>
        <v>0.60107880324756802</v>
      </c>
      <c r="K10" s="228">
        <f t="shared" si="14"/>
        <v>0.55628995605429099</v>
      </c>
      <c r="L10" s="228">
        <f t="shared" si="14"/>
        <v>0.54600440830749541</v>
      </c>
      <c r="M10" s="228" t="e">
        <f t="shared" si="14"/>
        <v>#DIV/0!</v>
      </c>
      <c r="N10" s="228" t="e">
        <f t="shared" si="14"/>
        <v>#DIV/0!</v>
      </c>
      <c r="O10" s="228" t="e">
        <f t="shared" si="14"/>
        <v>#DIV/0!</v>
      </c>
      <c r="P10" s="228" t="e">
        <f t="shared" si="14"/>
        <v>#DIV/0!</v>
      </c>
      <c r="Q10" s="228">
        <f t="shared" si="14"/>
        <v>0.10156079272486804</v>
      </c>
      <c r="R10" s="228">
        <f t="shared" ref="R10:Z10" si="15">R9/R$5</f>
        <v>7.4924970560831153E-2</v>
      </c>
      <c r="S10" s="228">
        <f t="shared" si="15"/>
        <v>4.954190843280868E-2</v>
      </c>
      <c r="T10" s="228">
        <f t="shared" si="15"/>
        <v>-0.15476672622009061</v>
      </c>
      <c r="U10" s="228">
        <f t="shared" si="15"/>
        <v>-0.18459423872960007</v>
      </c>
      <c r="V10" s="228">
        <f t="shared" si="15"/>
        <v>-0.22256632738347776</v>
      </c>
      <c r="W10" s="228">
        <f t="shared" si="15"/>
        <v>-0.25902928361890926</v>
      </c>
      <c r="X10" s="228">
        <f t="shared" si="15"/>
        <v>0.1924627685335599</v>
      </c>
      <c r="Y10" s="228">
        <f t="shared" si="15"/>
        <v>0.69293555189833</v>
      </c>
      <c r="Z10" s="228" t="e">
        <f t="shared" si="15"/>
        <v>#DIV/0!</v>
      </c>
    </row>
    <row r="11" spans="4:26" ht="14.4" hidden="1" x14ac:dyDescent="0.2">
      <c r="D11" s="155" t="s">
        <v>183</v>
      </c>
      <c r="E11" s="9">
        <f>'RKA P&amp;L'!J36</f>
        <v>0</v>
      </c>
      <c r="F11" s="9">
        <f>'RKA P&amp;L'!K36</f>
        <v>0</v>
      </c>
      <c r="G11" s="9">
        <f>'RKA P&amp;L'!L36</f>
        <v>0</v>
      </c>
      <c r="H11" s="230">
        <f>1-$B$36</f>
        <v>0.74829999999999997</v>
      </c>
      <c r="I11" s="230">
        <f t="shared" ref="I11:Z11" si="16">1-$B$36</f>
        <v>0.74829999999999997</v>
      </c>
      <c r="J11" s="230">
        <f t="shared" si="16"/>
        <v>0.74829999999999997</v>
      </c>
      <c r="K11" s="230">
        <f t="shared" si="16"/>
        <v>0.74829999999999997</v>
      </c>
      <c r="L11" s="230">
        <f t="shared" si="16"/>
        <v>0.74829999999999997</v>
      </c>
      <c r="M11" s="230">
        <f t="shared" si="16"/>
        <v>0.74829999999999997</v>
      </c>
      <c r="N11" s="230">
        <f t="shared" si="16"/>
        <v>0.74829999999999997</v>
      </c>
      <c r="O11" s="230">
        <f t="shared" si="16"/>
        <v>0.74829999999999997</v>
      </c>
      <c r="P11" s="230">
        <f t="shared" si="16"/>
        <v>0.74829999999999997</v>
      </c>
      <c r="Q11" s="230">
        <f t="shared" si="16"/>
        <v>0.74829999999999997</v>
      </c>
      <c r="R11" s="230">
        <f t="shared" si="16"/>
        <v>0.74829999999999997</v>
      </c>
      <c r="S11" s="230">
        <f t="shared" si="16"/>
        <v>0.74829999999999997</v>
      </c>
      <c r="T11" s="230">
        <f t="shared" si="16"/>
        <v>0.74829999999999997</v>
      </c>
      <c r="U11" s="230">
        <f t="shared" si="16"/>
        <v>0.74829999999999997</v>
      </c>
      <c r="V11" s="230">
        <f t="shared" si="16"/>
        <v>0.74829999999999997</v>
      </c>
      <c r="W11" s="230">
        <f t="shared" si="16"/>
        <v>0.74829999999999997</v>
      </c>
      <c r="X11" s="230">
        <f t="shared" si="16"/>
        <v>0.74829999999999997</v>
      </c>
      <c r="Y11" s="230">
        <f t="shared" si="16"/>
        <v>0.74829999999999997</v>
      </c>
      <c r="Z11" s="230">
        <f t="shared" si="16"/>
        <v>0.74829999999999997</v>
      </c>
    </row>
    <row r="12" spans="4:26" ht="14.4" x14ac:dyDescent="0.25">
      <c r="D12" s="7" t="s">
        <v>184</v>
      </c>
      <c r="E12" s="153">
        <f t="shared" ref="E12" si="17">E9-E11</f>
        <v>0</v>
      </c>
      <c r="F12" s="153">
        <f t="shared" ref="F12:G12" si="18">F9-F11</f>
        <v>0</v>
      </c>
      <c r="G12" s="153">
        <f t="shared" si="18"/>
        <v>0</v>
      </c>
      <c r="H12" s="227">
        <f>H9*H11</f>
        <v>3.3127847341594299</v>
      </c>
      <c r="I12" s="227">
        <f>I9*I11</f>
        <v>3.2836755118597907</v>
      </c>
      <c r="J12" s="227">
        <f t="shared" ref="J12:Q12" si="19">J9*J11</f>
        <v>3.2229953846756807</v>
      </c>
      <c r="K12" s="227">
        <f t="shared" si="19"/>
        <v>2.7422854250904924</v>
      </c>
      <c r="L12" s="227">
        <f t="shared" si="19"/>
        <v>2.6915818174338462</v>
      </c>
      <c r="M12" s="227">
        <f t="shared" si="19"/>
        <v>-2.2912541981760333</v>
      </c>
      <c r="N12" s="227">
        <f t="shared" si="19"/>
        <v>-2.3471549256174868</v>
      </c>
      <c r="O12" s="227">
        <f t="shared" si="19"/>
        <v>-2.4058506894310128</v>
      </c>
      <c r="P12" s="227">
        <f t="shared" si="19"/>
        <v>-2.4674812414352147</v>
      </c>
      <c r="Q12" s="227">
        <f t="shared" si="19"/>
        <v>0.28624258484597309</v>
      </c>
      <c r="R12" s="227">
        <f>R9*R11</f>
        <v>0.21059425670974</v>
      </c>
      <c r="S12" s="227">
        <f t="shared" ref="S12:Z12" si="20">S9*S11</f>
        <v>0.1392491889458756</v>
      </c>
      <c r="T12" s="227">
        <f t="shared" si="20"/>
        <v>-0.36808394164218261</v>
      </c>
      <c r="U12" s="227">
        <f t="shared" si="20"/>
        <v>-0.44022594884664262</v>
      </c>
      <c r="V12" s="227">
        <f t="shared" si="20"/>
        <v>-0.52933271292198669</v>
      </c>
      <c r="W12" s="227">
        <f t="shared" si="20"/>
        <v>-0.6160530886956378</v>
      </c>
      <c r="X12" s="227">
        <f t="shared" si="20"/>
        <v>0.45773698385566519</v>
      </c>
      <c r="Y12" s="227">
        <f t="shared" si="20"/>
        <v>4.5498182550581427</v>
      </c>
      <c r="Z12" s="227">
        <f t="shared" si="20"/>
        <v>0</v>
      </c>
    </row>
    <row r="13" spans="4:26" ht="12" x14ac:dyDescent="0.2">
      <c r="D13" s="154" t="s">
        <v>182</v>
      </c>
      <c r="E13" s="154" t="e">
        <f t="shared" ref="E13" si="21">E12/E$5</f>
        <v>#DIV/0!</v>
      </c>
      <c r="F13" s="154" t="e">
        <f t="shared" ref="F13:Q13" si="22">F12/F$5</f>
        <v>#DIV/0!</v>
      </c>
      <c r="G13" s="154" t="e">
        <f t="shared" si="22"/>
        <v>#DIV/0!</v>
      </c>
      <c r="H13" s="228">
        <f t="shared" si="22"/>
        <v>0.46231788096622967</v>
      </c>
      <c r="I13" s="228">
        <f t="shared" si="22"/>
        <v>0.45700345977864071</v>
      </c>
      <c r="J13" s="228">
        <f t="shared" si="22"/>
        <v>0.4497872684701551</v>
      </c>
      <c r="K13" s="228">
        <f t="shared" si="22"/>
        <v>0.41627177411542587</v>
      </c>
      <c r="L13" s="228">
        <f t="shared" si="22"/>
        <v>0.40857509873649878</v>
      </c>
      <c r="M13" s="228" t="e">
        <f t="shared" si="22"/>
        <v>#DIV/0!</v>
      </c>
      <c r="N13" s="228" t="e">
        <f t="shared" si="22"/>
        <v>#DIV/0!</v>
      </c>
      <c r="O13" s="228" t="e">
        <f t="shared" si="22"/>
        <v>#DIV/0!</v>
      </c>
      <c r="P13" s="228" t="e">
        <f t="shared" si="22"/>
        <v>#DIV/0!</v>
      </c>
      <c r="Q13" s="228">
        <f t="shared" si="22"/>
        <v>7.5997941196018742E-2</v>
      </c>
      <c r="R13" s="228">
        <f t="shared" ref="R13:Z13" si="23">R12/R$5</f>
        <v>5.6066355470669946E-2</v>
      </c>
      <c r="S13" s="228">
        <f t="shared" si="23"/>
        <v>3.7072210080270729E-2</v>
      </c>
      <c r="T13" s="228">
        <f t="shared" si="23"/>
        <v>-0.11581194123049379</v>
      </c>
      <c r="U13" s="228">
        <f t="shared" si="23"/>
        <v>-0.13813186884135972</v>
      </c>
      <c r="V13" s="228">
        <f t="shared" si="23"/>
        <v>-0.16654638278105638</v>
      </c>
      <c r="W13" s="228">
        <f t="shared" si="23"/>
        <v>-0.1938316129320298</v>
      </c>
      <c r="X13" s="228">
        <f t="shared" si="23"/>
        <v>0.14401988969366289</v>
      </c>
      <c r="Y13" s="228">
        <f t="shared" si="23"/>
        <v>0.51852367348552031</v>
      </c>
      <c r="Z13" s="228" t="e">
        <f t="shared" si="23"/>
        <v>#DIV/0!</v>
      </c>
    </row>
    <row r="14" spans="4:26" ht="14.4" x14ac:dyDescent="0.2">
      <c r="D14" s="8" t="s">
        <v>185</v>
      </c>
      <c r="E14" s="51">
        <v>0</v>
      </c>
      <c r="F14" s="51">
        <v>0</v>
      </c>
      <c r="G14" s="51">
        <v>0</v>
      </c>
      <c r="H14" s="231">
        <f>'Depreciation Schedule'!H84</f>
        <v>1.5678733787878787</v>
      </c>
      <c r="I14" s="231">
        <f>'Depreciation Schedule'!I84</f>
        <v>1.5678733787878787</v>
      </c>
      <c r="J14" s="231">
        <f>'Depreciation Schedule'!J84</f>
        <v>1.5678733787878787</v>
      </c>
      <c r="K14" s="231">
        <f>'Depreciation Schedule'!K84</f>
        <v>1.5678733787878787</v>
      </c>
      <c r="L14" s="231">
        <f>'Depreciation Schedule'!L84</f>
        <v>1.5678733787878787</v>
      </c>
      <c r="M14" s="231">
        <f>'Depreciation Schedule'!M84</f>
        <v>1.5678733787878787</v>
      </c>
      <c r="N14" s="231">
        <f>'Depreciation Schedule'!N84</f>
        <v>1.5678733787878787</v>
      </c>
      <c r="O14" s="231">
        <f>'Depreciation Schedule'!O84</f>
        <v>1.5678733787878787</v>
      </c>
      <c r="P14" s="231">
        <f>'Depreciation Schedule'!P84</f>
        <v>1.5678733787878787</v>
      </c>
      <c r="Q14" s="231">
        <f>'Depreciation Schedule'!Q84</f>
        <v>1.5678733787878787</v>
      </c>
      <c r="R14" s="231">
        <f>'Depreciation Schedule'!R84</f>
        <v>1.5678733787878787</v>
      </c>
      <c r="S14" s="231">
        <f>'Depreciation Schedule'!S84</f>
        <v>1.5678733787878787</v>
      </c>
      <c r="T14" s="231">
        <f>'Depreciation Schedule'!T84</f>
        <v>1.5678733787878787</v>
      </c>
      <c r="U14" s="231">
        <f>'Depreciation Schedule'!U84</f>
        <v>1.5678733787878787</v>
      </c>
      <c r="V14" s="231">
        <f>'Depreciation Schedule'!V84</f>
        <v>1.5678733787878787</v>
      </c>
      <c r="W14" s="231">
        <f>'Depreciation Schedule'!W84</f>
        <v>1.5678733787878787</v>
      </c>
      <c r="X14" s="231">
        <f>'Depreciation Schedule'!X84</f>
        <v>1.1216333333333333E-2</v>
      </c>
      <c r="Y14" s="231">
        <f>'Depreciation Schedule'!Y84</f>
        <v>1.1216333333333333E-2</v>
      </c>
      <c r="Z14" s="231">
        <f>'Depreciation Schedule'!Z84</f>
        <v>0</v>
      </c>
    </row>
    <row r="15" spans="4:26" ht="12" x14ac:dyDescent="0.2">
      <c r="D15" s="154" t="s">
        <v>182</v>
      </c>
      <c r="E15" s="154" t="e">
        <f t="shared" ref="E15" si="24">E14/E$5</f>
        <v>#DIV/0!</v>
      </c>
      <c r="F15" s="154" t="e">
        <f t="shared" ref="F15:Q15" si="25">F14/F$5</f>
        <v>#DIV/0!</v>
      </c>
      <c r="G15" s="154" t="e">
        <f t="shared" si="25"/>
        <v>#DIV/0!</v>
      </c>
      <c r="H15" s="228">
        <f t="shared" si="25"/>
        <v>0.21880561408965085</v>
      </c>
      <c r="I15" s="228">
        <f t="shared" si="25"/>
        <v>0.21820778454295781</v>
      </c>
      <c r="J15" s="228">
        <f t="shared" si="25"/>
        <v>0.21880561408965085</v>
      </c>
      <c r="K15" s="228">
        <f t="shared" si="25"/>
        <v>0.23799908900979566</v>
      </c>
      <c r="L15" s="228">
        <f t="shared" si="25"/>
        <v>0.23799908900979566</v>
      </c>
      <c r="M15" s="228" t="e">
        <f t="shared" si="25"/>
        <v>#DIV/0!</v>
      </c>
      <c r="N15" s="228" t="e">
        <f t="shared" si="25"/>
        <v>#DIV/0!</v>
      </c>
      <c r="O15" s="228" t="e">
        <f t="shared" si="25"/>
        <v>#DIV/0!</v>
      </c>
      <c r="P15" s="228" t="e">
        <f t="shared" si="25"/>
        <v>#DIV/0!</v>
      </c>
      <c r="Q15" s="228">
        <f t="shared" si="25"/>
        <v>0.41627331205118107</v>
      </c>
      <c r="R15" s="228">
        <f t="shared" ref="R15:Z15" si="26">R14/R$5</f>
        <v>0.41741378687871855</v>
      </c>
      <c r="S15" s="228">
        <f t="shared" si="26"/>
        <v>0.41741378687871855</v>
      </c>
      <c r="T15" s="228">
        <f t="shared" si="26"/>
        <v>0.49330720267484918</v>
      </c>
      <c r="U15" s="228">
        <f t="shared" si="26"/>
        <v>0.49195936878775942</v>
      </c>
      <c r="V15" s="228">
        <f t="shared" si="26"/>
        <v>0.49330720267484918</v>
      </c>
      <c r="W15" s="228">
        <f t="shared" si="26"/>
        <v>0.49330720267484918</v>
      </c>
      <c r="X15" s="228">
        <f t="shared" si="26"/>
        <v>3.5290464751770744E-3</v>
      </c>
      <c r="Y15" s="228">
        <f t="shared" si="26"/>
        <v>1.2782783920154122E-3</v>
      </c>
      <c r="Z15" s="228" t="e">
        <f t="shared" si="26"/>
        <v>#DIV/0!</v>
      </c>
    </row>
    <row r="16" spans="4:26" ht="14.4" x14ac:dyDescent="0.2">
      <c r="D16" s="8" t="s">
        <v>186</v>
      </c>
      <c r="E16" s="51">
        <f>'RKA P&amp;L'!J94</f>
        <v>0</v>
      </c>
      <c r="F16" s="51">
        <f>'RKA P&amp;L'!K94</f>
        <v>0</v>
      </c>
      <c r="G16" s="51">
        <f>'RKA P&amp;L'!L94</f>
        <v>0</v>
      </c>
      <c r="H16" s="231">
        <f>'RKA P&amp;L'!M94</f>
        <v>3.6622947188593802</v>
      </c>
      <c r="I16" s="231">
        <f>'RKA P&amp;L'!N94</f>
        <v>-3.6104377254212672E-2</v>
      </c>
      <c r="J16" s="231">
        <f>'RKA P&amp;L'!O94</f>
        <v>-4.2414794496036023E-2</v>
      </c>
      <c r="K16" s="231">
        <f>'RKA P&amp;L'!P94</f>
        <v>-0.39935181768939154</v>
      </c>
      <c r="L16" s="231">
        <f>'RKA P&amp;L'!Q94</f>
        <v>-4.4339393267015303E-2</v>
      </c>
      <c r="M16" s="231">
        <f>'RKA P&amp;L'!R94</f>
        <v>-4.1150966909648981</v>
      </c>
      <c r="N16" s="231">
        <f>'RKA P&amp;L'!S94</f>
        <v>-5.1555447802397181E-2</v>
      </c>
      <c r="O16" s="231">
        <f>'RKA P&amp;L'!T94</f>
        <v>-5.132839013072843E-2</v>
      </c>
      <c r="P16" s="231">
        <f>'RKA P&amp;L'!U94</f>
        <v>-5.3894809637265118E-2</v>
      </c>
      <c r="Q16" s="231">
        <f>'RKA P&amp;L'!V94</f>
        <v>2.2679622479425783</v>
      </c>
      <c r="R16" s="231">
        <f>'RKA P&amp;L'!W94</f>
        <v>-6.2665969025362367E-2</v>
      </c>
      <c r="S16" s="231">
        <f>'RKA P&amp;L'!X94</f>
        <v>-6.2389979006338914E-2</v>
      </c>
      <c r="T16" s="231">
        <f>'RKA P&amp;L'!Y94</f>
        <v>-0.42263330205841432</v>
      </c>
      <c r="U16" s="231">
        <f>'RKA P&amp;L'!Z94</f>
        <v>-6.4838274289067188E-2</v>
      </c>
      <c r="V16" s="231">
        <f>'RKA P&amp;L'!AA94</f>
        <v>-7.6170877012634586E-2</v>
      </c>
      <c r="W16" s="231">
        <f>'RKA P&amp;L'!AB94</f>
        <v>-7.5835409419573674E-2</v>
      </c>
      <c r="X16" s="231">
        <f>'RKA P&amp;L'!AC94</f>
        <v>-7.9627179890552346E-2</v>
      </c>
      <c r="Y16" s="231">
        <f>'RKA P&amp;L'!AD94</f>
        <v>-7.8811327637575479E-2</v>
      </c>
      <c r="Z16" s="231">
        <f>'RKA P&amp;L'!AE94</f>
        <v>0</v>
      </c>
    </row>
    <row r="17" spans="1:26" ht="12" x14ac:dyDescent="0.2">
      <c r="D17" s="154" t="s">
        <v>182</v>
      </c>
      <c r="E17" s="154" t="e">
        <f t="shared" ref="E17" si="27">E16/E$5</f>
        <v>#DIV/0!</v>
      </c>
      <c r="F17" s="154" t="e">
        <f t="shared" ref="F17:Q17" si="28">F16/F$5</f>
        <v>#DIV/0!</v>
      </c>
      <c r="G17" s="154" t="e">
        <f t="shared" si="28"/>
        <v>#DIV/0!</v>
      </c>
      <c r="H17" s="228">
        <f t="shared" si="28"/>
        <v>0.51109397976820026</v>
      </c>
      <c r="I17" s="228">
        <f t="shared" si="28"/>
        <v>-5.0248038390929102E-3</v>
      </c>
      <c r="J17" s="228">
        <f t="shared" si="28"/>
        <v>-5.9192249079235747E-3</v>
      </c>
      <c r="K17" s="228">
        <f t="shared" si="28"/>
        <v>-6.0620564192473671E-2</v>
      </c>
      <c r="L17" s="228">
        <f t="shared" si="28"/>
        <v>-6.7306042360098101E-3</v>
      </c>
      <c r="M17" s="228" t="e">
        <f t="shared" si="28"/>
        <v>#DIV/0!</v>
      </c>
      <c r="N17" s="228" t="e">
        <f t="shared" si="28"/>
        <v>#DIV/0!</v>
      </c>
      <c r="O17" s="228" t="e">
        <f t="shared" si="28"/>
        <v>#DIV/0!</v>
      </c>
      <c r="P17" s="228" t="e">
        <f t="shared" si="28"/>
        <v>#DIV/0!</v>
      </c>
      <c r="Q17" s="228">
        <f t="shared" si="28"/>
        <v>0.60214821511158989</v>
      </c>
      <c r="R17" s="228">
        <f t="shared" ref="R17:Z17" si="29">R16/R$5</f>
        <v>-1.6683515259072405E-2</v>
      </c>
      <c r="S17" s="228">
        <f t="shared" si="29"/>
        <v>-1.6610038637465137E-2</v>
      </c>
      <c r="T17" s="228">
        <f t="shared" si="29"/>
        <v>-0.13297505705266383</v>
      </c>
      <c r="U17" s="228">
        <f t="shared" si="29"/>
        <v>-2.0344625353099149E-2</v>
      </c>
      <c r="V17" s="228">
        <f t="shared" si="29"/>
        <v>-2.3965992900168018E-2</v>
      </c>
      <c r="W17" s="228">
        <f t="shared" si="29"/>
        <v>-2.3860443190504038E-2</v>
      </c>
      <c r="X17" s="228">
        <f t="shared" si="29"/>
        <v>-2.5053465350029235E-2</v>
      </c>
      <c r="Y17" s="228">
        <f t="shared" si="29"/>
        <v>-8.9817959373377932E-3</v>
      </c>
      <c r="Z17" s="228" t="e">
        <f t="shared" si="29"/>
        <v>#DIV/0!</v>
      </c>
    </row>
    <row r="18" spans="1:26" ht="14.4" x14ac:dyDescent="0.2">
      <c r="D18" s="8" t="s">
        <v>187</v>
      </c>
      <c r="E18" s="51">
        <f>'Depreciation Schedule'!E82-'Depreciation Schedule'!E83</f>
        <v>0</v>
      </c>
      <c r="F18" s="51">
        <f>'Depreciation Schedule'!F82-'Depreciation Schedule'!F83</f>
        <v>0</v>
      </c>
      <c r="G18" s="51">
        <f>'Depreciation Schedule'!G82-'Depreciation Schedule'!G83</f>
        <v>0</v>
      </c>
      <c r="H18" s="231">
        <f>'Depreciation Schedule'!H82-'Depreciation Schedule'!H83</f>
        <v>0</v>
      </c>
      <c r="I18" s="231">
        <f>'Depreciation Schedule'!I82-'Depreciation Schedule'!I83</f>
        <v>0</v>
      </c>
      <c r="J18" s="231">
        <f>'Depreciation Schedule'!J82-'Depreciation Schedule'!J83</f>
        <v>0</v>
      </c>
      <c r="K18" s="231">
        <f>'Depreciation Schedule'!K82-'Depreciation Schedule'!K83</f>
        <v>0</v>
      </c>
      <c r="L18" s="231">
        <f>'Depreciation Schedule'!L82-'Depreciation Schedule'!L83</f>
        <v>0</v>
      </c>
      <c r="M18" s="231">
        <f>'Depreciation Schedule'!M82-'Depreciation Schedule'!M83</f>
        <v>0</v>
      </c>
      <c r="N18" s="231">
        <f>'Depreciation Schedule'!N82-'Depreciation Schedule'!N83</f>
        <v>0</v>
      </c>
      <c r="O18" s="231">
        <f>'Depreciation Schedule'!O82-'Depreciation Schedule'!O83</f>
        <v>0</v>
      </c>
      <c r="P18" s="231">
        <f>'Depreciation Schedule'!P82-'Depreciation Schedule'!P83</f>
        <v>0</v>
      </c>
      <c r="Q18" s="231">
        <f>'Depreciation Schedule'!Q82-'Depreciation Schedule'!Q83</f>
        <v>0</v>
      </c>
      <c r="R18" s="231">
        <f>'Depreciation Schedule'!R82-'Depreciation Schedule'!R83</f>
        <v>0</v>
      </c>
      <c r="S18" s="231">
        <f>'Depreciation Schedule'!S82-'Depreciation Schedule'!S83</f>
        <v>0</v>
      </c>
      <c r="T18" s="231">
        <f>'Depreciation Schedule'!T82-'Depreciation Schedule'!T83</f>
        <v>0</v>
      </c>
      <c r="U18" s="231">
        <f>'Depreciation Schedule'!U82-'Depreciation Schedule'!U83</f>
        <v>0</v>
      </c>
      <c r="V18" s="231">
        <f>'Depreciation Schedule'!V82-'Depreciation Schedule'!V83</f>
        <v>0</v>
      </c>
      <c r="W18" s="231">
        <f>'Depreciation Schedule'!W82-'Depreciation Schedule'!W83</f>
        <v>-0.18098727272728327</v>
      </c>
      <c r="X18" s="231">
        <f>'Depreciation Schedule'!X82-'Depreciation Schedule'!X83</f>
        <v>0</v>
      </c>
      <c r="Y18" s="231">
        <f>'Depreciation Schedule'!Y82-'Depreciation Schedule'!Y83</f>
        <v>-5.1538060000000003</v>
      </c>
      <c r="Z18" s="231">
        <f>'Depreciation Schedule'!Z82-'Depreciation Schedule'!Z83</f>
        <v>0</v>
      </c>
    </row>
    <row r="19" spans="1:26" ht="12" x14ac:dyDescent="0.2">
      <c r="D19" s="154" t="s">
        <v>182</v>
      </c>
      <c r="E19" s="154" t="e">
        <f t="shared" ref="E19" si="30">E18/E$5</f>
        <v>#DIV/0!</v>
      </c>
      <c r="F19" s="154" t="e">
        <f t="shared" ref="F19:Q19" si="31">F18/F$5</f>
        <v>#DIV/0!</v>
      </c>
      <c r="G19" s="154" t="e">
        <f t="shared" si="31"/>
        <v>#DIV/0!</v>
      </c>
      <c r="H19" s="228">
        <f t="shared" si="31"/>
        <v>0</v>
      </c>
      <c r="I19" s="228">
        <f t="shared" si="31"/>
        <v>0</v>
      </c>
      <c r="J19" s="228">
        <f t="shared" si="31"/>
        <v>0</v>
      </c>
      <c r="K19" s="228">
        <f t="shared" si="31"/>
        <v>0</v>
      </c>
      <c r="L19" s="228">
        <f t="shared" si="31"/>
        <v>0</v>
      </c>
      <c r="M19" s="228" t="e">
        <f t="shared" si="31"/>
        <v>#DIV/0!</v>
      </c>
      <c r="N19" s="228" t="e">
        <f t="shared" si="31"/>
        <v>#DIV/0!</v>
      </c>
      <c r="O19" s="228" t="e">
        <f t="shared" si="31"/>
        <v>#DIV/0!</v>
      </c>
      <c r="P19" s="228" t="e">
        <f t="shared" si="31"/>
        <v>#DIV/0!</v>
      </c>
      <c r="Q19" s="228">
        <f t="shared" si="31"/>
        <v>0</v>
      </c>
      <c r="R19" s="228">
        <f t="shared" ref="R19:Z19" si="32">R18/R$5</f>
        <v>0</v>
      </c>
      <c r="S19" s="228">
        <f t="shared" si="32"/>
        <v>0</v>
      </c>
      <c r="T19" s="228">
        <f t="shared" si="32"/>
        <v>0</v>
      </c>
      <c r="U19" s="228">
        <f t="shared" si="32"/>
        <v>0</v>
      </c>
      <c r="V19" s="228">
        <f t="shared" si="32"/>
        <v>0</v>
      </c>
      <c r="W19" s="228">
        <f t="shared" si="32"/>
        <v>-5.6944856923248618E-2</v>
      </c>
      <c r="X19" s="228">
        <f t="shared" si="32"/>
        <v>0</v>
      </c>
      <c r="Y19" s="228">
        <f t="shared" si="32"/>
        <v>-0.58735761952266496</v>
      </c>
      <c r="Z19" s="228" t="e">
        <f t="shared" si="32"/>
        <v>#DIV/0!</v>
      </c>
    </row>
    <row r="20" spans="1:26" ht="14.4" x14ac:dyDescent="0.25">
      <c r="D20" s="32" t="s">
        <v>188</v>
      </c>
      <c r="E20" s="185">
        <f t="shared" ref="E20" si="33">E12+E14-E16-E18</f>
        <v>0</v>
      </c>
      <c r="F20" s="185">
        <f t="shared" ref="F20:Q20" si="34">F12+F14-F16-F18</f>
        <v>0</v>
      </c>
      <c r="G20" s="185">
        <f t="shared" si="34"/>
        <v>0</v>
      </c>
      <c r="H20" s="232">
        <f t="shared" si="34"/>
        <v>1.2183633940879286</v>
      </c>
      <c r="I20" s="232">
        <f t="shared" si="34"/>
        <v>4.8876532679018823</v>
      </c>
      <c r="J20" s="232">
        <f t="shared" si="34"/>
        <v>4.8332835579595956</v>
      </c>
      <c r="K20" s="232">
        <f t="shared" si="34"/>
        <v>4.7095106215677625</v>
      </c>
      <c r="L20" s="232">
        <f t="shared" si="34"/>
        <v>4.3037945894887404</v>
      </c>
      <c r="M20" s="232">
        <f t="shared" si="34"/>
        <v>3.3917158715767437</v>
      </c>
      <c r="N20" s="232">
        <f t="shared" si="34"/>
        <v>-0.72772609902721097</v>
      </c>
      <c r="O20" s="232">
        <f t="shared" si="34"/>
        <v>-0.78664892051240565</v>
      </c>
      <c r="P20" s="232">
        <f t="shared" si="34"/>
        <v>-0.84571305301007094</v>
      </c>
      <c r="Q20" s="232">
        <f t="shared" si="34"/>
        <v>-0.4138462843087265</v>
      </c>
      <c r="R20" s="232">
        <f t="shared" ref="R20:Z20" si="35">R12+R14-R16-R18</f>
        <v>1.8411336045229811</v>
      </c>
      <c r="S20" s="232">
        <f t="shared" si="35"/>
        <v>1.7695125467400932</v>
      </c>
      <c r="T20" s="232">
        <f t="shared" si="35"/>
        <v>1.6224227392041104</v>
      </c>
      <c r="U20" s="232">
        <f t="shared" si="35"/>
        <v>1.1924857042303032</v>
      </c>
      <c r="V20" s="232">
        <f t="shared" si="35"/>
        <v>1.1147115428785266</v>
      </c>
      <c r="W20" s="232">
        <f t="shared" si="35"/>
        <v>1.2086429722390977</v>
      </c>
      <c r="X20" s="232">
        <f t="shared" si="35"/>
        <v>0.54858049707955092</v>
      </c>
      <c r="Y20" s="232">
        <f t="shared" si="35"/>
        <v>9.7936519160290523</v>
      </c>
      <c r="Z20" s="232">
        <f t="shared" si="35"/>
        <v>0</v>
      </c>
    </row>
    <row r="21" spans="1:26" ht="12" x14ac:dyDescent="0.2">
      <c r="D21" s="154" t="s">
        <v>180</v>
      </c>
      <c r="E21" s="154" t="e">
        <f>E20/D20-1</f>
        <v>#VALUE!</v>
      </c>
      <c r="F21" s="154" t="e">
        <f>F20/E20-1</f>
        <v>#DIV/0!</v>
      </c>
      <c r="G21" s="154" t="e">
        <f t="shared" ref="G21:Q21" si="36">G20/F20-1</f>
        <v>#DIV/0!</v>
      </c>
      <c r="H21" s="228" t="e">
        <f t="shared" si="36"/>
        <v>#DIV/0!</v>
      </c>
      <c r="I21" s="228">
        <f t="shared" si="36"/>
        <v>3.0116547260194055</v>
      </c>
      <c r="J21" s="228">
        <f t="shared" si="36"/>
        <v>-1.112388849252921E-2</v>
      </c>
      <c r="K21" s="228">
        <f t="shared" si="36"/>
        <v>-2.56084574611809E-2</v>
      </c>
      <c r="L21" s="228">
        <f t="shared" si="36"/>
        <v>-8.6148235916699623E-2</v>
      </c>
      <c r="M21" s="228">
        <f t="shared" si="36"/>
        <v>-0.21192431445022686</v>
      </c>
      <c r="N21" s="228">
        <f t="shared" si="36"/>
        <v>-1.2145598648535689</v>
      </c>
      <c r="O21" s="228">
        <f t="shared" si="36"/>
        <v>8.0968404958898565E-2</v>
      </c>
      <c r="P21" s="228">
        <f t="shared" si="36"/>
        <v>7.5083218139029739E-2</v>
      </c>
      <c r="Q21" s="228">
        <f t="shared" si="36"/>
        <v>-0.51065401812617128</v>
      </c>
      <c r="R21" s="228">
        <f t="shared" ref="R21" si="37">R20/Q20-1</f>
        <v>-5.4488344448913981</v>
      </c>
      <c r="S21" s="228">
        <f t="shared" ref="S21" si="38">S20/R20-1</f>
        <v>-3.8900521725822368E-2</v>
      </c>
      <c r="T21" s="228">
        <f t="shared" ref="T21" si="39">T20/S20-1</f>
        <v>-8.3124478437274107E-2</v>
      </c>
      <c r="U21" s="228">
        <f t="shared" ref="U21" si="40">U20/T20-1</f>
        <v>-0.26499692378862705</v>
      </c>
      <c r="V21" s="228">
        <f t="shared" ref="V21" si="41">V20/U20-1</f>
        <v>-6.5220204381381985E-2</v>
      </c>
      <c r="W21" s="228">
        <f t="shared" ref="W21" si="42">W20/V20-1</f>
        <v>8.4265234320630933E-2</v>
      </c>
      <c r="X21" s="228">
        <f t="shared" ref="X21" si="43">X20/W20-1</f>
        <v>-0.54611865564959494</v>
      </c>
      <c r="Y21" s="228">
        <f t="shared" ref="Y21" si="44">Y20/X20-1</f>
        <v>16.852716179607189</v>
      </c>
      <c r="Z21" s="228">
        <f t="shared" ref="Z21" si="45">Z20/Y20-1</f>
        <v>-1</v>
      </c>
    </row>
    <row r="22" spans="1:26" x14ac:dyDescent="0.2">
      <c r="D22" s="186"/>
      <c r="E22" s="186"/>
      <c r="F22" s="186"/>
      <c r="G22" s="186"/>
      <c r="H22" s="186"/>
      <c r="I22" s="186"/>
      <c r="J22" s="186"/>
      <c r="K22" s="186"/>
      <c r="L22" s="186"/>
      <c r="M22" s="186"/>
      <c r="N22" s="186"/>
      <c r="O22" s="186"/>
      <c r="P22" s="186"/>
      <c r="Q22" s="186"/>
      <c r="R22" s="186"/>
      <c r="S22" s="186"/>
      <c r="T22" s="186"/>
      <c r="U22" s="186"/>
      <c r="V22" s="186"/>
      <c r="W22" s="186"/>
      <c r="X22" s="186"/>
      <c r="Y22" s="186"/>
    </row>
    <row r="23" spans="1:26" x14ac:dyDescent="0.2">
      <c r="D23" s="8" t="s">
        <v>189</v>
      </c>
      <c r="E23" s="51">
        <v>0</v>
      </c>
      <c r="F23" s="51">
        <v>0</v>
      </c>
      <c r="G23" s="51">
        <v>0</v>
      </c>
      <c r="H23" s="51">
        <f t="shared" ref="H23:V23" si="46">(H3-$B$31)/365</f>
        <v>-7.1232876712328766E-2</v>
      </c>
      <c r="I23" s="51">
        <f t="shared" si="46"/>
        <v>0.93150684931506844</v>
      </c>
      <c r="J23" s="51">
        <f t="shared" si="46"/>
        <v>1.9315068493150684</v>
      </c>
      <c r="K23" s="51">
        <f t="shared" si="46"/>
        <v>2.9315068493150687</v>
      </c>
      <c r="L23" s="51">
        <f t="shared" si="46"/>
        <v>3.9315068493150687</v>
      </c>
      <c r="M23" s="51">
        <f t="shared" si="46"/>
        <v>4.934246575342466</v>
      </c>
      <c r="N23" s="51">
        <f t="shared" si="46"/>
        <v>5.934246575342466</v>
      </c>
      <c r="O23" s="51">
        <f t="shared" si="46"/>
        <v>6.934246575342466</v>
      </c>
      <c r="P23" s="51">
        <f t="shared" si="46"/>
        <v>7.934246575342466</v>
      </c>
      <c r="Q23" s="51">
        <f t="shared" si="46"/>
        <v>8.9369863013698634</v>
      </c>
      <c r="R23" s="51">
        <f t="shared" si="46"/>
        <v>9.9369863013698634</v>
      </c>
      <c r="S23" s="51">
        <f t="shared" si="46"/>
        <v>10.936986301369863</v>
      </c>
      <c r="T23" s="51">
        <f t="shared" si="46"/>
        <v>11.936986301369863</v>
      </c>
      <c r="U23" s="51">
        <f t="shared" si="46"/>
        <v>12.93972602739726</v>
      </c>
      <c r="V23" s="51">
        <f t="shared" si="46"/>
        <v>13.93972602739726</v>
      </c>
      <c r="W23" s="51">
        <f t="shared" ref="W23:X23" si="47">(W3-$B$31)/365</f>
        <v>14.93972602739726</v>
      </c>
      <c r="X23" s="51">
        <f t="shared" si="47"/>
        <v>15.93972602739726</v>
      </c>
      <c r="Y23" s="51">
        <f t="shared" ref="Y23" si="48">(Y3-$B$31)/365</f>
        <v>16.942465753424656</v>
      </c>
    </row>
    <row r="25" spans="1:26" ht="12" x14ac:dyDescent="0.2">
      <c r="C25" s="61" t="s">
        <v>190</v>
      </c>
      <c r="D25" s="156" t="s">
        <v>191</v>
      </c>
      <c r="E25" s="157" t="s">
        <v>192</v>
      </c>
      <c r="F25" s="158"/>
      <c r="G25" s="158"/>
      <c r="H25" s="158"/>
      <c r="I25" s="158"/>
      <c r="J25" s="158"/>
      <c r="K25" s="158"/>
      <c r="L25" s="158"/>
      <c r="M25" s="158"/>
      <c r="N25" s="158"/>
      <c r="O25" s="158"/>
      <c r="P25" s="159"/>
      <c r="Q25" s="159"/>
      <c r="R25" s="159"/>
      <c r="S25" s="159"/>
      <c r="T25" s="159"/>
      <c r="U25" s="159"/>
      <c r="V25" s="159"/>
      <c r="W25" s="159"/>
      <c r="X25" s="159"/>
      <c r="Y25" s="159"/>
    </row>
    <row r="26" spans="1:26" x14ac:dyDescent="0.2">
      <c r="C26" s="8" t="s">
        <v>193</v>
      </c>
      <c r="D26" s="160">
        <f>B49</f>
        <v>8.9834939013901091E-2</v>
      </c>
      <c r="E26" s="51">
        <f t="shared" ref="E26:N28" si="49">E$20/(1+$D26)^E$23</f>
        <v>0</v>
      </c>
      <c r="F26" s="51">
        <f t="shared" si="49"/>
        <v>0</v>
      </c>
      <c r="G26" s="51">
        <f t="shared" si="49"/>
        <v>0</v>
      </c>
      <c r="H26" s="51">
        <f t="shared" si="49"/>
        <v>1.2258523222820858</v>
      </c>
      <c r="I26" s="51">
        <f t="shared" si="49"/>
        <v>4.5112678800011645</v>
      </c>
      <c r="J26" s="51">
        <f t="shared" si="49"/>
        <v>4.0933584338749132</v>
      </c>
      <c r="K26" s="51">
        <f t="shared" si="49"/>
        <v>3.6597595615319012</v>
      </c>
      <c r="L26" s="51">
        <f t="shared" si="49"/>
        <v>3.0687929077157206</v>
      </c>
      <c r="M26" s="51">
        <f t="shared" si="49"/>
        <v>2.2185663688601469</v>
      </c>
      <c r="N26" s="51">
        <f t="shared" si="49"/>
        <v>-0.43677742677438119</v>
      </c>
      <c r="O26" s="51">
        <f t="shared" ref="O26:Y28" si="50">O$20/(1+$D26)^O$23</f>
        <v>-0.43322395111461243</v>
      </c>
      <c r="P26" s="51">
        <f t="shared" si="50"/>
        <v>-0.42735994494783081</v>
      </c>
      <c r="Q26" s="51">
        <f t="shared" si="50"/>
        <v>-0.19184335299523547</v>
      </c>
      <c r="R26" s="51">
        <f t="shared" si="50"/>
        <v>0.7831271381342424</v>
      </c>
      <c r="S26" s="51">
        <f t="shared" si="50"/>
        <v>0.69062117293118808</v>
      </c>
      <c r="T26" s="51">
        <f t="shared" si="50"/>
        <v>0.58101793718091466</v>
      </c>
      <c r="U26" s="51">
        <f t="shared" si="50"/>
        <v>0.39175595957641285</v>
      </c>
      <c r="V26" s="51">
        <f t="shared" si="50"/>
        <v>0.33601928394456049</v>
      </c>
      <c r="W26" s="51">
        <f t="shared" si="50"/>
        <v>0.33430202556366412</v>
      </c>
      <c r="X26" s="51">
        <f t="shared" si="50"/>
        <v>0.13922608585038579</v>
      </c>
      <c r="Y26" s="51">
        <f t="shared" si="50"/>
        <v>2.280141659157628</v>
      </c>
    </row>
    <row r="27" spans="1:26" x14ac:dyDescent="0.2">
      <c r="C27" s="8" t="s">
        <v>194</v>
      </c>
      <c r="D27" s="160">
        <f>B50</f>
        <v>0.1098349390139011</v>
      </c>
      <c r="E27" s="51">
        <f t="shared" si="49"/>
        <v>0</v>
      </c>
      <c r="F27" s="51">
        <f t="shared" si="49"/>
        <v>0</v>
      </c>
      <c r="G27" s="51">
        <f t="shared" si="49"/>
        <v>0</v>
      </c>
      <c r="H27" s="51">
        <f t="shared" si="49"/>
        <v>1.2274412875575862</v>
      </c>
      <c r="I27" s="51">
        <f t="shared" si="49"/>
        <v>4.4354928794641113</v>
      </c>
      <c r="J27" s="51">
        <f t="shared" si="49"/>
        <v>3.9520768332998095</v>
      </c>
      <c r="K27" s="51">
        <f t="shared" si="49"/>
        <v>3.4697684371447779</v>
      </c>
      <c r="L27" s="51">
        <f t="shared" si="49"/>
        <v>2.8570500853601213</v>
      </c>
      <c r="M27" s="51">
        <f t="shared" si="49"/>
        <v>2.0281655137514076</v>
      </c>
      <c r="N27" s="51">
        <f t="shared" si="49"/>
        <v>-0.39209697157112178</v>
      </c>
      <c r="O27" s="51">
        <f t="shared" si="50"/>
        <v>-0.38189862568666283</v>
      </c>
      <c r="P27" s="51">
        <f t="shared" si="50"/>
        <v>-0.36994042003298983</v>
      </c>
      <c r="Q27" s="51">
        <f t="shared" si="50"/>
        <v>-0.16306675296269729</v>
      </c>
      <c r="R27" s="51">
        <f t="shared" si="50"/>
        <v>0.65366205540584221</v>
      </c>
      <c r="S27" s="51">
        <f t="shared" si="50"/>
        <v>0.56606098648901226</v>
      </c>
      <c r="T27" s="51">
        <f t="shared" si="50"/>
        <v>0.46764383060833115</v>
      </c>
      <c r="U27" s="51">
        <f t="shared" si="50"/>
        <v>0.30961498909144702</v>
      </c>
      <c r="V27" s="51">
        <f t="shared" si="50"/>
        <v>0.2607791717933457</v>
      </c>
      <c r="W27" s="51">
        <f t="shared" si="50"/>
        <v>0.25477102934034629</v>
      </c>
      <c r="X27" s="51">
        <f t="shared" si="50"/>
        <v>0.10419190569119802</v>
      </c>
      <c r="Y27" s="51">
        <f t="shared" si="50"/>
        <v>1.6755442188775524</v>
      </c>
    </row>
    <row r="28" spans="1:26" x14ac:dyDescent="0.2">
      <c r="C28" s="8" t="s">
        <v>195</v>
      </c>
      <c r="D28" s="160">
        <f>B51</f>
        <v>0.12983493901390109</v>
      </c>
      <c r="E28" s="51">
        <f t="shared" si="49"/>
        <v>0</v>
      </c>
      <c r="F28" s="51">
        <f t="shared" si="49"/>
        <v>0</v>
      </c>
      <c r="G28" s="51">
        <f t="shared" si="49"/>
        <v>0</v>
      </c>
      <c r="H28" s="51">
        <f t="shared" si="49"/>
        <v>1.2290038775183587</v>
      </c>
      <c r="I28" s="51">
        <f t="shared" si="49"/>
        <v>4.3623102840696797</v>
      </c>
      <c r="J28" s="51">
        <f t="shared" si="49"/>
        <v>3.8180660572108573</v>
      </c>
      <c r="K28" s="51">
        <f t="shared" si="49"/>
        <v>3.2927741447328542</v>
      </c>
      <c r="L28" s="51">
        <f t="shared" si="49"/>
        <v>2.6633159915538571</v>
      </c>
      <c r="M28" s="51">
        <f t="shared" si="49"/>
        <v>1.8570789953736373</v>
      </c>
      <c r="N28" s="51">
        <f t="shared" si="49"/>
        <v>-0.35266622097696237</v>
      </c>
      <c r="O28" s="51">
        <f t="shared" si="50"/>
        <v>-0.33741304079786388</v>
      </c>
      <c r="P28" s="51">
        <f t="shared" si="50"/>
        <v>-0.32106202881249379</v>
      </c>
      <c r="Q28" s="51">
        <f t="shared" si="50"/>
        <v>-0.13900957801716124</v>
      </c>
      <c r="R28" s="51">
        <f t="shared" si="50"/>
        <v>0.54736367012363751</v>
      </c>
      <c r="S28" s="51">
        <f t="shared" si="50"/>
        <v>0.46561751598973566</v>
      </c>
      <c r="T28" s="51">
        <f t="shared" si="50"/>
        <v>0.37785457687689472</v>
      </c>
      <c r="U28" s="51">
        <f t="shared" si="50"/>
        <v>0.24572740625945533</v>
      </c>
      <c r="V28" s="51">
        <f t="shared" si="50"/>
        <v>0.20330493125091842</v>
      </c>
      <c r="W28" s="51">
        <f t="shared" si="50"/>
        <v>0.19510502048530176</v>
      </c>
      <c r="X28" s="51">
        <f t="shared" si="50"/>
        <v>7.8378288659289294E-2</v>
      </c>
      <c r="Y28" s="51">
        <f t="shared" si="50"/>
        <v>1.2380546910688952</v>
      </c>
    </row>
    <row r="30" spans="1:26" ht="12" x14ac:dyDescent="0.25">
      <c r="A30" s="239" t="s">
        <v>196</v>
      </c>
      <c r="B30" s="239"/>
    </row>
    <row r="31" spans="1:26" ht="12" x14ac:dyDescent="0.25">
      <c r="A31" s="7" t="s">
        <v>197</v>
      </c>
      <c r="B31" s="161">
        <v>45042</v>
      </c>
    </row>
    <row r="32" spans="1:26" ht="12" x14ac:dyDescent="0.25">
      <c r="A32" s="7" t="s">
        <v>84</v>
      </c>
      <c r="B32" s="162">
        <v>0.15</v>
      </c>
      <c r="C32" s="5" t="s">
        <v>271</v>
      </c>
    </row>
    <row r="33" spans="1:6" ht="12" x14ac:dyDescent="0.25">
      <c r="A33" s="7" t="s">
        <v>123</v>
      </c>
      <c r="B33" s="162">
        <f>Assumptions!C32</f>
        <v>0.12</v>
      </c>
    </row>
    <row r="34" spans="1:6" ht="12" x14ac:dyDescent="0.25">
      <c r="A34" s="7" t="s">
        <v>191</v>
      </c>
      <c r="B34" s="162">
        <f>D45</f>
        <v>0.1098349390139011</v>
      </c>
      <c r="D34" s="163"/>
    </row>
    <row r="35" spans="1:6" ht="12" x14ac:dyDescent="0.25">
      <c r="A35" s="7" t="s">
        <v>198</v>
      </c>
      <c r="B35" s="164">
        <v>0.02</v>
      </c>
    </row>
    <row r="36" spans="1:6" ht="12" x14ac:dyDescent="0.25">
      <c r="A36" s="7" t="s">
        <v>68</v>
      </c>
      <c r="B36" s="162">
        <v>0.25169999999999998</v>
      </c>
    </row>
    <row r="38" spans="1:6" ht="12" outlineLevel="1" x14ac:dyDescent="0.25">
      <c r="A38" s="240" t="s">
        <v>199</v>
      </c>
      <c r="B38" s="240"/>
      <c r="C38" s="240"/>
      <c r="D38" s="240"/>
    </row>
    <row r="39" spans="1:6" ht="12" outlineLevel="1" x14ac:dyDescent="0.25">
      <c r="A39" s="165" t="s">
        <v>93</v>
      </c>
      <c r="B39" s="165" t="s">
        <v>200</v>
      </c>
      <c r="C39" s="165" t="s">
        <v>201</v>
      </c>
      <c r="D39" s="165" t="s">
        <v>191</v>
      </c>
    </row>
    <row r="40" spans="1:6" outlineLevel="1" x14ac:dyDescent="0.2">
      <c r="A40" s="241" t="s">
        <v>202</v>
      </c>
      <c r="B40" s="242"/>
      <c r="C40" s="242"/>
      <c r="D40" s="243"/>
    </row>
    <row r="41" spans="1:6" ht="12" outlineLevel="1" x14ac:dyDescent="0.25">
      <c r="A41" s="7" t="str">
        <f>[94]Assumptions!B71</f>
        <v>Equity</v>
      </c>
      <c r="B41" s="166">
        <f>'RKA CAPM'!C11</f>
        <v>8.5693000000000001</v>
      </c>
      <c r="C41" s="167">
        <f>B41/$B$43</f>
        <v>0.29132514473957072</v>
      </c>
      <c r="D41" s="168">
        <f>B32</f>
        <v>0.15</v>
      </c>
      <c r="E41" s="17"/>
    </row>
    <row r="42" spans="1:6" ht="12" outlineLevel="1" x14ac:dyDescent="0.25">
      <c r="A42" s="7" t="str">
        <f>[94]Assumptions!B72</f>
        <v>Debt</v>
      </c>
      <c r="B42" s="166">
        <f>'RKA CAPM'!C10</f>
        <v>20.845600000000001</v>
      </c>
      <c r="C42" s="167">
        <f>B42/$B$43</f>
        <v>0.70867485526042917</v>
      </c>
      <c r="D42" s="168">
        <f>B33</f>
        <v>0.12</v>
      </c>
      <c r="E42" s="17"/>
    </row>
    <row r="43" spans="1:6" ht="12" outlineLevel="1" x14ac:dyDescent="0.25">
      <c r="A43" s="32"/>
      <c r="B43" s="169">
        <f>SUM(B41:B42)</f>
        <v>29.414900000000003</v>
      </c>
      <c r="D43" s="170">
        <f>D41*C41+(D42*(1-B36))*C42</f>
        <v>0.10733493901390109</v>
      </c>
      <c r="F43" s="17"/>
    </row>
    <row r="44" spans="1:6" ht="12" outlineLevel="1" x14ac:dyDescent="0.25">
      <c r="A44" s="233" t="s">
        <v>273</v>
      </c>
      <c r="B44" s="234"/>
      <c r="C44" s="233"/>
      <c r="D44" s="235">
        <v>2.5000000000000001E-3</v>
      </c>
      <c r="F44" s="17"/>
    </row>
    <row r="45" spans="1:6" ht="12" outlineLevel="1" x14ac:dyDescent="0.25">
      <c r="A45" s="32" t="s">
        <v>203</v>
      </c>
      <c r="B45" s="234"/>
      <c r="C45" s="233"/>
      <c r="D45" s="235">
        <f>D43+D44</f>
        <v>0.1098349390139011</v>
      </c>
      <c r="F45" s="17"/>
    </row>
    <row r="47" spans="1:6" ht="12" x14ac:dyDescent="0.25">
      <c r="A47" s="239" t="s">
        <v>204</v>
      </c>
      <c r="B47" s="239"/>
      <c r="C47" s="239"/>
      <c r="D47" s="171"/>
    </row>
    <row r="48" spans="1:6" ht="24" x14ac:dyDescent="0.2">
      <c r="A48" s="156" t="s">
        <v>205</v>
      </c>
      <c r="B48" s="156" t="s">
        <v>206</v>
      </c>
      <c r="C48" s="172" t="s">
        <v>207</v>
      </c>
    </row>
    <row r="49" spans="1:3" ht="12" x14ac:dyDescent="0.25">
      <c r="A49" s="7" t="s">
        <v>193</v>
      </c>
      <c r="B49" s="160">
        <f>B50-$B$35</f>
        <v>8.9834939013901091E-2</v>
      </c>
      <c r="C49" s="173">
        <f>SUM(I26:Y26)</f>
        <v>21.598751738490776</v>
      </c>
    </row>
    <row r="50" spans="1:3" ht="12" x14ac:dyDescent="0.25">
      <c r="A50" s="7" t="s">
        <v>194</v>
      </c>
      <c r="B50" s="160">
        <f>B34</f>
        <v>0.1098349390139011</v>
      </c>
      <c r="C50" s="173">
        <f>SUM(I27:Y27)</f>
        <v>19.727819166063831</v>
      </c>
    </row>
    <row r="51" spans="1:3" ht="12" x14ac:dyDescent="0.25">
      <c r="A51" s="7" t="s">
        <v>195</v>
      </c>
      <c r="B51" s="160">
        <f>B50+B35</f>
        <v>0.12983493901390109</v>
      </c>
      <c r="C51" s="173">
        <f>SUM(I28:Y28)</f>
        <v>18.194800705050536</v>
      </c>
    </row>
    <row r="53" spans="1:3" ht="14.4" x14ac:dyDescent="0.3">
      <c r="A53" s="187" t="s">
        <v>208</v>
      </c>
      <c r="B53"/>
    </row>
    <row r="54" spans="1:3" ht="15" customHeight="1" x14ac:dyDescent="0.3">
      <c r="A54" s="174">
        <f>C50</f>
        <v>19.727819166063831</v>
      </c>
      <c r="B54"/>
    </row>
    <row r="57" spans="1:3" ht="12" x14ac:dyDescent="0.25">
      <c r="A57" s="187" t="s">
        <v>215</v>
      </c>
    </row>
    <row r="58" spans="1:3" ht="12" x14ac:dyDescent="0.2">
      <c r="A58" s="174">
        <f>MAX(0,(A54-B42+Assumptions!C73))</f>
        <v>0</v>
      </c>
    </row>
  </sheetData>
  <mergeCells count="5">
    <mergeCell ref="D3:D4"/>
    <mergeCell ref="A30:B30"/>
    <mergeCell ref="A38:D38"/>
    <mergeCell ref="A40:D40"/>
    <mergeCell ref="A47:C4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Assumptions</vt:lpstr>
      <vt:lpstr>Historicals</vt:lpstr>
      <vt:lpstr>RKA P&amp;L</vt:lpstr>
      <vt:lpstr>Debt Sch</vt:lpstr>
      <vt:lpstr>RKA CAPM</vt:lpstr>
      <vt:lpstr>Depreciation Schedule</vt:lpstr>
      <vt:lpstr>Summary_S1 PSA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Mayank sharma</dc:creator>
  <cp:lastModifiedBy>welcome</cp:lastModifiedBy>
  <dcterms:created xsi:type="dcterms:W3CDTF">2020-08-05T15:59:00Z</dcterms:created>
  <dcterms:modified xsi:type="dcterms:W3CDTF">2023-05-29T11:29:14Z</dcterms:modified>
</cp:coreProperties>
</file>