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4000" windowHeight="9735" activeTab="1"/>
  </bookViews>
  <sheets>
    <sheet name="Sheet2" sheetId="2" r:id="rId1"/>
    <sheet name="Sheet1" sheetId="1" r:id="rId2"/>
  </sheets>
  <calcPr calcId="152511"/>
</workbook>
</file>

<file path=xl/calcChain.xml><?xml version="1.0" encoding="utf-8"?>
<calcChain xmlns="http://schemas.openxmlformats.org/spreadsheetml/2006/main">
  <c r="O6" i="1" l="1"/>
  <c r="O4" i="1"/>
  <c r="O3" i="1"/>
  <c r="M10" i="1" l="1"/>
  <c r="M9" i="1"/>
  <c r="J4" i="1"/>
  <c r="N4" i="1"/>
  <c r="N3" i="1"/>
  <c r="M11" i="1"/>
  <c r="I9" i="1"/>
  <c r="I4" i="1"/>
  <c r="I3" i="1"/>
  <c r="H4" i="1"/>
  <c r="H3" i="1"/>
  <c r="H15" i="1" l="1"/>
  <c r="F14" i="1"/>
  <c r="F16" i="1" s="1"/>
  <c r="F17" i="1" s="1"/>
  <c r="G17" i="1"/>
  <c r="G16" i="1"/>
  <c r="G14" i="1" s="1"/>
  <c r="F3" i="1"/>
  <c r="F4" i="1"/>
  <c r="C23" i="1"/>
  <c r="D5" i="1"/>
  <c r="E4" i="1"/>
  <c r="E3" i="1"/>
  <c r="L4" i="1" l="1"/>
  <c r="P4" i="1"/>
  <c r="Q4" i="1" s="1"/>
  <c r="E5" i="1"/>
  <c r="F5" i="1"/>
  <c r="P3" i="1"/>
  <c r="L3" i="1"/>
  <c r="I5" i="1"/>
  <c r="K3" i="1" l="1"/>
  <c r="K4" i="1"/>
  <c r="P5" i="1"/>
  <c r="Q5" i="1" s="1"/>
  <c r="Q3" i="1"/>
  <c r="L5" i="1"/>
  <c r="O5" i="1" l="1"/>
</calcChain>
</file>

<file path=xl/sharedStrings.xml><?xml version="1.0" encoding="utf-8"?>
<sst xmlns="http://schemas.openxmlformats.org/spreadsheetml/2006/main" count="26" uniqueCount="23">
  <si>
    <t>Gross Block</t>
  </si>
  <si>
    <t>WDV</t>
  </si>
  <si>
    <t>Land Area</t>
  </si>
  <si>
    <t>Acre</t>
  </si>
  <si>
    <t>Rs. Per Bigha</t>
  </si>
  <si>
    <t>bigha</t>
  </si>
  <si>
    <t>NA</t>
  </si>
  <si>
    <t>LD</t>
  </si>
  <si>
    <t>Acqui. Cost</t>
  </si>
  <si>
    <t>Amount</t>
  </si>
  <si>
    <t>Bigha</t>
  </si>
  <si>
    <t>Per Bigha Cost</t>
  </si>
  <si>
    <t>FMV</t>
  </si>
  <si>
    <t>Rs. Per Acre</t>
  </si>
  <si>
    <t>Circle Rate</t>
  </si>
  <si>
    <t>per sqm</t>
  </si>
  <si>
    <t>Sqm</t>
  </si>
  <si>
    <t>MV</t>
  </si>
  <si>
    <t>Guideline Value</t>
  </si>
  <si>
    <t>Per Acre Cost</t>
  </si>
  <si>
    <t>https://niveshmitra.up.nic.in/Documents/User_Process_Flow/UPS_1.pdf</t>
  </si>
  <si>
    <t>Maqsoodapur</t>
  </si>
  <si>
    <t>Kuiya Maholia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</si>
</sst>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 * #,##0.00_ ;_ * \-#,##0.00_ ;_ * &quot;-&quot;??_ ;_ @_ "/>
    <numFmt numFmtId="164" formatCode="_ * #,##0_ ;_ * \-#,##0_ ;_ * &quot;-&quot;??_ ;_ @_ 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3">
    <xf numFmtId="0" fontId="0" fillId="0" borderId="0" xfId="0"/>
    <xf numFmtId="43" fontId="0" fillId="0" borderId="0" xfId="1" applyFont="1"/>
    <xf numFmtId="164" fontId="0" fillId="0" borderId="0" xfId="1" applyNumberFormat="1" applyFont="1"/>
    <xf numFmtId="164" fontId="0" fillId="0" borderId="0" xfId="1" applyNumberFormat="1" applyFont="1" applyAlignment="1">
      <alignment horizontal="center" vertical="center"/>
    </xf>
    <xf numFmtId="164" fontId="3" fillId="0" borderId="0" xfId="1" applyNumberFormat="1" applyFont="1" applyAlignment="1">
      <alignment horizontal="center" vertical="center"/>
    </xf>
    <xf numFmtId="164" fontId="3" fillId="0" borderId="0" xfId="1" applyNumberFormat="1" applyFont="1"/>
    <xf numFmtId="164" fontId="0" fillId="0" borderId="0" xfId="1" applyNumberFormat="1" applyFont="1" applyAlignment="1">
      <alignment horizontal="center"/>
    </xf>
    <xf numFmtId="164" fontId="2" fillId="2" borderId="0" xfId="1" applyNumberFormat="1" applyFont="1" applyFill="1" applyAlignment="1">
      <alignment horizontal="center" vertical="center"/>
    </xf>
    <xf numFmtId="164" fontId="0" fillId="0" borderId="0" xfId="0" applyNumberFormat="1"/>
    <xf numFmtId="0" fontId="0" fillId="0" borderId="0" xfId="0" applyAlignment="1">
      <alignment horizontal="center"/>
    </xf>
    <xf numFmtId="43" fontId="0" fillId="0" borderId="0" xfId="1" applyFont="1" applyAlignment="1">
      <alignment horizontal="center"/>
    </xf>
    <xf numFmtId="0" fontId="2" fillId="2" borderId="0" xfId="0" applyFont="1" applyFill="1" applyAlignment="1">
      <alignment horizontal="center" vertical="center"/>
    </xf>
    <xf numFmtId="164" fontId="0" fillId="0" borderId="0" xfId="1" applyNumberFormat="1" applyFont="1" applyAlignment="1">
      <alignment horizontal="right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133350</xdr:colOff>
      <xdr:row>17</xdr:row>
      <xdr:rowOff>141516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4871" t="16698" r="27901" b="45202"/>
        <a:stretch/>
      </xdr:blipFill>
      <xdr:spPr>
        <a:xfrm>
          <a:off x="0" y="0"/>
          <a:ext cx="7448550" cy="33800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57149</xdr:rowOff>
    </xdr:from>
    <xdr:to>
      <xdr:col>12</xdr:col>
      <xdr:colOff>171450</xdr:colOff>
      <xdr:row>31</xdr:row>
      <xdr:rowOff>143316</xdr:rowOff>
    </xdr:to>
    <xdr:pic>
      <xdr:nvPicPr>
        <xdr:cNvPr id="7" name="Picture 6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2357" t="31749" r="23535" b="35324"/>
        <a:stretch/>
      </xdr:blipFill>
      <xdr:spPr>
        <a:xfrm>
          <a:off x="0" y="3486149"/>
          <a:ext cx="7486650" cy="2562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104774</xdr:rowOff>
    </xdr:from>
    <xdr:to>
      <xdr:col>12</xdr:col>
      <xdr:colOff>81108</xdr:colOff>
      <xdr:row>41</xdr:row>
      <xdr:rowOff>76199</xdr:rowOff>
    </xdr:to>
    <xdr:pic>
      <xdr:nvPicPr>
        <xdr:cNvPr id="8" name="Picture 7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2622" t="49624" r="23403" b="28503"/>
        <a:stretch/>
      </xdr:blipFill>
      <xdr:spPr>
        <a:xfrm>
          <a:off x="0" y="6200774"/>
          <a:ext cx="7396308" cy="16859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6" workbookViewId="0">
      <selection activeCell="P13" sqref="P1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"/>
  <sheetViews>
    <sheetView tabSelected="1" workbookViewId="0">
      <selection activeCell="I20" sqref="I20"/>
    </sheetView>
  </sheetViews>
  <sheetFormatPr defaultRowHeight="15" x14ac:dyDescent="0.25"/>
  <cols>
    <col min="1" max="1" width="19" bestFit="1" customWidth="1"/>
    <col min="2" max="2" width="14.42578125" style="2" bestFit="1" customWidth="1"/>
    <col min="3" max="3" width="14.28515625" style="2" bestFit="1" customWidth="1"/>
    <col min="4" max="4" width="6.42578125" style="1" bestFit="1" customWidth="1"/>
    <col min="5" max="5" width="14.5703125" style="1" bestFit="1" customWidth="1"/>
    <col min="6" max="6" width="11.5703125" style="2" bestFit="1" customWidth="1"/>
    <col min="7" max="7" width="13.28515625" style="2" bestFit="1" customWidth="1"/>
    <col min="8" max="8" width="12.5703125" style="2" customWidth="1"/>
    <col min="9" max="9" width="12.5703125" style="2" bestFit="1" customWidth="1"/>
    <col min="10" max="10" width="13.28515625" style="2" bestFit="1" customWidth="1"/>
    <col min="11" max="11" width="12.28515625" style="2" bestFit="1" customWidth="1"/>
    <col min="12" max="12" width="12.5703125" style="2" bestFit="1" customWidth="1"/>
    <col min="13" max="13" width="11.28515625" style="2" bestFit="1" customWidth="1"/>
    <col min="14" max="14" width="11.5703125" style="2" bestFit="1" customWidth="1"/>
    <col min="15" max="15" width="12.5703125" bestFit="1" customWidth="1"/>
    <col min="16" max="16" width="16.42578125" style="2" bestFit="1" customWidth="1"/>
  </cols>
  <sheetData>
    <row r="1" spans="1:17" x14ac:dyDescent="0.25">
      <c r="D1" s="10" t="s">
        <v>2</v>
      </c>
      <c r="E1" s="10"/>
      <c r="F1" s="6"/>
      <c r="G1" s="9">
        <v>2019</v>
      </c>
      <c r="H1" s="9"/>
      <c r="I1" s="9"/>
      <c r="J1" s="11">
        <v>2023</v>
      </c>
      <c r="K1" s="11"/>
      <c r="L1" s="11"/>
      <c r="M1" s="2" t="s">
        <v>15</v>
      </c>
    </row>
    <row r="2" spans="1:17" x14ac:dyDescent="0.25">
      <c r="B2" s="4" t="s">
        <v>0</v>
      </c>
      <c r="C2" s="4" t="s">
        <v>1</v>
      </c>
      <c r="D2" s="1" t="s">
        <v>3</v>
      </c>
      <c r="E2" s="1" t="s">
        <v>5</v>
      </c>
      <c r="F2" s="2" t="s">
        <v>16</v>
      </c>
      <c r="G2" s="3" t="s">
        <v>4</v>
      </c>
      <c r="H2" s="3" t="s">
        <v>13</v>
      </c>
      <c r="I2" s="3" t="s">
        <v>12</v>
      </c>
      <c r="J2" s="7" t="s">
        <v>4</v>
      </c>
      <c r="K2" s="7" t="s">
        <v>13</v>
      </c>
      <c r="L2" s="7" t="s">
        <v>17</v>
      </c>
      <c r="M2" s="3" t="s">
        <v>14</v>
      </c>
      <c r="O2" s="7" t="s">
        <v>12</v>
      </c>
      <c r="P2" s="7" t="s">
        <v>18</v>
      </c>
    </row>
    <row r="3" spans="1:17" x14ac:dyDescent="0.25">
      <c r="A3" t="s">
        <v>21</v>
      </c>
      <c r="B3" s="12">
        <v>23893387</v>
      </c>
      <c r="C3" s="12">
        <v>19504734.919999998</v>
      </c>
      <c r="D3" s="1">
        <v>17.649999999999999</v>
      </c>
      <c r="E3" s="1">
        <f>D3*6</f>
        <v>105.89999999999999</v>
      </c>
      <c r="F3" s="2">
        <f>4044.84*D3</f>
        <v>71391.425999999992</v>
      </c>
      <c r="G3" s="2">
        <v>650000</v>
      </c>
      <c r="H3" s="2">
        <f>38*10^5</f>
        <v>3800000</v>
      </c>
      <c r="I3" s="2">
        <f>H3*D3</f>
        <v>67069999.999999993</v>
      </c>
      <c r="J3" s="2">
        <v>1200000</v>
      </c>
      <c r="K3" s="2">
        <f>L3/D3</f>
        <v>7200000</v>
      </c>
      <c r="L3" s="2">
        <f>J3*E3</f>
        <v>127079999.99999999</v>
      </c>
      <c r="M3" s="2">
        <v>7500</v>
      </c>
      <c r="N3" s="2">
        <f>M3*2%*F3</f>
        <v>10708713.899999999</v>
      </c>
      <c r="O3" s="8">
        <f>L3*1.05</f>
        <v>133433999.99999999</v>
      </c>
      <c r="P3" s="2">
        <f>M3*F3</f>
        <v>535435694.99999994</v>
      </c>
      <c r="Q3" s="1">
        <f>P3/10^7</f>
        <v>53.543569499999997</v>
      </c>
    </row>
    <row r="4" spans="1:17" x14ac:dyDescent="0.25">
      <c r="A4" t="s">
        <v>22</v>
      </c>
      <c r="B4" s="12"/>
      <c r="C4" s="12"/>
      <c r="D4" s="1">
        <v>13.2</v>
      </c>
      <c r="E4" s="1">
        <f>D4*6</f>
        <v>79.199999999999989</v>
      </c>
      <c r="F4" s="2">
        <f>4044.84*D4</f>
        <v>53391.887999999999</v>
      </c>
      <c r="G4" s="2">
        <v>650000</v>
      </c>
      <c r="H4" s="2">
        <f>38*10^5</f>
        <v>3800000</v>
      </c>
      <c r="I4" s="2">
        <f>H4*D4</f>
        <v>50160000</v>
      </c>
      <c r="J4" s="2">
        <f>J3*0.5</f>
        <v>600000</v>
      </c>
      <c r="K4" s="2">
        <f t="shared" ref="K4" si="0">L4/D4</f>
        <v>3599999.9999999995</v>
      </c>
      <c r="L4" s="2">
        <f>J4*E4</f>
        <v>47519999.999999993</v>
      </c>
      <c r="M4" s="2">
        <v>3200</v>
      </c>
      <c r="N4" s="2">
        <f>M4*2%*F4</f>
        <v>3417080.8319999999</v>
      </c>
      <c r="O4" s="8">
        <f>L4*1.05</f>
        <v>49895999.999999993</v>
      </c>
      <c r="P4" s="2">
        <f t="shared" ref="P4" si="1">M4*F4</f>
        <v>170854041.59999999</v>
      </c>
      <c r="Q4" s="1">
        <f t="shared" ref="Q4:Q5" si="2">P4/10^7</f>
        <v>17.08540416</v>
      </c>
    </row>
    <row r="5" spans="1:17" x14ac:dyDescent="0.25">
      <c r="D5" s="1">
        <f>SUM(D3:D4)</f>
        <v>30.849999999999998</v>
      </c>
      <c r="E5" s="1">
        <f>SUM(E3:E4)</f>
        <v>185.09999999999997</v>
      </c>
      <c r="F5" s="2">
        <f>SUM(F3:F4)</f>
        <v>124783.31399999998</v>
      </c>
      <c r="I5" s="2">
        <f>SUM(I3:I4)</f>
        <v>117230000</v>
      </c>
      <c r="L5" s="5">
        <f>SUM(L3:L4)</f>
        <v>174599999.99999997</v>
      </c>
      <c r="O5" s="5">
        <f>SUM(O3:O4)</f>
        <v>183329999.99999997</v>
      </c>
      <c r="P5" s="5">
        <f>SUM(P3:P4)</f>
        <v>706289736.5999999</v>
      </c>
      <c r="Q5" s="1">
        <f t="shared" si="2"/>
        <v>70.628973659999986</v>
      </c>
    </row>
    <row r="6" spans="1:17" x14ac:dyDescent="0.25">
      <c r="G6" s="2" t="s">
        <v>6</v>
      </c>
      <c r="I6" s="2">
        <v>5861500</v>
      </c>
      <c r="O6" s="8">
        <f>O5-L5</f>
        <v>8730000</v>
      </c>
    </row>
    <row r="7" spans="1:17" x14ac:dyDescent="0.25">
      <c r="G7" s="2" t="s">
        <v>7</v>
      </c>
      <c r="I7" s="2">
        <v>7712500</v>
      </c>
      <c r="M7" s="1"/>
    </row>
    <row r="8" spans="1:17" x14ac:dyDescent="0.25">
      <c r="G8" s="2" t="s">
        <v>8</v>
      </c>
      <c r="I8" s="2">
        <v>11723000</v>
      </c>
    </row>
    <row r="9" spans="1:17" x14ac:dyDescent="0.25">
      <c r="I9" s="5">
        <f>I8+I7+I6+I5</f>
        <v>142527000</v>
      </c>
      <c r="M9" s="2">
        <f>M3*2%</f>
        <v>150</v>
      </c>
    </row>
    <row r="10" spans="1:17" x14ac:dyDescent="0.25">
      <c r="M10" s="2">
        <f>M4*2%</f>
        <v>64</v>
      </c>
    </row>
    <row r="11" spans="1:17" x14ac:dyDescent="0.25">
      <c r="M11" s="2">
        <f>M4*2%</f>
        <v>64</v>
      </c>
    </row>
    <row r="13" spans="1:17" x14ac:dyDescent="0.25">
      <c r="H13" s="1"/>
    </row>
    <row r="14" spans="1:17" x14ac:dyDescent="0.25">
      <c r="E14" s="1" t="s">
        <v>9</v>
      </c>
      <c r="F14" s="2">
        <f>60*10^5</f>
        <v>6000000</v>
      </c>
      <c r="G14" s="2">
        <f>G15*G16</f>
        <v>60000000</v>
      </c>
    </row>
    <row r="15" spans="1:17" x14ac:dyDescent="0.25">
      <c r="E15" s="1" t="s">
        <v>10</v>
      </c>
      <c r="F15" s="1">
        <v>2.5</v>
      </c>
      <c r="G15" s="2">
        <v>40</v>
      </c>
      <c r="H15" s="1">
        <f>G15/6</f>
        <v>6.666666666666667</v>
      </c>
    </row>
    <row r="16" spans="1:17" x14ac:dyDescent="0.25">
      <c r="E16" s="1" t="s">
        <v>11</v>
      </c>
      <c r="F16" s="2">
        <f>F14/F15</f>
        <v>2400000</v>
      </c>
      <c r="G16" s="2">
        <f>15*10^5</f>
        <v>1500000</v>
      </c>
    </row>
    <row r="17" spans="3:7" x14ac:dyDescent="0.25">
      <c r="E17" s="1" t="s">
        <v>19</v>
      </c>
      <c r="F17" s="2">
        <f>F16*6</f>
        <v>14400000</v>
      </c>
      <c r="G17" s="2">
        <f>G16*6</f>
        <v>9000000</v>
      </c>
    </row>
    <row r="21" spans="3:7" x14ac:dyDescent="0.25">
      <c r="C21" s="1">
        <v>27.643999999999998</v>
      </c>
    </row>
    <row r="22" spans="3:7" x14ac:dyDescent="0.25">
      <c r="C22" s="1">
        <v>9.4600000000000009</v>
      </c>
    </row>
    <row r="23" spans="3:7" x14ac:dyDescent="0.25">
      <c r="C23" s="1">
        <f>SUM(C21:C22)</f>
        <v>37.103999999999999</v>
      </c>
    </row>
    <row r="26" spans="3:7" x14ac:dyDescent="0.25">
      <c r="E26" s="1" t="s">
        <v>20</v>
      </c>
    </row>
  </sheetData>
  <mergeCells count="5">
    <mergeCell ref="G1:I1"/>
    <mergeCell ref="D1:E1"/>
    <mergeCell ref="J1:L1"/>
    <mergeCell ref="B3:B4"/>
    <mergeCell ref="C3:C4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2023-06-27T12:01:11Z</dcterms:modified>
</cp:coreProperties>
</file>