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O7" i="1" l="1"/>
  <c r="O5" i="1"/>
  <c r="O4" i="1"/>
  <c r="O3" i="1"/>
  <c r="M12" i="1" l="1"/>
  <c r="H16" i="1"/>
  <c r="J5" i="1"/>
  <c r="F15" i="1"/>
  <c r="F17" i="1" s="1"/>
  <c r="F18" i="1" s="1"/>
  <c r="G18" i="1"/>
  <c r="G17" i="1"/>
  <c r="G15" i="1" s="1"/>
  <c r="F3" i="1"/>
  <c r="F4" i="1"/>
  <c r="F5" i="1"/>
  <c r="P5" i="1"/>
  <c r="Q5" i="1" s="1"/>
  <c r="I4" i="1"/>
  <c r="H4" i="1"/>
  <c r="C24" i="1"/>
  <c r="D6" i="1"/>
  <c r="E5" i="1"/>
  <c r="H5" i="1"/>
  <c r="H3" i="1"/>
  <c r="E4" i="1"/>
  <c r="E3" i="1"/>
  <c r="I5" i="1"/>
  <c r="I3" i="1"/>
  <c r="L4" i="1" l="1"/>
  <c r="K4" i="1" s="1"/>
  <c r="P4" i="1"/>
  <c r="Q4" i="1" s="1"/>
  <c r="E6" i="1"/>
  <c r="F6" i="1"/>
  <c r="P3" i="1"/>
  <c r="L5" i="1"/>
  <c r="K5" i="1" s="1"/>
  <c r="L3" i="1"/>
  <c r="K3" i="1" s="1"/>
  <c r="I6" i="1"/>
  <c r="P6" i="1" l="1"/>
  <c r="Q6" i="1" s="1"/>
  <c r="Q3" i="1"/>
  <c r="L6" i="1"/>
  <c r="O6" i="1" l="1"/>
</calcChain>
</file>

<file path=xl/sharedStrings.xml><?xml version="1.0" encoding="utf-8"?>
<sst xmlns="http://schemas.openxmlformats.org/spreadsheetml/2006/main" count="27" uniqueCount="24">
  <si>
    <t>Gross Block</t>
  </si>
  <si>
    <t>WDV</t>
  </si>
  <si>
    <t>Land Area</t>
  </si>
  <si>
    <t>Acre</t>
  </si>
  <si>
    <t>Rs. Per Bigha</t>
  </si>
  <si>
    <t>bigha</t>
  </si>
  <si>
    <t>NA</t>
  </si>
  <si>
    <t>LD</t>
  </si>
  <si>
    <t>Acqui. Cost</t>
  </si>
  <si>
    <t>Amount</t>
  </si>
  <si>
    <t>Bigha</t>
  </si>
  <si>
    <t>Per Bigha Cost</t>
  </si>
  <si>
    <t>FMV</t>
  </si>
  <si>
    <t>Rs. Per Acre</t>
  </si>
  <si>
    <t>Machwapur</t>
  </si>
  <si>
    <t>Muradabad</t>
  </si>
  <si>
    <t>Barkhera</t>
  </si>
  <si>
    <t>Circle Rate</t>
  </si>
  <si>
    <t>per sqm</t>
  </si>
  <si>
    <t>Sqm</t>
  </si>
  <si>
    <t>MV</t>
  </si>
  <si>
    <t>Guideline Value</t>
  </si>
  <si>
    <t>Per Acre Cost</t>
  </si>
  <si>
    <t>https://niveshmitra.up.nic.in/Documents/User_Process_Flow/UPS_1.pdf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</si>
</sst>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1" applyNumberFormat="1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164" fontId="3" fillId="0" borderId="0" xfId="1" applyNumberFormat="1" applyFont="1"/>
    <xf numFmtId="164" fontId="0" fillId="0" borderId="0" xfId="1" applyNumberFormat="1" applyFont="1" applyAlignment="1">
      <alignment horizontal="center"/>
    </xf>
    <xf numFmtId="164" fontId="2" fillId="2" borderId="0" xfId="1" applyNumberFormat="1" applyFont="1" applyFill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354396</xdr:colOff>
      <xdr:row>6</xdr:row>
      <xdr:rowOff>9524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447" t="22343" r="17317" b="64017"/>
        <a:stretch/>
      </xdr:blipFill>
      <xdr:spPr>
        <a:xfrm>
          <a:off x="0" y="0"/>
          <a:ext cx="9498396" cy="11525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</xdr:row>
      <xdr:rowOff>104775</xdr:rowOff>
    </xdr:from>
    <xdr:to>
      <xdr:col>15</xdr:col>
      <xdr:colOff>507938</xdr:colOff>
      <xdr:row>16</xdr:row>
      <xdr:rowOff>180975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506" t="62219" r="17186" b="14863"/>
        <a:stretch/>
      </xdr:blipFill>
      <xdr:spPr>
        <a:xfrm>
          <a:off x="76200" y="1247775"/>
          <a:ext cx="9575738" cy="198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>
      <selection activeCell="L20" sqref="L20"/>
    </sheetView>
  </sheetViews>
  <sheetFormatPr defaultRowHeight="15" x14ac:dyDescent="0.25"/>
  <cols>
    <col min="1" max="1" width="19" bestFit="1" customWidth="1"/>
    <col min="2" max="2" width="14.42578125" style="2" bestFit="1" customWidth="1"/>
    <col min="3" max="3" width="14.28515625" style="2" bestFit="1" customWidth="1"/>
    <col min="4" max="4" width="6.42578125" style="1" bestFit="1" customWidth="1"/>
    <col min="5" max="5" width="14.5703125" style="1" bestFit="1" customWidth="1"/>
    <col min="6" max="6" width="11.5703125" style="2" bestFit="1" customWidth="1"/>
    <col min="7" max="7" width="13.28515625" style="2" bestFit="1" customWidth="1"/>
    <col min="8" max="8" width="12.5703125" style="2" customWidth="1"/>
    <col min="9" max="9" width="12.5703125" style="2" bestFit="1" customWidth="1"/>
    <col min="10" max="10" width="13.28515625" style="2" bestFit="1" customWidth="1"/>
    <col min="11" max="11" width="12.28515625" style="2" bestFit="1" customWidth="1"/>
    <col min="12" max="12" width="12.5703125" style="2" bestFit="1" customWidth="1"/>
    <col min="13" max="13" width="11.28515625" style="2" bestFit="1" customWidth="1"/>
    <col min="14" max="14" width="10" style="2" bestFit="1" customWidth="1"/>
    <col min="15" max="15" width="12.5703125" bestFit="1" customWidth="1"/>
    <col min="16" max="16" width="16.42578125" style="2" bestFit="1" customWidth="1"/>
  </cols>
  <sheetData>
    <row r="1" spans="1:17" x14ac:dyDescent="0.25">
      <c r="D1" s="10" t="s">
        <v>2</v>
      </c>
      <c r="E1" s="10"/>
      <c r="F1" s="6"/>
      <c r="G1" s="9">
        <v>2019</v>
      </c>
      <c r="H1" s="9"/>
      <c r="I1" s="9"/>
      <c r="J1" s="11">
        <v>2023</v>
      </c>
      <c r="K1" s="11"/>
      <c r="L1" s="11"/>
      <c r="M1" s="2" t="s">
        <v>18</v>
      </c>
    </row>
    <row r="2" spans="1:17" x14ac:dyDescent="0.25">
      <c r="B2" s="4" t="s">
        <v>0</v>
      </c>
      <c r="C2" s="4" t="s">
        <v>1</v>
      </c>
      <c r="D2" s="1" t="s">
        <v>3</v>
      </c>
      <c r="E2" s="1" t="s">
        <v>5</v>
      </c>
      <c r="F2" s="2" t="s">
        <v>19</v>
      </c>
      <c r="G2" s="3" t="s">
        <v>4</v>
      </c>
      <c r="H2" s="3" t="s">
        <v>13</v>
      </c>
      <c r="I2" s="3" t="s">
        <v>12</v>
      </c>
      <c r="J2" s="7" t="s">
        <v>4</v>
      </c>
      <c r="K2" s="7" t="s">
        <v>13</v>
      </c>
      <c r="L2" s="7" t="s">
        <v>20</v>
      </c>
      <c r="M2" s="3" t="s">
        <v>17</v>
      </c>
      <c r="O2" s="7" t="s">
        <v>12</v>
      </c>
      <c r="P2" s="7" t="s">
        <v>21</v>
      </c>
    </row>
    <row r="3" spans="1:17" x14ac:dyDescent="0.25">
      <c r="A3" t="s">
        <v>14</v>
      </c>
      <c r="B3" s="12">
        <v>25565544</v>
      </c>
      <c r="C3" s="12">
        <v>17589849.300000001</v>
      </c>
      <c r="D3" s="1">
        <v>16.954999999999998</v>
      </c>
      <c r="E3" s="1">
        <f>D3*6</f>
        <v>101.72999999999999</v>
      </c>
      <c r="F3" s="2">
        <f>4044.84*D3</f>
        <v>68580.262199999997</v>
      </c>
      <c r="G3" s="2">
        <v>650000</v>
      </c>
      <c r="H3" s="2">
        <f>42*10^5</f>
        <v>4200000</v>
      </c>
      <c r="I3" s="2">
        <f>G3*D3*6.46</f>
        <v>71194044.999999985</v>
      </c>
      <c r="J3" s="2">
        <v>1300000</v>
      </c>
      <c r="K3" s="2">
        <f>L3/D3</f>
        <v>7800000</v>
      </c>
      <c r="L3" s="2">
        <f>J3*E3</f>
        <v>132248999.99999999</v>
      </c>
      <c r="M3" s="2">
        <v>4000</v>
      </c>
      <c r="O3" s="8">
        <f>L3*1.05</f>
        <v>138861450</v>
      </c>
      <c r="P3" s="2">
        <f>M3*F3</f>
        <v>274321048.80000001</v>
      </c>
      <c r="Q3" s="1">
        <f>P3/10^7</f>
        <v>27.432104880000001</v>
      </c>
    </row>
    <row r="4" spans="1:17" x14ac:dyDescent="0.25">
      <c r="A4" t="s">
        <v>15</v>
      </c>
      <c r="B4" s="12"/>
      <c r="C4" s="12"/>
      <c r="D4" s="1">
        <v>10.65</v>
      </c>
      <c r="E4" s="1">
        <f>D4*6</f>
        <v>63.900000000000006</v>
      </c>
      <c r="F4" s="2">
        <f>4044.84*D4</f>
        <v>43077.546000000002</v>
      </c>
      <c r="G4" s="2">
        <v>650000</v>
      </c>
      <c r="H4" s="2">
        <f>42*10^5</f>
        <v>4200000</v>
      </c>
      <c r="I4" s="2">
        <f>G4*D4*6.46</f>
        <v>44719350</v>
      </c>
      <c r="J4" s="2">
        <v>1300000</v>
      </c>
      <c r="K4" s="2">
        <f t="shared" ref="K4:K5" si="0">L4/D4</f>
        <v>7800000</v>
      </c>
      <c r="L4" s="2">
        <f>J4*E4</f>
        <v>83070000</v>
      </c>
      <c r="M4" s="2">
        <v>4000</v>
      </c>
      <c r="O4" s="8">
        <f>L4*1.05</f>
        <v>87223500</v>
      </c>
      <c r="P4" s="2">
        <f t="shared" ref="P4:P5" si="1">M4*F4</f>
        <v>172310184</v>
      </c>
      <c r="Q4" s="1">
        <f t="shared" ref="Q4:Q6" si="2">P4/10^7</f>
        <v>17.2310184</v>
      </c>
    </row>
    <row r="5" spans="1:17" x14ac:dyDescent="0.25">
      <c r="A5" t="s">
        <v>16</v>
      </c>
      <c r="B5" s="12"/>
      <c r="C5" s="12"/>
      <c r="D5" s="1">
        <v>9.4600000000000009</v>
      </c>
      <c r="E5" s="1">
        <f>D5*6</f>
        <v>56.760000000000005</v>
      </c>
      <c r="F5" s="2">
        <f>4044.84*D5</f>
        <v>38264.186400000006</v>
      </c>
      <c r="G5" s="2">
        <v>350000</v>
      </c>
      <c r="H5" s="2">
        <f>21*10^5</f>
        <v>2100000</v>
      </c>
      <c r="I5" s="2">
        <f>G5*D4*6.46</f>
        <v>24079650</v>
      </c>
      <c r="J5" s="2">
        <f>J4/2</f>
        <v>650000</v>
      </c>
      <c r="K5" s="2">
        <f t="shared" si="0"/>
        <v>4390591.9661733611</v>
      </c>
      <c r="L5" s="2">
        <f>J5*E4</f>
        <v>41535000</v>
      </c>
      <c r="M5" s="2">
        <v>4000</v>
      </c>
      <c r="O5" s="8">
        <f>L5*1.05</f>
        <v>43611750</v>
      </c>
      <c r="P5" s="2">
        <f t="shared" si="1"/>
        <v>153056745.60000002</v>
      </c>
      <c r="Q5" s="1">
        <f t="shared" si="2"/>
        <v>15.305674560000002</v>
      </c>
    </row>
    <row r="6" spans="1:17" x14ac:dyDescent="0.25">
      <c r="D6" s="1">
        <f>SUM(D3:D5)</f>
        <v>37.064999999999998</v>
      </c>
      <c r="E6" s="1">
        <f>SUM(E3:E5)</f>
        <v>222.39</v>
      </c>
      <c r="F6" s="2">
        <f>SUM(F3:F5)</f>
        <v>149921.99460000001</v>
      </c>
      <c r="I6" s="2">
        <f>SUM(I3:I5)</f>
        <v>139993045</v>
      </c>
      <c r="L6" s="5">
        <f>SUM(L3:L5)</f>
        <v>256854000</v>
      </c>
      <c r="O6" s="5">
        <f>SUM(O3:O5)</f>
        <v>269696700</v>
      </c>
      <c r="P6" s="5">
        <f>SUM(P3:P5)</f>
        <v>599687978.4000001</v>
      </c>
      <c r="Q6" s="1">
        <f t="shared" si="2"/>
        <v>59.968797840000008</v>
      </c>
    </row>
    <row r="7" spans="1:17" x14ac:dyDescent="0.25">
      <c r="G7" s="2" t="s">
        <v>6</v>
      </c>
      <c r="I7" s="2">
        <v>6798750</v>
      </c>
      <c r="O7" s="8">
        <f>O6-L6</f>
        <v>12842700</v>
      </c>
    </row>
    <row r="8" spans="1:17" x14ac:dyDescent="0.25">
      <c r="G8" s="2" t="s">
        <v>7</v>
      </c>
      <c r="I8" s="2">
        <v>9276250</v>
      </c>
    </row>
    <row r="9" spans="1:17" x14ac:dyDescent="0.25">
      <c r="G9" s="2" t="s">
        <v>8</v>
      </c>
      <c r="I9" s="2">
        <v>13597500</v>
      </c>
    </row>
    <row r="10" spans="1:17" x14ac:dyDescent="0.25">
      <c r="I10" s="5">
        <v>165647500</v>
      </c>
    </row>
    <row r="12" spans="1:17" x14ac:dyDescent="0.25">
      <c r="M12" s="2">
        <f>M5*2%</f>
        <v>80</v>
      </c>
    </row>
    <row r="14" spans="1:17" x14ac:dyDescent="0.25">
      <c r="H14" s="1"/>
    </row>
    <row r="15" spans="1:17" x14ac:dyDescent="0.25">
      <c r="E15" s="1" t="s">
        <v>9</v>
      </c>
      <c r="F15" s="2">
        <f>60*10^5</f>
        <v>6000000</v>
      </c>
      <c r="G15" s="2">
        <f>G16*G17</f>
        <v>60000000</v>
      </c>
    </row>
    <row r="16" spans="1:17" x14ac:dyDescent="0.25">
      <c r="E16" s="1" t="s">
        <v>10</v>
      </c>
      <c r="F16" s="1">
        <v>2.5</v>
      </c>
      <c r="G16" s="2">
        <v>40</v>
      </c>
      <c r="H16" s="1">
        <f>G16/6</f>
        <v>6.666666666666667</v>
      </c>
    </row>
    <row r="17" spans="3:7" x14ac:dyDescent="0.25">
      <c r="E17" s="1" t="s">
        <v>11</v>
      </c>
      <c r="F17" s="2">
        <f>F15/F16</f>
        <v>2400000</v>
      </c>
      <c r="G17" s="2">
        <f>15*10^5</f>
        <v>1500000</v>
      </c>
    </row>
    <row r="18" spans="3:7" x14ac:dyDescent="0.25">
      <c r="E18" s="1" t="s">
        <v>22</v>
      </c>
      <c r="F18" s="2">
        <f>F17*6</f>
        <v>14400000</v>
      </c>
      <c r="G18" s="2">
        <f>G17*6</f>
        <v>9000000</v>
      </c>
    </row>
    <row r="22" spans="3:7" x14ac:dyDescent="0.25">
      <c r="C22" s="1">
        <v>27.643999999999998</v>
      </c>
    </row>
    <row r="23" spans="3:7" x14ac:dyDescent="0.25">
      <c r="C23" s="1">
        <v>9.4600000000000009</v>
      </c>
    </row>
    <row r="24" spans="3:7" x14ac:dyDescent="0.25">
      <c r="C24" s="1">
        <f>SUM(C22:C23)</f>
        <v>37.103999999999999</v>
      </c>
    </row>
    <row r="27" spans="3:7" x14ac:dyDescent="0.25">
      <c r="E27" s="1" t="s">
        <v>23</v>
      </c>
    </row>
  </sheetData>
  <mergeCells count="5">
    <mergeCell ref="G1:I1"/>
    <mergeCell ref="D1:E1"/>
    <mergeCell ref="J1:L1"/>
    <mergeCell ref="B3:B5"/>
    <mergeCell ref="C3:C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2"/>
  <sheetViews>
    <sheetView workbookViewId="0">
      <selection activeCell="Q12" sqref="Q12"/>
    </sheetView>
  </sheetViews>
  <sheetFormatPr defaultRowHeight="15" x14ac:dyDescent="0.25"/>
  <sheetData>
    <row r="12" spans="17:17" x14ac:dyDescent="0.25">
      <c r="Q12">
        <v>4000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2023-06-27T09:58:51Z</dcterms:modified>
</cp:coreProperties>
</file>