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
    </mc:Choice>
  </mc:AlternateContent>
  <xr:revisionPtr revIDLastSave="0" documentId="13_ncr:1_{1858441D-BB00-4945-B1C7-DF18CB6627F9}" xr6:coauthVersionLast="47" xr6:coauthVersionMax="47" xr10:uidLastSave="{00000000-0000-0000-0000-000000000000}"/>
  <bookViews>
    <workbookView xWindow="-120" yWindow="-120" windowWidth="21840" windowHeight="13140" tabRatio="948" firstSheet="1" activeTab="2" xr2:uid="{00000000-000D-0000-FFFF-FFFF00000000}"/>
  </bookViews>
  <sheets>
    <sheet name="General" sheetId="3" state="hidden" r:id="rId1"/>
    <sheet name="SUMMARY" sheetId="12" r:id="rId2"/>
    <sheet name="Property, Plant &amp; Equipment-I" sheetId="63" r:id="rId3"/>
    <sheet name="CWIP-II" sheetId="64" r:id="rId4"/>
    <sheet name="ONFCA-III" sheetId="50" r:id="rId5"/>
    <sheet name="ONCA-IV" sheetId="58" r:id="rId6"/>
    <sheet name="Cash &amp; Cash Equivalents- V" sheetId="20" r:id="rId7"/>
    <sheet name="ST L &amp; A-VI" sheetId="56" r:id="rId8"/>
    <sheet name="OCA-VII" sheetId="53" r:id="rId9"/>
    <sheet name="OFCA- VIII" sheetId="61" r:id="rId10"/>
    <sheet name="NAV" sheetId="62" r:id="rId11"/>
    <sheet name="MSEDCL Assets" sheetId="33" state="hidden" r:id="rId12"/>
    <sheet name="SECL Assets" sheetId="34" state="hidden" r:id="rId13"/>
    <sheet name="WCL Assets" sheetId="35" state="hidden" r:id="rId14"/>
    <sheet name="Sheet4" sheetId="36" state="hidden" r:id="rId15"/>
  </sheets>
  <externalReferences>
    <externalReference r:id="rId16"/>
  </externalReferences>
  <definedNames>
    <definedName name="_xlnm.Print_Area" localSheetId="1">SUMMARY!$B$2:$G$14</definedName>
  </definedNames>
  <calcPr calcId="181029"/>
</workbook>
</file>

<file path=xl/calcChain.xml><?xml version="1.0" encoding="utf-8"?>
<calcChain xmlns="http://schemas.openxmlformats.org/spreadsheetml/2006/main">
  <c r="C6" i="62" l="1"/>
  <c r="C7" i="62"/>
  <c r="H9" i="61"/>
  <c r="G9" i="61"/>
  <c r="E9" i="53"/>
  <c r="D9" i="53"/>
  <c r="C15" i="62" s="1"/>
  <c r="H10" i="50"/>
  <c r="G10" i="50"/>
  <c r="E7" i="12"/>
  <c r="F7" i="12"/>
  <c r="D7" i="12"/>
  <c r="E6" i="12"/>
  <c r="F6" i="12"/>
  <c r="D6" i="12"/>
  <c r="E13" i="63"/>
  <c r="D13" i="63"/>
  <c r="F12" i="63"/>
  <c r="F11" i="63"/>
  <c r="F10" i="63"/>
  <c r="F9" i="63"/>
  <c r="F8" i="63"/>
  <c r="F7" i="63"/>
  <c r="F6" i="63"/>
  <c r="F5" i="63"/>
  <c r="F13" i="63" s="1"/>
  <c r="F6" i="64"/>
  <c r="E6" i="64"/>
  <c r="D6" i="64"/>
  <c r="C30" i="62"/>
  <c r="C8" i="62"/>
  <c r="C9" i="62"/>
  <c r="C13" i="62"/>
  <c r="C12" i="62"/>
  <c r="C26" i="62"/>
  <c r="C22" i="62"/>
  <c r="F13" i="12"/>
  <c r="A10" i="61"/>
  <c r="D9" i="61"/>
  <c r="D13" i="12" s="1"/>
  <c r="A5" i="61"/>
  <c r="A3" i="61"/>
  <c r="D11" i="56"/>
  <c r="D10" i="50"/>
  <c r="C9" i="53" l="1"/>
  <c r="H10" i="56"/>
  <c r="I10" i="56"/>
  <c r="I9" i="56"/>
  <c r="H9" i="56"/>
  <c r="C7" i="20"/>
  <c r="E6" i="58"/>
  <c r="E7" i="58" s="1"/>
  <c r="D6" i="58"/>
  <c r="D7" i="58" s="1"/>
  <c r="I11" i="56" l="1"/>
  <c r="H11" i="56"/>
  <c r="F9" i="12" l="1"/>
  <c r="E9" i="12"/>
  <c r="A3" i="56"/>
  <c r="A3" i="58"/>
  <c r="A8" i="58"/>
  <c r="C7" i="58"/>
  <c r="D9" i="12" s="1"/>
  <c r="A5" i="58"/>
  <c r="F11" i="12" l="1"/>
  <c r="E11" i="12"/>
  <c r="A12" i="56"/>
  <c r="D11" i="12"/>
  <c r="A7" i="56"/>
  <c r="A3" i="53" l="1"/>
  <c r="A10" i="53"/>
  <c r="D12" i="12"/>
  <c r="A5" i="53"/>
  <c r="F12" i="12" l="1"/>
  <c r="E12" i="12"/>
  <c r="A11" i="50" l="1"/>
  <c r="E8" i="12"/>
  <c r="A3" i="50"/>
  <c r="A5" i="50"/>
  <c r="D8" i="12"/>
  <c r="F8" i="12" l="1"/>
  <c r="A5" i="20"/>
  <c r="F6" i="20" l="1"/>
  <c r="F7" i="20" s="1"/>
  <c r="E6" i="20"/>
  <c r="E7" i="20" s="1"/>
  <c r="D10" i="12" l="1"/>
  <c r="E10" i="12" l="1"/>
  <c r="F10" i="12" l="1"/>
  <c r="F14" i="12" s="1"/>
  <c r="A8" i="20"/>
  <c r="D14" i="12"/>
  <c r="E14" i="12"/>
  <c r="A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C14" i="62" l="1"/>
  <c r="C16" i="62" s="1"/>
  <c r="C28" i="62" s="1"/>
  <c r="C32" i="62" s="1"/>
  <c r="E13" i="12"/>
</calcChain>
</file>

<file path=xl/sharedStrings.xml><?xml version="1.0" encoding="utf-8"?>
<sst xmlns="http://schemas.openxmlformats.org/spreadsheetml/2006/main" count="261" uniqueCount="173">
  <si>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</si>
  <si>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</si>
  <si>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</si>
  <si>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</si>
  <si>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</si>
  <si>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</si>
  <si>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</si>
  <si>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</si>
  <si>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</si>
  <si>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</si>
  <si>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</si>
  <si>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</si>
  <si>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</si>
  <si>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</si>
  <si>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</si>
  <si>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</si>
  <si>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</si>
  <si>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</si>
  <si>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</si>
  <si>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</si>
  <si>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</si>
  <si>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</si>
  <si>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</si>
  <si>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</si>
  <si>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</si>
  <si>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t>
  </si>
  <si>
    <t>Total :</t>
  </si>
  <si>
    <t>S. No.</t>
  </si>
  <si>
    <t>Annexure</t>
  </si>
  <si>
    <t>Party Name</t>
  </si>
  <si>
    <t>Expected Date of realization/ settlement</t>
  </si>
  <si>
    <t>Balance as per Balance Sheet</t>
  </si>
  <si>
    <t>Fair Valuation Assessment</t>
  </si>
  <si>
    <t>Fair Value Assessment</t>
  </si>
  <si>
    <t>Advance Date</t>
  </si>
  <si>
    <t>Nature of Asset</t>
  </si>
  <si>
    <t>Data not provided</t>
  </si>
  <si>
    <t>III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</si>
  <si>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</si>
  <si>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</si>
  <si>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</si>
  <si>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</si>
  <si>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</si>
  <si>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</si>
  <si>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</si>
  <si>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</si>
  <si>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</si>
  <si>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</si>
  <si>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</si>
  <si>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</si>
  <si>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</si>
  <si>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</si>
  <si>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</si>
  <si>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</si>
  <si>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</si>
  <si>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</si>
  <si>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</si>
  <si>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</si>
  <si>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</si>
  <si>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</si>
  <si>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</si>
  <si>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</si>
  <si>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</si>
  <si>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</si>
  <si>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</si>
  <si>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</si>
  <si>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</si>
  <si>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</si>
  <si>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</si>
  <si>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</si>
  <si>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</si>
  <si>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Asset Amount</t>
  </si>
  <si>
    <t>Amount as per Balance Sheet</t>
  </si>
  <si>
    <t>Figures in INR Lakhs</t>
  </si>
  <si>
    <t>Not Applicable</t>
  </si>
  <si>
    <t>CASH &amp; CASH EQUIVALENTS</t>
  </si>
  <si>
    <t>OTHER NON-CURRENT FINANCIAL ASSETS</t>
  </si>
  <si>
    <t>N/A</t>
  </si>
  <si>
    <t xml:space="preserve">Item details </t>
  </si>
  <si>
    <t>SUMMARY OF VALUATION ASSESSMENT OF CURRENT ASSETS</t>
  </si>
  <si>
    <t>Other Non-Current Financial assets</t>
  </si>
  <si>
    <t>Cash  &amp; cash equivalents</t>
  </si>
  <si>
    <t xml:space="preserve">Other Current assets </t>
  </si>
  <si>
    <t>Nature/ Purpose of Advance</t>
  </si>
  <si>
    <t>Advance Amount</t>
  </si>
  <si>
    <t>SHORT TERM LOANS AND ADVANCES</t>
  </si>
  <si>
    <t>Status of Advance</t>
  </si>
  <si>
    <t>V</t>
  </si>
  <si>
    <t>VI</t>
  </si>
  <si>
    <t>OTHER NON-CURRENT ASSETS</t>
  </si>
  <si>
    <t>Item Details</t>
  </si>
  <si>
    <t>Other Non-Current assets</t>
  </si>
  <si>
    <t>VII</t>
  </si>
  <si>
    <t>Short Term Loans &amp; Advances</t>
  </si>
  <si>
    <t>Realizable Value Assessment</t>
  </si>
  <si>
    <t>Other Financial Assets</t>
  </si>
  <si>
    <t xml:space="preserve">Realizable Value Assessment
</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</si>
  <si>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</si>
  <si>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1. Assessment is done based on the Financial statement provided by the lender.
2. Basis of the assessment is mentioned against each line item.
3. We have considered the outstanding Balance as provided by the lender.
4. No audit of any kind is performed by us from the books of account or ledger statements and all this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Company.So our values should not be regarded as any judgment in regard to the recoverability of Current Assets.</t>
  </si>
  <si>
    <t>NIL</t>
  </si>
  <si>
    <t>Advances given for Capital Goods</t>
  </si>
  <si>
    <t>1. Assessment is done based on the details which the lender have provide to us on our queries.
2. This is just a general assessment on the basis of general Industry practice, based on the details which the lender provided to us as per our queries &amp; discussions with him.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</si>
  <si>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Other Body Corporates</t>
  </si>
  <si>
    <t>ICD</t>
  </si>
  <si>
    <t>Inter- Corporate Deposits:</t>
  </si>
  <si>
    <t>M/S. NSL Nagapatnam Power Ventures Pvt. Ltd.
(Holding Company)</t>
  </si>
  <si>
    <t>Tax Deducted at source (Net)</t>
  </si>
  <si>
    <t>Income Tax refund receivable</t>
  </si>
  <si>
    <t>Advance given to employees</t>
  </si>
  <si>
    <t xml:space="preserve">Realizable Value Assessment </t>
  </si>
  <si>
    <t>Purpose of Asset</t>
  </si>
  <si>
    <t>SHORT  TERM  LOANS &amp;  ADVANCES</t>
  </si>
  <si>
    <t>Details as on 31st March 2022</t>
  </si>
  <si>
    <t xml:space="preserve">Term Deposite </t>
  </si>
  <si>
    <t xml:space="preserve">Interest Received </t>
  </si>
  <si>
    <t>security deposite</t>
  </si>
  <si>
    <t xml:space="preserve">Balance with bank </t>
  </si>
  <si>
    <t>Other Current Financial assets</t>
  </si>
  <si>
    <t>OTHER CURRENT FINANCIAL ASSETS</t>
  </si>
  <si>
    <t>VIII</t>
  </si>
  <si>
    <t>We have not received any details regarding the period of pendency, reason of pendency of the said assets. Moreover as per the Statutory Auditors report on the financial statements of the Company dt. 31.03.2022, there is an outstanding liability ₹1,107.62 lakhs on account of witholding taxes, ₹0.05 lakhs on account of professional tax and ₹123.20 lakhs on account of disputed statutory dues. We have assumed that TDS and IT refund will be adjusted against the outstanding liabilities as the Company is in the CIRP process.
Hence, we have considered the Fair Value and Realization value to be NIL.</t>
  </si>
  <si>
    <t>As per the financial statements of the Company dt.31.03.2022, the Company have an outstanding liability of ₹114.27 lakhs to employees dues. We have assumed that advance amount will be adjusted against the outstanding liabilities.
Hence, we have considered the Fair Value and Realization value to be NIL.</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</si>
  <si>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7.32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</si>
  <si>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 xml:space="preserve">
We have not received any information/ documents from the Company/ lender regarding the nature of advance, period of pendency, reason of pendency, status of the recovery procedures etc. We have considered, that the amount paid as capital advance, is paid in the normal course of business and will be duly recoverable during insolvency resolution process. But the Company is a non- operational company and hence it is hard to generate any revenue in the near future. Further it is a huge amount which company paid as capital advance; hence we have considered the fair Market value and Realizable value to be 30% and 15% respectively.</t>
  </si>
  <si>
    <t xml:space="preserve">
We have not received any information/ documents from the Company/lender regarding the party concerned, period of pendency, reason of pendency and expected realization, dispute if any, etc. 
We have considered the amount paid in the normal course of business and will be duly recovered during insolvency resolution process. But the chances of recoverability would be low.
Hence, we have considered the fair value and Realizable value to be 30% &amp; 15% respectively, provided the company has cleared all its liabilities in this regard, if any.
</t>
  </si>
  <si>
    <t xml:space="preserve">Commitment guarantee deposit refund receivable </t>
  </si>
  <si>
    <t>Deposit under protest</t>
  </si>
  <si>
    <t>As per financial statements of the Company dated 31.03.2022, the company has an contingent liability against these deposits and the Company is under Corporate Insolvency Resolution Process (CIRP) under IBC law.
Hence we have assumed all these deposit amounts will be adjusted against the liabilities of the Company and therefore the fair value and realisable value of the same would be NIL.</t>
  </si>
  <si>
    <t>As per financial statements of the Company dated 31.03.2022, these are the deposits and bank balances which are kept as security with government bodies, margin money against bank guarantees and interest accrude but not due.
As per the statutory auditors report of the Company on the same date, the Company has a contingent liability outstanding to the extent of ₹2,871.45 lakhs &amp; towards fund based facilities and ₹3,930.25 lakhs towards non-fund based facilities and the Company is under Corporate Insolvency Resolution Process (CIRP) under IBC law.
Hence we have assumed all these deposit amounts will be adjusted against the liabilities of the Company and therefore the fair value and realisable value of the same would be NIL.</t>
  </si>
  <si>
    <t>NAV Calculation of  NSL Nagapatnam Power and Infratech  Pvt. Ltd 2022</t>
  </si>
  <si>
    <t xml:space="preserve">Particulars </t>
  </si>
  <si>
    <t>Amount (in Lakhs)</t>
  </si>
  <si>
    <t>Fixed Assets</t>
  </si>
  <si>
    <t>Property, plant and equipment</t>
  </si>
  <si>
    <t>Capital work in progress</t>
  </si>
  <si>
    <t xml:space="preserve">Other Non Current Financial Assets </t>
  </si>
  <si>
    <t>Other Non-Current Assets</t>
  </si>
  <si>
    <t xml:space="preserve">Current Assets </t>
  </si>
  <si>
    <t>Cash &amp; Cash Equivalents</t>
  </si>
  <si>
    <t>Loans,Current</t>
  </si>
  <si>
    <t>Other Current Assets</t>
  </si>
  <si>
    <t>Total Assets</t>
  </si>
  <si>
    <t>Liabilities</t>
  </si>
  <si>
    <t>Lease Liability non-current</t>
  </si>
  <si>
    <t>Provisions</t>
  </si>
  <si>
    <t xml:space="preserve">Current Lease liability </t>
  </si>
  <si>
    <t>Trade Payables</t>
  </si>
  <si>
    <t>Other current financial liabilities</t>
  </si>
  <si>
    <t>Other Current  Liabilities</t>
  </si>
  <si>
    <t xml:space="preserve">Total Liabilities </t>
  </si>
  <si>
    <t xml:space="preserve">Net Asset Valuation </t>
  </si>
  <si>
    <t>No of Shares Outstanding (lakhs)</t>
  </si>
  <si>
    <t>NAV per share</t>
  </si>
  <si>
    <t>Other financial current assets</t>
  </si>
  <si>
    <t>Capital Work in Progress (CWIP)</t>
  </si>
  <si>
    <t>Items Details</t>
  </si>
  <si>
    <t xml:space="preserve">Fair Value Assessment </t>
  </si>
  <si>
    <t>INR in Lakhs</t>
  </si>
  <si>
    <t>No specific details available</t>
  </si>
  <si>
    <t>Property, Plant and Equipments</t>
  </si>
  <si>
    <t>Land</t>
  </si>
  <si>
    <t xml:space="preserve">No specific land details available </t>
  </si>
  <si>
    <t>Building</t>
  </si>
  <si>
    <t>Plant &amp; Equipments</t>
  </si>
  <si>
    <t>Furniture &amp; Fixtures</t>
  </si>
  <si>
    <t>Office Equipments</t>
  </si>
  <si>
    <t>Computers &amp; Equipments</t>
  </si>
  <si>
    <t>Vehicles</t>
  </si>
  <si>
    <t>Computer Softwares</t>
  </si>
  <si>
    <t>I</t>
  </si>
  <si>
    <t>II</t>
  </si>
  <si>
    <t>CWIP</t>
  </si>
  <si>
    <t>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</si>
</sst>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s>
  <fonts count="56">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3"/>
      <color theme="1"/>
      <name val="Calibri"/>
      <family val="2"/>
      <scheme val="minor"/>
    </font>
    <font>
      <b/>
      <sz val="12"/>
      <color theme="1"/>
      <name val="Calibri"/>
      <family val="2"/>
      <scheme val="minor"/>
    </font>
    <font>
      <b/>
      <sz val="12"/>
      <color theme="1" tint="0.14999847407452621"/>
      <name val="Calibri"/>
      <family val="2"/>
      <scheme val="minor"/>
    </font>
    <font>
      <b/>
      <sz val="11"/>
      <color theme="0"/>
      <name val="Arial"/>
      <family val="2"/>
    </font>
    <font>
      <b/>
      <sz val="11"/>
      <name val="Calibri"/>
      <family val="2"/>
      <scheme val="minor"/>
    </font>
    <font>
      <b/>
      <i/>
      <sz val="11"/>
      <name val="Calibri"/>
      <family val="2"/>
      <scheme val="minor"/>
    </font>
    <font>
      <sz val="11"/>
      <name val="Calibri"/>
      <family val="2"/>
      <scheme val="minor"/>
    </font>
  </fonts>
  <fills count="22">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FFFFFF"/>
        <bgColor indexed="64"/>
      </patternFill>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5094">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12"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4" fillId="13"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14"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0" fontId="24" fillId="13" borderId="0"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6" borderId="16" applyNumberFormat="0" applyFont="0" applyAlignment="0" applyProtection="0"/>
    <xf numFmtId="40" fontId="16" fillId="10" borderId="0">
      <alignment horizontal="right"/>
    </xf>
    <xf numFmtId="0" fontId="34" fillId="9" borderId="0">
      <alignment horizontal="center"/>
    </xf>
    <xf numFmtId="0" fontId="18" fillId="11" borderId="0"/>
    <xf numFmtId="0" fontId="35" fillId="10" borderId="0" applyBorder="0">
      <alignment horizontal="centerContinuous"/>
    </xf>
    <xf numFmtId="0" fontId="36" fillId="15"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8" borderId="20" applyNumberFormat="0" applyProtection="0">
      <alignment horizontal="left" vertical="center"/>
    </xf>
    <xf numFmtId="4" fontId="18" fillId="16" borderId="0" applyNumberFormat="0" applyProtection="0">
      <alignment horizontal="left" vertical="center"/>
    </xf>
    <xf numFmtId="4" fontId="16" fillId="17" borderId="20" applyNumberFormat="0" applyProtection="0">
      <alignment horizontal="right" vertical="center"/>
    </xf>
    <xf numFmtId="4" fontId="16" fillId="18" borderId="20" applyNumberFormat="0" applyProtection="0">
      <alignment horizontal="left" vertical="center"/>
    </xf>
    <xf numFmtId="0" fontId="16" fillId="16"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14"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5" applyNumberFormat="0" applyProtection="0">
      <alignment horizontal="left" vertical="center"/>
    </xf>
    <xf numFmtId="4" fontId="16" fillId="17" borderId="25" applyNumberFormat="0" applyProtection="0">
      <alignment horizontal="right" vertical="center"/>
    </xf>
    <xf numFmtId="4" fontId="16" fillId="18" borderId="25" applyNumberFormat="0" applyProtection="0">
      <alignment horizontal="left" vertical="center"/>
    </xf>
    <xf numFmtId="0" fontId="16" fillId="16" borderId="25" applyNumberFormat="0" applyProtection="0">
      <alignment horizontal="left" vertical="top"/>
    </xf>
    <xf numFmtId="43" fontId="3" fillId="0" borderId="0" applyFont="0" applyFill="0" applyBorder="0" applyAlignment="0" applyProtection="0"/>
    <xf numFmtId="0" fontId="16" fillId="16" borderId="25" applyNumberFormat="0" applyProtection="0">
      <alignment horizontal="left" vertical="top"/>
    </xf>
    <xf numFmtId="4" fontId="16" fillId="18" borderId="25" applyNumberFormat="0" applyProtection="0">
      <alignment horizontal="left" vertical="center"/>
    </xf>
    <xf numFmtId="4" fontId="16" fillId="17" borderId="25" applyNumberFormat="0" applyProtection="0">
      <alignment horizontal="right" vertical="center"/>
    </xf>
    <xf numFmtId="4" fontId="18" fillId="8"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14"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4" fontId="18" fillId="8" borderId="31" applyNumberFormat="0" applyProtection="0">
      <alignment horizontal="left" vertical="center"/>
    </xf>
    <xf numFmtId="4" fontId="16" fillId="17" borderId="31" applyNumberFormat="0" applyProtection="0">
      <alignment horizontal="right" vertical="center"/>
    </xf>
    <xf numFmtId="4" fontId="16" fillId="18" borderId="31" applyNumberFormat="0" applyProtection="0">
      <alignment horizontal="left" vertical="center"/>
    </xf>
    <xf numFmtId="0" fontId="16" fillId="16" borderId="31" applyNumberFormat="0" applyProtection="0">
      <alignment horizontal="left" vertical="top"/>
    </xf>
    <xf numFmtId="0" fontId="16" fillId="16" borderId="31" applyNumberFormat="0" applyProtection="0">
      <alignment horizontal="left" vertical="top"/>
    </xf>
    <xf numFmtId="4" fontId="16" fillId="18" borderId="31" applyNumberFormat="0" applyProtection="0">
      <alignment horizontal="left" vertical="center"/>
    </xf>
    <xf numFmtId="4" fontId="16" fillId="17"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2">
      <alignment horizontal="left" vertical="center"/>
    </xf>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14"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1" applyNumberFormat="0" applyProtection="0">
      <alignment horizontal="left" vertical="center"/>
    </xf>
    <xf numFmtId="4" fontId="16" fillId="17" borderId="31" applyNumberFormat="0" applyProtection="0">
      <alignment horizontal="right" vertical="center"/>
    </xf>
    <xf numFmtId="4" fontId="16" fillId="18" borderId="31" applyNumberFormat="0" applyProtection="0">
      <alignment horizontal="left" vertical="center"/>
    </xf>
    <xf numFmtId="0" fontId="16" fillId="16" borderId="31" applyNumberFormat="0" applyProtection="0">
      <alignment horizontal="left" vertical="top"/>
    </xf>
    <xf numFmtId="43" fontId="3" fillId="0" borderId="0" applyFont="0" applyFill="0" applyBorder="0" applyAlignment="0" applyProtection="0"/>
    <xf numFmtId="0" fontId="16" fillId="16" borderId="31" applyNumberFormat="0" applyProtection="0">
      <alignment horizontal="left" vertical="top"/>
    </xf>
    <xf numFmtId="4" fontId="16" fillId="18" borderId="31" applyNumberFormat="0" applyProtection="0">
      <alignment horizontal="left" vertical="center"/>
    </xf>
    <xf numFmtId="4" fontId="16" fillId="17"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2">
      <alignment horizontal="left" vertical="center"/>
    </xf>
    <xf numFmtId="4" fontId="18" fillId="8" borderId="31" applyNumberFormat="0" applyProtection="0">
      <alignment horizontal="left" vertical="center"/>
    </xf>
    <xf numFmtId="4" fontId="16" fillId="17" borderId="31" applyNumberFormat="0" applyProtection="0">
      <alignment horizontal="right" vertical="center"/>
    </xf>
    <xf numFmtId="4" fontId="16" fillId="18" borderId="31" applyNumberFormat="0" applyProtection="0">
      <alignment horizontal="left" vertical="center"/>
    </xf>
    <xf numFmtId="0" fontId="16" fillId="16" borderId="31" applyNumberFormat="0" applyProtection="0">
      <alignment horizontal="left" vertical="top"/>
    </xf>
    <xf numFmtId="0" fontId="16" fillId="16" borderId="31" applyNumberFormat="0" applyProtection="0">
      <alignment horizontal="left" vertical="top"/>
    </xf>
    <xf numFmtId="4" fontId="16" fillId="18" borderId="31" applyNumberFormat="0" applyProtection="0">
      <alignment horizontal="left" vertical="center"/>
    </xf>
    <xf numFmtId="4" fontId="16" fillId="17"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2">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14"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43" fontId="3"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4"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43" fontId="3" fillId="0" borderId="0" applyFont="0" applyFill="0" applyBorder="0" applyAlignment="0" applyProtection="0"/>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6">
      <alignment horizontal="left" vertical="center"/>
    </xf>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4"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4"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43" fontId="3" fillId="0" borderId="0" applyFont="0" applyFill="0" applyBorder="0" applyAlignment="0" applyProtection="0"/>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6">
      <alignment horizontal="left" vertical="center"/>
    </xf>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4"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43" fontId="3" fillId="0" borderId="0" applyFont="0" applyFill="0" applyBorder="0" applyAlignment="0" applyProtection="0"/>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7" borderId="35" applyNumberFormat="0" applyProtection="0">
      <alignment horizontal="right" vertical="center"/>
    </xf>
    <xf numFmtId="4" fontId="16" fillId="18" borderId="35" applyNumberFormat="0" applyProtection="0">
      <alignment horizontal="left" vertical="center"/>
    </xf>
    <xf numFmtId="0" fontId="16" fillId="16" borderId="35" applyNumberFormat="0" applyProtection="0">
      <alignment horizontal="left" vertical="top"/>
    </xf>
    <xf numFmtId="0" fontId="16" fillId="16" borderId="35" applyNumberFormat="0" applyProtection="0">
      <alignment horizontal="left" vertical="top"/>
    </xf>
    <xf numFmtId="4" fontId="16" fillId="18" borderId="35" applyNumberFormat="0" applyProtection="0">
      <alignment horizontal="left" vertical="center"/>
    </xf>
    <xf numFmtId="4" fontId="16" fillId="17"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cellStyleXfs>
  <cellXfs count="204">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10" fontId="8" fillId="0" borderId="0" xfId="0" applyNumberFormat="1"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6" fillId="0" borderId="0" xfId="0" applyFont="1" applyAlignment="1">
      <alignment vertical="top" wrapText="1"/>
    </xf>
    <xf numFmtId="4" fontId="8" fillId="0" borderId="34" xfId="1" applyNumberFormat="1" applyFont="1" applyBorder="1" applyAlignment="1">
      <alignment vertical="center"/>
    </xf>
    <xf numFmtId="0" fontId="8" fillId="0" borderId="34" xfId="0" applyFont="1" applyBorder="1" applyAlignment="1">
      <alignment horizontal="left" vertical="center"/>
    </xf>
    <xf numFmtId="0" fontId="8" fillId="0" borderId="34" xfId="0" applyFont="1" applyBorder="1" applyAlignment="1">
      <alignment horizontal="center" vertical="center" wrapText="1"/>
    </xf>
    <xf numFmtId="4" fontId="8" fillId="0" borderId="34" xfId="0" applyNumberFormat="1" applyFont="1" applyBorder="1" applyAlignment="1">
      <alignment horizontal="right" vertical="center" wrapText="1"/>
    </xf>
    <xf numFmtId="0" fontId="8" fillId="0" borderId="34" xfId="0" applyFont="1" applyBorder="1" applyAlignment="1">
      <alignment horizontal="center" vertical="center"/>
    </xf>
    <xf numFmtId="0" fontId="10" fillId="3" borderId="38"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38" xfId="0" applyFont="1" applyBorder="1" applyAlignment="1">
      <alignment horizontal="left" vertical="center" wrapText="1"/>
    </xf>
    <xf numFmtId="4" fontId="10" fillId="3" borderId="38" xfId="1" applyNumberFormat="1" applyFont="1" applyFill="1" applyBorder="1"/>
    <xf numFmtId="0" fontId="8" fillId="3" borderId="38" xfId="0" applyFont="1" applyFill="1" applyBorder="1" applyAlignment="1">
      <alignment wrapText="1"/>
    </xf>
    <xf numFmtId="0" fontId="8" fillId="5" borderId="29" xfId="0" applyFont="1" applyFill="1" applyBorder="1" applyAlignment="1">
      <alignment vertical="top" wrapText="1"/>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0" fontId="44" fillId="0" borderId="1" xfId="0" applyFont="1" applyBorder="1" applyAlignment="1">
      <alignment horizontal="center" vertical="top"/>
    </xf>
    <xf numFmtId="4" fontId="44" fillId="0" borderId="34" xfId="1" applyNumberFormat="1" applyFont="1" applyBorder="1" applyAlignment="1">
      <alignment horizontal="right" vertical="center"/>
    </xf>
    <xf numFmtId="0" fontId="44" fillId="0" borderId="34" xfId="0" applyFont="1" applyBorder="1" applyAlignment="1">
      <alignment horizontal="center" vertical="top"/>
    </xf>
    <xf numFmtId="0" fontId="44" fillId="0" borderId="34" xfId="0" applyFont="1" applyBorder="1"/>
    <xf numFmtId="4" fontId="44" fillId="0" borderId="38" xfId="1" applyNumberFormat="1" applyFont="1" applyFill="1" applyBorder="1" applyAlignment="1">
      <alignment horizontal="right" vertical="center"/>
    </xf>
    <xf numFmtId="4" fontId="44" fillId="0" borderId="38"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12" fillId="3" borderId="39" xfId="0" applyFont="1" applyFill="1" applyBorder="1" applyAlignment="1">
      <alignment horizontal="right" wrapText="1"/>
    </xf>
    <xf numFmtId="167" fontId="10" fillId="3" borderId="38" xfId="0" applyNumberFormat="1" applyFont="1" applyFill="1" applyBorder="1" applyAlignment="1">
      <alignment horizontal="center" vertical="center" wrapText="1"/>
    </xf>
    <xf numFmtId="0" fontId="8" fillId="0" borderId="40" xfId="0" applyFont="1" applyBorder="1" applyAlignment="1">
      <alignment horizontal="center" vertical="center" wrapText="1"/>
    </xf>
    <xf numFmtId="4" fontId="0" fillId="0" borderId="38" xfId="1" applyNumberFormat="1" applyFont="1" applyBorder="1" applyAlignment="1">
      <alignment horizontal="right" vertical="center" wrapText="1"/>
    </xf>
    <xf numFmtId="17" fontId="8" fillId="0" borderId="38" xfId="0" applyNumberFormat="1" applyFont="1" applyBorder="1" applyAlignment="1">
      <alignment horizontal="center" vertical="center" wrapText="1"/>
    </xf>
    <xf numFmtId="4" fontId="8" fillId="0" borderId="38" xfId="0" applyNumberFormat="1" applyFont="1" applyBorder="1" applyAlignment="1">
      <alignment horizontal="right" vertical="center"/>
    </xf>
    <xf numFmtId="0" fontId="10" fillId="3" borderId="38" xfId="0" applyFont="1" applyFill="1" applyBorder="1" applyAlignment="1">
      <alignment wrapText="1"/>
    </xf>
    <xf numFmtId="0" fontId="10" fillId="3" borderId="36" xfId="0" applyFont="1" applyFill="1" applyBorder="1" applyAlignment="1">
      <alignment horizontal="center" wrapText="1"/>
    </xf>
    <xf numFmtId="0" fontId="10" fillId="3" borderId="38" xfId="0" applyFont="1" applyFill="1" applyBorder="1" applyAlignment="1">
      <alignment horizontal="center" wrapText="1"/>
    </xf>
    <xf numFmtId="0" fontId="8" fillId="0" borderId="39" xfId="0" applyFont="1" applyBorder="1" applyAlignment="1">
      <alignment horizontal="center" vertical="center" wrapText="1"/>
    </xf>
    <xf numFmtId="0" fontId="44" fillId="0" borderId="38" xfId="0" applyFont="1" applyBorder="1" applyAlignment="1">
      <alignment horizontal="center"/>
    </xf>
    <xf numFmtId="0" fontId="44" fillId="0" borderId="38" xfId="0" applyFont="1" applyBorder="1" applyAlignment="1">
      <alignment horizontal="center" vertical="top"/>
    </xf>
    <xf numFmtId="9" fontId="0" fillId="0" borderId="0" xfId="0" applyNumberFormat="1"/>
    <xf numFmtId="4" fontId="45" fillId="3" borderId="38" xfId="1" applyNumberFormat="1" applyFont="1" applyFill="1" applyBorder="1"/>
    <xf numFmtId="0" fontId="10" fillId="3" borderId="14" xfId="0" applyFont="1" applyFill="1" applyBorder="1" applyAlignment="1">
      <alignment horizontal="center" wrapText="1"/>
    </xf>
    <xf numFmtId="0" fontId="13" fillId="0" borderId="42" xfId="0" applyFont="1" applyBorder="1" applyAlignment="1">
      <alignment horizontal="left" vertical="center" wrapText="1"/>
    </xf>
    <xf numFmtId="0" fontId="8" fillId="0" borderId="42" xfId="0" applyFont="1" applyBorder="1" applyAlignment="1">
      <alignment horizontal="center" vertical="center" wrapText="1"/>
    </xf>
    <xf numFmtId="4" fontId="10" fillId="3" borderId="38" xfId="1" applyNumberFormat="1" applyFont="1" applyFill="1" applyBorder="1" applyAlignment="1">
      <alignment horizontal="right"/>
    </xf>
    <xf numFmtId="0" fontId="8" fillId="0" borderId="42" xfId="0" applyFont="1" applyBorder="1" applyAlignment="1">
      <alignment horizontal="left" vertical="center" wrapText="1"/>
    </xf>
    <xf numFmtId="9" fontId="0" fillId="0" borderId="39" xfId="0" applyNumberFormat="1" applyBorder="1"/>
    <xf numFmtId="9" fontId="0" fillId="0" borderId="41" xfId="0" applyNumberFormat="1" applyBorder="1"/>
    <xf numFmtId="0" fontId="8" fillId="0" borderId="38" xfId="0" applyFont="1" applyBorder="1" applyAlignment="1">
      <alignment horizontal="right" vertical="center"/>
    </xf>
    <xf numFmtId="4" fontId="0" fillId="0" borderId="38" xfId="0" applyNumberFormat="1" applyBorder="1" applyAlignment="1">
      <alignment vertical="center"/>
    </xf>
    <xf numFmtId="4" fontId="5" fillId="20" borderId="38" xfId="0" applyNumberFormat="1" applyFont="1" applyFill="1" applyBorder="1" applyAlignment="1">
      <alignment horizontal="right" vertical="center"/>
    </xf>
    <xf numFmtId="0" fontId="8" fillId="0" borderId="38" xfId="0" applyFont="1" applyBorder="1" applyAlignment="1">
      <alignment horizontal="right" vertical="center" wrapText="1"/>
    </xf>
    <xf numFmtId="0" fontId="6" fillId="0" borderId="38" xfId="0" applyFont="1" applyBorder="1" applyAlignment="1">
      <alignment horizontal="right" vertical="center" wrapText="1"/>
    </xf>
    <xf numFmtId="4" fontId="8" fillId="0" borderId="44" xfId="0" applyNumberFormat="1" applyFont="1" applyBorder="1" applyAlignment="1">
      <alignment vertical="center" wrapText="1"/>
    </xf>
    <xf numFmtId="0" fontId="10" fillId="0" borderId="38" xfId="0" applyFont="1" applyBorder="1" applyAlignment="1">
      <alignment horizontal="left" vertical="center" wrapText="1"/>
    </xf>
    <xf numFmtId="2" fontId="8" fillId="0" borderId="38" xfId="0" applyNumberFormat="1" applyFont="1" applyBorder="1" applyAlignment="1">
      <alignment horizontal="right" vertical="center"/>
    </xf>
    <xf numFmtId="0" fontId="8" fillId="0" borderId="46" xfId="0" applyFont="1" applyBorder="1" applyAlignment="1">
      <alignment horizontal="center" vertical="center" wrapText="1"/>
    </xf>
    <xf numFmtId="0" fontId="8" fillId="0" borderId="14" xfId="0" applyFont="1" applyBorder="1" applyAlignment="1">
      <alignment horizontal="left" vertical="center" wrapText="1"/>
    </xf>
    <xf numFmtId="0" fontId="13" fillId="0" borderId="46" xfId="0" applyFont="1" applyBorder="1" applyAlignment="1">
      <alignment vertical="center" wrapText="1"/>
    </xf>
    <xf numFmtId="0" fontId="6" fillId="0" borderId="39" xfId="0" applyFont="1" applyBorder="1" applyAlignment="1">
      <alignment horizontal="right" vertical="center" wrapText="1"/>
    </xf>
    <xf numFmtId="0" fontId="6" fillId="0" borderId="14" xfId="0" applyFont="1" applyBorder="1" applyAlignment="1">
      <alignment horizontal="right" vertical="center" wrapText="1"/>
    </xf>
    <xf numFmtId="0" fontId="6" fillId="0" borderId="41" xfId="0" applyFont="1" applyBorder="1" applyAlignment="1">
      <alignment horizontal="right" vertical="center" wrapText="1"/>
    </xf>
    <xf numFmtId="0" fontId="8" fillId="0" borderId="47" xfId="0" applyFont="1" applyBorder="1" applyAlignment="1">
      <alignment horizontal="center" vertical="center" wrapText="1"/>
    </xf>
    <xf numFmtId="0" fontId="44" fillId="0" borderId="38" xfId="0" applyFont="1" applyBorder="1"/>
    <xf numFmtId="0" fontId="44" fillId="5" borderId="38" xfId="0" applyFont="1" applyFill="1" applyBorder="1"/>
    <xf numFmtId="0" fontId="8" fillId="5" borderId="38" xfId="0" applyFont="1" applyFill="1" applyBorder="1"/>
    <xf numFmtId="0" fontId="44" fillId="5" borderId="34" xfId="0" applyFont="1" applyFill="1" applyBorder="1"/>
    <xf numFmtId="0" fontId="1" fillId="0" borderId="0" xfId="0" applyFont="1" applyAlignment="1">
      <alignment horizontal="left" vertical="center"/>
    </xf>
    <xf numFmtId="39" fontId="1" fillId="0" borderId="0" xfId="0" applyNumberFormat="1" applyFont="1" applyAlignment="1">
      <alignment vertical="center"/>
    </xf>
    <xf numFmtId="37" fontId="1" fillId="0" borderId="0" xfId="0" applyNumberFormat="1" applyFont="1"/>
    <xf numFmtId="39" fontId="0" fillId="0" borderId="0" xfId="0" applyNumberFormat="1"/>
    <xf numFmtId="3" fontId="0" fillId="0" borderId="0" xfId="0" applyNumberFormat="1"/>
    <xf numFmtId="0" fontId="50" fillId="0" borderId="0" xfId="0" applyFont="1"/>
    <xf numFmtId="39" fontId="0" fillId="0" borderId="0" xfId="0" applyNumberFormat="1" applyAlignment="1">
      <alignment horizontal="right"/>
    </xf>
    <xf numFmtId="40" fontId="51" fillId="0" borderId="0" xfId="0" applyNumberFormat="1" applyFont="1" applyAlignment="1">
      <alignment horizontal="right" vertical="center"/>
    </xf>
    <xf numFmtId="0" fontId="2" fillId="0" borderId="0" xfId="0" applyFont="1" applyAlignment="1">
      <alignment horizontal="center"/>
    </xf>
    <xf numFmtId="0" fontId="46" fillId="19" borderId="1" xfId="0" applyFont="1" applyFill="1" applyBorder="1" applyAlignment="1">
      <alignment horizontal="center"/>
    </xf>
    <xf numFmtId="0" fontId="46" fillId="19" borderId="38" xfId="0" applyFont="1" applyFill="1" applyBorder="1" applyAlignment="1">
      <alignment horizontal="center"/>
    </xf>
    <xf numFmtId="0" fontId="48" fillId="0" borderId="38" xfId="0" applyFont="1" applyBorder="1" applyAlignment="1">
      <alignment horizontal="left" vertical="top" wrapText="1"/>
    </xf>
    <xf numFmtId="0" fontId="47" fillId="19" borderId="12" xfId="0" applyFont="1" applyFill="1" applyBorder="1" applyAlignment="1">
      <alignment horizontal="left"/>
    </xf>
    <xf numFmtId="0" fontId="47" fillId="19" borderId="14" xfId="0" applyFont="1" applyFill="1" applyBorder="1" applyAlignment="1">
      <alignment horizontal="left"/>
    </xf>
    <xf numFmtId="0" fontId="47" fillId="19" borderId="36" xfId="0" applyFont="1" applyFill="1" applyBorder="1" applyAlignment="1">
      <alignment horizontal="left"/>
    </xf>
    <xf numFmtId="0" fontId="47" fillId="19" borderId="13" xfId="0" applyFont="1" applyFill="1" applyBorder="1" applyAlignment="1">
      <alignment horizontal="left"/>
    </xf>
    <xf numFmtId="0" fontId="20" fillId="3" borderId="1" xfId="0" applyFont="1" applyFill="1" applyBorder="1" applyAlignment="1">
      <alignment horizontal="center" vertical="center"/>
    </xf>
    <xf numFmtId="0" fontId="48" fillId="5" borderId="1" xfId="0" applyFont="1" applyFill="1" applyBorder="1" applyAlignment="1">
      <alignment horizontal="right"/>
    </xf>
    <xf numFmtId="0" fontId="48" fillId="5" borderId="38" xfId="0" applyFont="1" applyFill="1" applyBorder="1" applyAlignment="1">
      <alignment horizontal="right"/>
    </xf>
    <xf numFmtId="0" fontId="43" fillId="0" borderId="24" xfId="0" applyFont="1" applyBorder="1" applyAlignment="1">
      <alignment horizontal="right"/>
    </xf>
    <xf numFmtId="0" fontId="43" fillId="0" borderId="38" xfId="0" applyFont="1" applyBorder="1" applyAlignment="1">
      <alignment horizontal="right"/>
    </xf>
    <xf numFmtId="0" fontId="7" fillId="2" borderId="3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6" fillId="0" borderId="39" xfId="0" applyFont="1" applyBorder="1" applyAlignment="1">
      <alignment horizontal="right" vertical="center" wrapText="1"/>
    </xf>
    <xf numFmtId="0" fontId="6" fillId="0" borderId="36" xfId="0" applyFont="1" applyBorder="1" applyAlignment="1">
      <alignment horizontal="right" vertical="center" wrapText="1"/>
    </xf>
    <xf numFmtId="0" fontId="6" fillId="0" borderId="41" xfId="0" applyFont="1" applyBorder="1" applyAlignment="1">
      <alignment horizontal="right" vertical="center" wrapText="1"/>
    </xf>
    <xf numFmtId="0" fontId="11" fillId="4" borderId="39" xfId="0" applyFont="1" applyFill="1" applyBorder="1" applyAlignment="1">
      <alignment horizontal="left" wrapText="1"/>
    </xf>
    <xf numFmtId="0" fontId="11" fillId="4" borderId="36" xfId="0" applyFont="1" applyFill="1" applyBorder="1" applyAlignment="1">
      <alignment horizontal="left" wrapText="1"/>
    </xf>
    <xf numFmtId="0" fontId="11" fillId="4" borderId="41" xfId="0" applyFont="1" applyFill="1" applyBorder="1" applyAlignment="1">
      <alignment horizontal="left" wrapText="1"/>
    </xf>
    <xf numFmtId="0" fontId="6" fillId="0" borderId="38" xfId="0" applyFont="1" applyBorder="1" applyAlignment="1">
      <alignment horizontal="left" vertical="top" wrapText="1"/>
    </xf>
    <xf numFmtId="0" fontId="8" fillId="0" borderId="4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5" xfId="0" applyFont="1" applyBorder="1" applyAlignment="1">
      <alignment horizontal="center" vertical="center" wrapText="1"/>
    </xf>
    <xf numFmtId="4" fontId="8" fillId="0" borderId="47" xfId="0" applyNumberFormat="1" applyFont="1" applyBorder="1" applyAlignment="1">
      <alignment horizontal="center" vertical="center" wrapText="1"/>
    </xf>
    <xf numFmtId="4" fontId="8" fillId="0" borderId="43" xfId="0" applyNumberFormat="1" applyFont="1" applyBorder="1" applyAlignment="1">
      <alignment horizontal="center" vertical="center" wrapText="1"/>
    </xf>
    <xf numFmtId="4" fontId="8" fillId="0" borderId="45" xfId="0" applyNumberFormat="1" applyFont="1" applyBorder="1" applyAlignment="1">
      <alignment horizontal="center" vertical="center" wrapText="1"/>
    </xf>
    <xf numFmtId="0" fontId="7" fillId="4" borderId="39" xfId="0" applyFont="1" applyFill="1" applyBorder="1" applyAlignment="1">
      <alignment horizontal="center" wrapText="1"/>
    </xf>
    <xf numFmtId="0" fontId="7" fillId="4" borderId="14" xfId="0" applyFont="1" applyFill="1" applyBorder="1" applyAlignment="1">
      <alignment horizontal="center" wrapText="1"/>
    </xf>
    <xf numFmtId="0" fontId="7" fillId="4" borderId="41" xfId="0" applyFont="1" applyFill="1" applyBorder="1" applyAlignment="1">
      <alignment horizontal="center" wrapText="1"/>
    </xf>
    <xf numFmtId="0" fontId="6" fillId="0" borderId="14" xfId="0" applyFont="1" applyBorder="1" applyAlignment="1">
      <alignment horizontal="right" vertical="center" wrapText="1"/>
    </xf>
    <xf numFmtId="0" fontId="11" fillId="4" borderId="14" xfId="0" applyFont="1" applyFill="1" applyBorder="1" applyAlignment="1">
      <alignment horizontal="left" wrapText="1"/>
    </xf>
    <xf numFmtId="0" fontId="6" fillId="0" borderId="39" xfId="0" applyFont="1" applyBorder="1" applyAlignment="1">
      <alignment vertical="top" wrapText="1"/>
    </xf>
    <xf numFmtId="0" fontId="6" fillId="0" borderId="14" xfId="0" applyFont="1" applyBorder="1" applyAlignment="1">
      <alignment vertical="top" wrapText="1"/>
    </xf>
    <xf numFmtId="0" fontId="6" fillId="0" borderId="41" xfId="0" applyFont="1" applyBorder="1" applyAlignment="1">
      <alignment vertical="top"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9" borderId="22" xfId="0" applyFont="1" applyFill="1" applyBorder="1" applyAlignment="1">
      <alignment horizontal="left" vertical="center" wrapText="1"/>
    </xf>
    <xf numFmtId="0" fontId="11" fillId="19" borderId="26" xfId="0" applyFont="1" applyFill="1" applyBorder="1" applyAlignment="1">
      <alignment horizontal="left" vertical="center" wrapText="1"/>
    </xf>
    <xf numFmtId="0" fontId="11" fillId="19" borderId="27" xfId="0" applyFont="1" applyFill="1" applyBorder="1" applyAlignment="1">
      <alignment horizontal="left" vertical="center" wrapText="1"/>
    </xf>
    <xf numFmtId="0" fontId="11" fillId="19" borderId="39" xfId="0" applyFont="1" applyFill="1" applyBorder="1" applyAlignment="1">
      <alignment horizontal="left" wrapText="1"/>
    </xf>
    <xf numFmtId="0" fontId="11" fillId="19" borderId="14" xfId="0" applyFont="1" applyFill="1" applyBorder="1" applyAlignment="1">
      <alignment horizontal="left" wrapText="1"/>
    </xf>
    <xf numFmtId="0" fontId="11" fillId="19" borderId="41" xfId="0" applyFont="1" applyFill="1" applyBorder="1" applyAlignment="1">
      <alignment horizontal="left" wrapText="1"/>
    </xf>
    <xf numFmtId="0" fontId="13" fillId="0" borderId="46" xfId="0" applyFont="1" applyBorder="1" applyAlignment="1">
      <alignment vertical="center" wrapText="1"/>
    </xf>
    <xf numFmtId="0" fontId="13" fillId="0" borderId="45" xfId="0" applyFont="1" applyBorder="1" applyAlignment="1">
      <alignment vertical="center" wrapText="1"/>
    </xf>
    <xf numFmtId="0" fontId="7" fillId="19" borderId="39" xfId="0" applyFont="1" applyFill="1" applyBorder="1" applyAlignment="1">
      <alignment horizontal="center" vertical="center" wrapText="1"/>
    </xf>
    <xf numFmtId="0" fontId="11" fillId="19" borderId="14" xfId="0" applyFont="1" applyFill="1" applyBorder="1" applyAlignment="1">
      <alignment horizontal="center" vertical="center" wrapText="1"/>
    </xf>
    <xf numFmtId="0" fontId="11" fillId="19" borderId="41" xfId="0" applyFont="1" applyFill="1" applyBorder="1" applyAlignment="1">
      <alignment horizontal="center" vertical="center" wrapText="1"/>
    </xf>
    <xf numFmtId="0" fontId="11" fillId="19" borderId="38" xfId="0" applyFont="1" applyFill="1" applyBorder="1" applyAlignment="1">
      <alignment horizontal="left" vertical="center" wrapText="1"/>
    </xf>
    <xf numFmtId="0" fontId="7" fillId="19" borderId="36" xfId="0" applyFont="1" applyFill="1" applyBorder="1" applyAlignment="1">
      <alignment horizontal="center" vertical="center" wrapText="1"/>
    </xf>
    <xf numFmtId="0" fontId="7" fillId="19" borderId="41" xfId="0" applyFont="1" applyFill="1" applyBorder="1" applyAlignment="1">
      <alignment horizontal="center" vertical="center" wrapText="1"/>
    </xf>
    <xf numFmtId="0" fontId="6" fillId="0" borderId="38" xfId="0" applyFont="1" applyBorder="1" applyAlignment="1">
      <alignment horizontal="right" wrapText="1"/>
    </xf>
    <xf numFmtId="0" fontId="6" fillId="0" borderId="39" xfId="0" applyFont="1" applyBorder="1" applyAlignment="1">
      <alignment horizontal="right"/>
    </xf>
    <xf numFmtId="0" fontId="6" fillId="0" borderId="36" xfId="0" applyFont="1" applyBorder="1" applyAlignment="1">
      <alignment horizontal="right"/>
    </xf>
    <xf numFmtId="0" fontId="6" fillId="0" borderId="41" xfId="0" applyFont="1" applyBorder="1" applyAlignment="1">
      <alignment horizontal="right"/>
    </xf>
    <xf numFmtId="0" fontId="12" fillId="3" borderId="38" xfId="0" applyFont="1" applyFill="1" applyBorder="1" applyAlignment="1">
      <alignment horizontal="right" wrapText="1"/>
    </xf>
    <xf numFmtId="4" fontId="8" fillId="0" borderId="48" xfId="0" applyNumberFormat="1" applyFont="1" applyBorder="1" applyAlignment="1">
      <alignment horizontal="center" vertical="center" wrapText="1"/>
    </xf>
    <xf numFmtId="0" fontId="49" fillId="0" borderId="49" xfId="0" applyFont="1" applyBorder="1" applyAlignment="1">
      <alignment horizontal="center"/>
    </xf>
    <xf numFmtId="0" fontId="49" fillId="0" borderId="50" xfId="0" applyFont="1" applyBorder="1" applyAlignment="1">
      <alignment horizontal="center"/>
    </xf>
    <xf numFmtId="0" fontId="52" fillId="2" borderId="38" xfId="0" applyFont="1" applyFill="1" applyBorder="1" applyAlignment="1">
      <alignment horizontal="center" vertical="center" wrapText="1"/>
    </xf>
    <xf numFmtId="37" fontId="53" fillId="21" borderId="38" xfId="1" applyNumberFormat="1" applyFont="1" applyFill="1" applyBorder="1" applyAlignment="1">
      <alignment horizontal="center" vertical="center" wrapText="1"/>
    </xf>
    <xf numFmtId="167" fontId="45" fillId="3" borderId="38" xfId="0" applyNumberFormat="1" applyFont="1" applyFill="1" applyBorder="1" applyAlignment="1">
      <alignment horizontal="center" vertical="center" wrapText="1"/>
    </xf>
    <xf numFmtId="0" fontId="53" fillId="21" borderId="38" xfId="6" applyNumberFormat="1" applyFont="1" applyFill="1" applyBorder="1" applyAlignment="1">
      <alignment horizontal="center" vertical="center" wrapText="1"/>
    </xf>
    <xf numFmtId="37" fontId="54" fillId="0" borderId="39" xfId="1" applyNumberFormat="1" applyFont="1" applyFill="1" applyBorder="1" applyAlignment="1">
      <alignment horizontal="right" vertical="center" wrapText="1"/>
    </xf>
    <xf numFmtId="37" fontId="54" fillId="0" borderId="36" xfId="1" applyNumberFormat="1" applyFont="1" applyFill="1" applyBorder="1" applyAlignment="1">
      <alignment horizontal="right" vertical="center" wrapText="1"/>
    </xf>
    <xf numFmtId="37" fontId="54" fillId="0" borderId="41" xfId="1" applyNumberFormat="1" applyFont="1" applyFill="1" applyBorder="1" applyAlignment="1">
      <alignment horizontal="right" vertical="center" wrapText="1"/>
    </xf>
    <xf numFmtId="37" fontId="55" fillId="0" borderId="38" xfId="1" applyNumberFormat="1" applyFont="1" applyFill="1" applyBorder="1" applyAlignment="1">
      <alignment horizontal="center" vertical="center" wrapText="1"/>
    </xf>
    <xf numFmtId="37" fontId="55" fillId="0" borderId="38" xfId="1" applyNumberFormat="1" applyFont="1" applyFill="1" applyBorder="1" applyAlignment="1">
      <alignment vertical="center" wrapText="1"/>
    </xf>
    <xf numFmtId="43" fontId="55" fillId="5" borderId="38" xfId="1" applyFont="1" applyFill="1" applyBorder="1" applyAlignment="1">
      <alignment horizontal="center" vertical="center"/>
    </xf>
    <xf numFmtId="2" fontId="55" fillId="5" borderId="38" xfId="6" applyNumberFormat="1" applyFont="1" applyFill="1" applyBorder="1" applyAlignment="1">
      <alignment horizontal="center" vertical="center"/>
    </xf>
    <xf numFmtId="0" fontId="55" fillId="5" borderId="38" xfId="0" applyFont="1" applyFill="1" applyBorder="1" applyAlignment="1">
      <alignment horizontal="center" vertical="center"/>
    </xf>
    <xf numFmtId="0" fontId="53" fillId="5" borderId="38" xfId="0" applyFont="1" applyFill="1" applyBorder="1" applyAlignment="1">
      <alignment horizontal="center" vertical="center" wrapText="1"/>
    </xf>
    <xf numFmtId="43" fontId="53" fillId="5" borderId="38" xfId="1" applyFont="1" applyFill="1" applyBorder="1" applyAlignment="1">
      <alignment horizontal="center" vertical="center"/>
    </xf>
    <xf numFmtId="2" fontId="53" fillId="5" borderId="38" xfId="6" applyNumberFormat="1" applyFont="1" applyFill="1" applyBorder="1" applyAlignment="1">
      <alignment horizontal="center" vertical="center"/>
    </xf>
    <xf numFmtId="167" fontId="53" fillId="5" borderId="38" xfId="6" applyFont="1" applyFill="1" applyBorder="1" applyAlignment="1">
      <alignment horizontal="center" vertical="center"/>
    </xf>
    <xf numFmtId="2" fontId="55" fillId="0" borderId="38" xfId="6" applyNumberFormat="1" applyFont="1" applyFill="1" applyBorder="1" applyAlignment="1">
      <alignment horizontal="center" vertical="center" wrapText="1"/>
    </xf>
    <xf numFmtId="167" fontId="55" fillId="0" borderId="51" xfId="6" applyFont="1" applyFill="1" applyBorder="1" applyAlignment="1">
      <alignment horizontal="center" vertical="center" wrapText="1"/>
    </xf>
    <xf numFmtId="0" fontId="55" fillId="5" borderId="38" xfId="0" applyFont="1" applyFill="1" applyBorder="1" applyAlignment="1">
      <alignment horizontal="center" vertical="center" wrapText="1"/>
    </xf>
    <xf numFmtId="0" fontId="55" fillId="5" borderId="38" xfId="0" applyFont="1" applyFill="1" applyBorder="1" applyAlignment="1">
      <alignment vertical="center" wrapText="1"/>
    </xf>
    <xf numFmtId="2" fontId="55" fillId="0" borderId="39" xfId="6" applyNumberFormat="1" applyFont="1" applyFill="1" applyBorder="1" applyAlignment="1">
      <alignment horizontal="center" vertical="center" wrapText="1"/>
    </xf>
    <xf numFmtId="167" fontId="55" fillId="0" borderId="43" xfId="6" applyFont="1" applyFill="1" applyBorder="1" applyAlignment="1">
      <alignment horizontal="center" vertical="center" wrapText="1"/>
    </xf>
    <xf numFmtId="0" fontId="0" fillId="0" borderId="38" xfId="0" applyBorder="1" applyAlignment="1">
      <alignment horizontal="center"/>
    </xf>
    <xf numFmtId="0" fontId="0" fillId="0" borderId="38" xfId="0" applyBorder="1" applyAlignment="1">
      <alignment wrapText="1"/>
    </xf>
    <xf numFmtId="167" fontId="55" fillId="0" borderId="45" xfId="6" applyFont="1" applyFill="1" applyBorder="1" applyAlignment="1">
      <alignment horizontal="center" vertical="center" wrapText="1"/>
    </xf>
    <xf numFmtId="0" fontId="1" fillId="0" borderId="38" xfId="0" applyFont="1" applyBorder="1" applyAlignment="1">
      <alignment wrapText="1"/>
    </xf>
    <xf numFmtId="2" fontId="1" fillId="0" borderId="38" xfId="6" applyNumberFormat="1" applyFont="1" applyBorder="1" applyAlignment="1">
      <alignment horizontal="center" vertical="center"/>
    </xf>
    <xf numFmtId="167" fontId="1" fillId="0" borderId="38" xfId="6" applyFont="1" applyBorder="1"/>
    <xf numFmtId="4" fontId="0" fillId="0" borderId="0" xfId="0" applyNumberFormat="1"/>
  </cellXfs>
  <cellStyles count="5094">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74" xfId="5093" xr:uid="{D7A38D28-0AFF-4182-B5FD-6B63B325AD22}"/>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sheetData sheetId="1">
        <row r="5">
          <cell r="B5" t="str">
            <v>Figures in INR Lakhs</v>
          </cell>
        </row>
        <row r="16">
          <cell r="B16" t="str">
            <v>REMARKS &amp; NOTES:-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107" t="s">
        <v>2</v>
      </c>
      <c r="D1" s="107"/>
      <c r="E1" s="107"/>
      <c r="F1" s="107"/>
      <c r="G1" s="107"/>
      <c r="H1" s="107"/>
      <c r="I1" s="107"/>
      <c r="J1" s="107"/>
      <c r="K1" s="107"/>
      <c r="L1" s="107"/>
      <c r="M1" s="107"/>
      <c r="N1" s="107"/>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1"/>
  <sheetViews>
    <sheetView workbookViewId="0">
      <pane ySplit="5" topLeftCell="A6" activePane="bottomLeft" state="frozen"/>
      <selection pane="bottomLeft" activeCell="G9" sqref="G9:H9"/>
    </sheetView>
  </sheetViews>
  <sheetFormatPr defaultColWidth="9.140625" defaultRowHeight="15"/>
  <cols>
    <col min="1" max="1" width="4.7109375" bestFit="1" customWidth="1"/>
    <col min="2" max="8" width="10.42578125" customWidth="1"/>
    <col min="9" max="9" width="40" customWidth="1"/>
  </cols>
  <sheetData>
    <row r="2" spans="1:11">
      <c r="A2" s="120" t="s">
        <v>118</v>
      </c>
      <c r="B2" s="121"/>
      <c r="C2" s="121"/>
      <c r="D2" s="121"/>
      <c r="E2" s="121"/>
      <c r="F2" s="121"/>
      <c r="G2" s="121"/>
      <c r="H2" s="121"/>
      <c r="I2" s="122"/>
    </row>
    <row r="3" spans="1:11">
      <c r="A3" s="123" t="str">
        <f>SUMMARY!B3</f>
        <v>Details as on 31st March 2022</v>
      </c>
      <c r="B3" s="124"/>
      <c r="C3" s="124"/>
      <c r="D3" s="124"/>
      <c r="E3" s="124"/>
      <c r="F3" s="124"/>
      <c r="G3" s="124"/>
      <c r="H3" s="124"/>
      <c r="I3" s="125"/>
    </row>
    <row r="4" spans="1:11" ht="48">
      <c r="A4" s="37" t="s">
        <v>0</v>
      </c>
      <c r="B4" s="37" t="s">
        <v>35</v>
      </c>
      <c r="C4" s="37" t="s">
        <v>110</v>
      </c>
      <c r="D4" s="60" t="s">
        <v>71</v>
      </c>
      <c r="E4" s="37" t="s">
        <v>34</v>
      </c>
      <c r="F4" s="37" t="s">
        <v>30</v>
      </c>
      <c r="G4" s="37" t="s">
        <v>33</v>
      </c>
      <c r="H4" s="37" t="s">
        <v>94</v>
      </c>
      <c r="I4" s="37" t="s">
        <v>22</v>
      </c>
    </row>
    <row r="5" spans="1:11">
      <c r="A5" s="123" t="str">
        <f>SUMMARY!B5</f>
        <v>Figures in INR Lakhs</v>
      </c>
      <c r="B5" s="124"/>
      <c r="C5" s="124"/>
      <c r="D5" s="124"/>
      <c r="E5" s="124"/>
      <c r="F5" s="124"/>
      <c r="G5" s="124"/>
      <c r="H5" s="124"/>
      <c r="I5" s="125"/>
    </row>
    <row r="6" spans="1:11">
      <c r="A6" s="61"/>
      <c r="B6" s="86"/>
      <c r="C6" s="84"/>
      <c r="D6" s="84"/>
      <c r="E6" s="84"/>
      <c r="F6" s="84"/>
      <c r="G6" s="84"/>
      <c r="H6" s="84"/>
      <c r="I6" s="85"/>
    </row>
    <row r="7" spans="1:11" ht="45" customHeight="1">
      <c r="A7" s="61">
        <v>1</v>
      </c>
      <c r="B7" s="130" t="s">
        <v>95</v>
      </c>
      <c r="C7" s="38" t="s">
        <v>126</v>
      </c>
      <c r="D7" s="62">
        <v>450</v>
      </c>
      <c r="E7" s="63" t="s">
        <v>77</v>
      </c>
      <c r="F7" s="38" t="s">
        <v>36</v>
      </c>
      <c r="G7" s="64" t="s">
        <v>99</v>
      </c>
      <c r="H7" s="64" t="s">
        <v>99</v>
      </c>
      <c r="I7" s="172" t="s">
        <v>127</v>
      </c>
      <c r="J7" s="71">
        <v>0</v>
      </c>
      <c r="K7" s="71">
        <v>0</v>
      </c>
    </row>
    <row r="8" spans="1:11" ht="45" customHeight="1">
      <c r="A8" s="94">
        <v>2</v>
      </c>
      <c r="B8" s="131"/>
      <c r="C8" s="68" t="s">
        <v>125</v>
      </c>
      <c r="D8" s="62">
        <v>1025.52</v>
      </c>
      <c r="E8" s="63" t="s">
        <v>77</v>
      </c>
      <c r="F8" s="38" t="s">
        <v>36</v>
      </c>
      <c r="G8" s="64" t="s">
        <v>99</v>
      </c>
      <c r="H8" s="64" t="s">
        <v>99</v>
      </c>
      <c r="I8" s="135"/>
      <c r="J8" s="71">
        <v>0</v>
      </c>
      <c r="K8" s="71">
        <v>0</v>
      </c>
    </row>
    <row r="9" spans="1:11">
      <c r="A9" s="65"/>
      <c r="B9" s="66"/>
      <c r="C9" s="59" t="s">
        <v>25</v>
      </c>
      <c r="D9" s="40">
        <f>SUM(D7:D8)</f>
        <v>1475.52</v>
      </c>
      <c r="E9" s="67"/>
      <c r="F9" s="67"/>
      <c r="G9" s="76">
        <f>SUM(G7:G8)</f>
        <v>0</v>
      </c>
      <c r="H9" s="76">
        <f>SUM(H7:H8)</f>
        <v>0</v>
      </c>
      <c r="I9" s="40"/>
    </row>
    <row r="10" spans="1:11">
      <c r="A10" s="126" t="str">
        <f>SUMMARY!B15</f>
        <v>REMARKS &amp; NOTES:-</v>
      </c>
      <c r="B10" s="127"/>
      <c r="C10" s="127"/>
      <c r="D10" s="127"/>
      <c r="E10" s="127"/>
      <c r="F10" s="127"/>
      <c r="G10" s="127"/>
      <c r="H10" s="127"/>
      <c r="I10" s="128"/>
    </row>
    <row r="11" spans="1:11" ht="101.25" customHeight="1">
      <c r="A11" s="129" t="s">
        <v>98</v>
      </c>
      <c r="B11" s="129"/>
      <c r="C11" s="129"/>
      <c r="D11" s="129"/>
      <c r="E11" s="129"/>
      <c r="F11" s="129"/>
      <c r="G11" s="129"/>
      <c r="H11" s="129"/>
      <c r="I11" s="129"/>
      <c r="J11" s="31"/>
    </row>
  </sheetData>
  <mergeCells count="7">
    <mergeCell ref="A11:I11"/>
    <mergeCell ref="A2:I2"/>
    <mergeCell ref="A3:I3"/>
    <mergeCell ref="A5:I5"/>
    <mergeCell ref="B7:B8"/>
    <mergeCell ref="A10:I10"/>
    <mergeCell ref="I7:I8"/>
  </mergeCells>
  <dataValidations disablePrompts="1" count="1">
    <dataValidation type="list" allowBlank="1" showInputMessage="1" showErrorMessage="1" sqref="F9" xr:uid="{00000000-0002-0000-0200-000000000000}">
      <formula1>"On follow up party says it will be realised soon, Dispute in offered services, Dispute in Invoicing, Pending without reason, Unfairly held up by the party "</formula1>
    </dataValidation>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95C5-D477-404A-AC25-010D5C3BCB50}">
  <dimension ref="B1:C32"/>
  <sheetViews>
    <sheetView topLeftCell="A19" workbookViewId="0">
      <selection activeCell="C32" sqref="C32"/>
    </sheetView>
  </sheetViews>
  <sheetFormatPr defaultRowHeight="15"/>
  <cols>
    <col min="2" max="2" width="57.5703125" customWidth="1"/>
    <col min="3" max="3" width="17.28515625" bestFit="1" customWidth="1"/>
  </cols>
  <sheetData>
    <row r="1" spans="2:3" ht="15.75" thickBot="1"/>
    <row r="2" spans="2:3" ht="18" thickBot="1">
      <c r="B2" s="173" t="s">
        <v>129</v>
      </c>
      <c r="C2" s="174"/>
    </row>
    <row r="4" spans="2:3">
      <c r="B4" s="3" t="s">
        <v>130</v>
      </c>
      <c r="C4" s="3" t="s">
        <v>131</v>
      </c>
    </row>
    <row r="5" spans="2:3">
      <c r="B5" s="3" t="s">
        <v>132</v>
      </c>
    </row>
    <row r="6" spans="2:3">
      <c r="B6" t="s">
        <v>133</v>
      </c>
      <c r="C6" s="203">
        <f>SUMMARY!E6</f>
        <v>0</v>
      </c>
    </row>
    <row r="7" spans="2:3">
      <c r="B7" t="s">
        <v>134</v>
      </c>
      <c r="C7" s="203">
        <f>SUMMARY!E7</f>
        <v>0</v>
      </c>
    </row>
    <row r="8" spans="2:3">
      <c r="B8" t="s">
        <v>135</v>
      </c>
      <c r="C8" s="105">
        <f>'ONFCA-III'!G10</f>
        <v>0</v>
      </c>
    </row>
    <row r="9" spans="2:3">
      <c r="B9" t="s">
        <v>136</v>
      </c>
      <c r="C9" s="102">
        <f>'ONCA-IV'!D7</f>
        <v>3502.3199999999997</v>
      </c>
    </row>
    <row r="10" spans="2:3">
      <c r="C10" s="102"/>
    </row>
    <row r="11" spans="2:3">
      <c r="B11" s="3" t="s">
        <v>137</v>
      </c>
      <c r="C11" s="102"/>
    </row>
    <row r="12" spans="2:3">
      <c r="B12" t="s">
        <v>138</v>
      </c>
      <c r="C12" s="102">
        <f>'Cash &amp; Cash Equivalents- V'!E7</f>
        <v>7.32</v>
      </c>
    </row>
    <row r="13" spans="2:3">
      <c r="B13" t="s">
        <v>139</v>
      </c>
      <c r="C13" s="102">
        <f>'ST L &amp; A-VI'!H11</f>
        <v>1712.1449999999998</v>
      </c>
    </row>
    <row r="14" spans="2:3">
      <c r="B14" t="s">
        <v>153</v>
      </c>
      <c r="C14" s="105">
        <f>'OFCA- VIII'!G9</f>
        <v>0</v>
      </c>
    </row>
    <row r="15" spans="2:3">
      <c r="B15" t="s">
        <v>140</v>
      </c>
      <c r="C15" s="105">
        <f>'OCA-VII'!D9</f>
        <v>0</v>
      </c>
    </row>
    <row r="16" spans="2:3">
      <c r="B16" s="99" t="s">
        <v>141</v>
      </c>
      <c r="C16" s="100">
        <f>SUM(C6:C15)</f>
        <v>5221.7849999999999</v>
      </c>
    </row>
    <row r="17" spans="2:3">
      <c r="B17" s="3"/>
      <c r="C17" s="101"/>
    </row>
    <row r="18" spans="2:3">
      <c r="B18" s="3" t="s">
        <v>142</v>
      </c>
      <c r="C18" s="101"/>
    </row>
    <row r="19" spans="2:3">
      <c r="B19" t="s">
        <v>143</v>
      </c>
      <c r="C19" s="102">
        <v>381.15</v>
      </c>
    </row>
    <row r="20" spans="2:3">
      <c r="B20" t="s">
        <v>144</v>
      </c>
      <c r="C20" s="102">
        <v>3.46</v>
      </c>
    </row>
    <row r="21" spans="2:3">
      <c r="B21" t="s">
        <v>145</v>
      </c>
      <c r="C21" s="102">
        <v>282.75</v>
      </c>
    </row>
    <row r="22" spans="2:3">
      <c r="B22" t="s">
        <v>146</v>
      </c>
      <c r="C22" s="102">
        <f>1.08+5.23</f>
        <v>6.3100000000000005</v>
      </c>
    </row>
    <row r="23" spans="2:3">
      <c r="B23" t="s">
        <v>147</v>
      </c>
      <c r="C23" s="102">
        <v>20217.05</v>
      </c>
    </row>
    <row r="24" spans="2:3">
      <c r="B24" t="s">
        <v>148</v>
      </c>
      <c r="C24" s="102">
        <v>1188.92</v>
      </c>
    </row>
    <row r="25" spans="2:3">
      <c r="B25" t="s">
        <v>144</v>
      </c>
      <c r="C25" s="102">
        <v>0.09</v>
      </c>
    </row>
    <row r="26" spans="2:3">
      <c r="B26" s="99" t="s">
        <v>149</v>
      </c>
      <c r="C26" s="100">
        <f>SUM(C19:C25)</f>
        <v>22079.73</v>
      </c>
    </row>
    <row r="27" spans="2:3">
      <c r="C27" s="103"/>
    </row>
    <row r="28" spans="2:3" ht="15.75">
      <c r="B28" s="104" t="s">
        <v>150</v>
      </c>
      <c r="C28" s="106">
        <f>C16-C26</f>
        <v>-16857.945</v>
      </c>
    </row>
    <row r="30" spans="2:3">
      <c r="B30" t="s">
        <v>151</v>
      </c>
      <c r="C30" s="102">
        <f>550600000/10^5</f>
        <v>5506</v>
      </c>
    </row>
    <row r="32" spans="2:3" ht="15.75">
      <c r="B32" s="104" t="s">
        <v>152</v>
      </c>
      <c r="C32" s="106">
        <f>C28/C30</f>
        <v>-3.0617408281874319</v>
      </c>
    </row>
  </sheetData>
  <mergeCells count="1">
    <mergeCell ref="B2: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40</v>
      </c>
      <c r="C3" t="e">
        <f>SUM(#REF!)</f>
        <v>#REF!</v>
      </c>
    </row>
    <row r="4" spans="2:3">
      <c r="B4" t="s">
        <v>41</v>
      </c>
      <c r="C4" t="e">
        <f>#REF!</f>
        <v>#REF!</v>
      </c>
    </row>
    <row r="6" spans="2:3">
      <c r="B6" t="s">
        <v>21</v>
      </c>
      <c r="C6" t="e">
        <f>SUM(C2:C4)</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39</v>
      </c>
      <c r="D2" s="23" t="e">
        <f>#REF!</f>
        <v>#REF!</v>
      </c>
    </row>
    <row r="3" spans="2:4">
      <c r="B3" t="s">
        <v>69</v>
      </c>
      <c r="D3" t="e">
        <f>+#REF!+#REF!</f>
        <v>#REF!</v>
      </c>
    </row>
    <row r="5" spans="2:4">
      <c r="D5" s="24" t="e">
        <f>SUM(D2:D3)</f>
        <v>#REF!</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42</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43</v>
      </c>
    </row>
    <row r="3" spans="2:4">
      <c r="C3" t="s">
        <v>44</v>
      </c>
    </row>
    <row r="4" spans="2:4">
      <c r="B4" t="s">
        <v>45</v>
      </c>
      <c r="C4" t="s">
        <v>46</v>
      </c>
      <c r="D4" t="s">
        <v>47</v>
      </c>
    </row>
    <row r="5" spans="2:4">
      <c r="B5" t="s">
        <v>48</v>
      </c>
      <c r="D5">
        <v>955</v>
      </c>
    </row>
    <row r="6" spans="2:4">
      <c r="B6" t="s">
        <v>49</v>
      </c>
      <c r="C6">
        <v>0.14000000000000001</v>
      </c>
      <c r="D6">
        <v>133.70000000000002</v>
      </c>
    </row>
    <row r="7" spans="2:4">
      <c r="B7" t="s">
        <v>50</v>
      </c>
      <c r="C7">
        <v>0</v>
      </c>
      <c r="D7">
        <v>0</v>
      </c>
    </row>
    <row r="8" spans="2:4">
      <c r="B8" t="s">
        <v>51</v>
      </c>
      <c r="C8">
        <v>87</v>
      </c>
      <c r="D8">
        <v>87</v>
      </c>
    </row>
    <row r="9" spans="2:4">
      <c r="B9" t="s">
        <v>52</v>
      </c>
      <c r="C9">
        <v>0.3</v>
      </c>
      <c r="D9">
        <v>40.110000000000007</v>
      </c>
    </row>
    <row r="10" spans="2:4">
      <c r="B10" t="s">
        <v>53</v>
      </c>
      <c r="C10">
        <v>0.02</v>
      </c>
      <c r="D10">
        <v>2.6740000000000004</v>
      </c>
    </row>
    <row r="11" spans="2:4">
      <c r="B11" t="s">
        <v>54</v>
      </c>
      <c r="C11">
        <v>7.5</v>
      </c>
      <c r="D11">
        <v>7.5</v>
      </c>
    </row>
    <row r="12" spans="2:4">
      <c r="B12" t="s">
        <v>55</v>
      </c>
      <c r="C12">
        <v>7.5</v>
      </c>
      <c r="D12">
        <v>7.5</v>
      </c>
    </row>
    <row r="13" spans="2:4">
      <c r="B13" t="s">
        <v>56</v>
      </c>
      <c r="C13">
        <v>0</v>
      </c>
      <c r="D13">
        <v>0</v>
      </c>
    </row>
    <row r="14" spans="2:4">
      <c r="B14" t="s">
        <v>57</v>
      </c>
      <c r="C14">
        <v>400</v>
      </c>
      <c r="D14">
        <v>400</v>
      </c>
    </row>
    <row r="15" spans="2:4">
      <c r="B15" t="s">
        <v>58</v>
      </c>
      <c r="C15">
        <v>1.04</v>
      </c>
      <c r="D15">
        <v>1.04</v>
      </c>
    </row>
    <row r="16" spans="2:4">
      <c r="B16" t="s">
        <v>59</v>
      </c>
      <c r="C16">
        <v>0.05</v>
      </c>
      <c r="D16">
        <v>65.5762</v>
      </c>
    </row>
    <row r="17" spans="2:5">
      <c r="B17" t="s">
        <v>60</v>
      </c>
      <c r="D17">
        <v>77</v>
      </c>
    </row>
    <row r="18" spans="2:5">
      <c r="B18" t="s">
        <v>21</v>
      </c>
      <c r="D18">
        <v>1777.1001999999999</v>
      </c>
    </row>
    <row r="20" spans="2:5">
      <c r="B20" t="s">
        <v>61</v>
      </c>
      <c r="C20">
        <v>1537</v>
      </c>
      <c r="D20">
        <v>1537</v>
      </c>
    </row>
    <row r="21" spans="2:5">
      <c r="B21" t="s">
        <v>62</v>
      </c>
      <c r="D21">
        <v>0</v>
      </c>
    </row>
    <row r="22" spans="2:5">
      <c r="B22" t="s">
        <v>63</v>
      </c>
      <c r="D22">
        <v>0</v>
      </c>
    </row>
    <row r="23" spans="2:5">
      <c r="B23" t="s">
        <v>64</v>
      </c>
      <c r="C23">
        <v>0</v>
      </c>
      <c r="D23">
        <v>0</v>
      </c>
    </row>
    <row r="24" spans="2:5">
      <c r="B24" t="s">
        <v>65</v>
      </c>
      <c r="C24">
        <v>0</v>
      </c>
      <c r="D24">
        <v>0</v>
      </c>
    </row>
    <row r="25" spans="2:5">
      <c r="B25" t="s">
        <v>59</v>
      </c>
      <c r="C25">
        <v>0.05</v>
      </c>
      <c r="D25">
        <v>76.850000000000009</v>
      </c>
    </row>
    <row r="26" spans="2:5">
      <c r="B26" t="s">
        <v>66</v>
      </c>
      <c r="D26">
        <v>1613.85</v>
      </c>
      <c r="E26">
        <f>D26/D30</f>
        <v>0.43191919835968068</v>
      </c>
    </row>
    <row r="28" spans="2:5">
      <c r="B28" t="s">
        <v>67</v>
      </c>
      <c r="C28">
        <v>345.51256000000001</v>
      </c>
      <c r="D28">
        <v>345.51256000000001</v>
      </c>
    </row>
    <row r="30" spans="2:5">
      <c r="B30" t="s">
        <v>68</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22"/>
  <sheetViews>
    <sheetView zoomScaleNormal="100" workbookViewId="0">
      <pane ySplit="4" topLeftCell="A5" activePane="bottomLeft" state="frozen"/>
      <selection pane="bottomLeft" activeCell="D8" sqref="D8"/>
    </sheetView>
  </sheetViews>
  <sheetFormatPr defaultColWidth="9" defaultRowHeight="12.75"/>
  <cols>
    <col min="1" max="1" width="9" style="43"/>
    <col min="2" max="2" width="7" style="43" bestFit="1" customWidth="1"/>
    <col min="3" max="3" width="37.42578125" style="43" bestFit="1" customWidth="1"/>
    <col min="4" max="4" width="19.140625" style="44" customWidth="1"/>
    <col min="5" max="5" width="17.5703125" style="44" bestFit="1" customWidth="1"/>
    <col min="6" max="6" width="17.5703125" style="44" customWidth="1"/>
    <col min="7" max="7" width="10.7109375" style="43" bestFit="1" customWidth="1"/>
    <col min="8" max="8" width="11" style="43" bestFit="1" customWidth="1"/>
    <col min="9" max="9" width="16.85546875" style="43" customWidth="1"/>
    <col min="10" max="10" width="15.7109375" style="43" customWidth="1"/>
    <col min="11" max="16384" width="9" style="43"/>
  </cols>
  <sheetData>
    <row r="2" spans="2:9">
      <c r="B2" s="108" t="s">
        <v>79</v>
      </c>
      <c r="C2" s="108"/>
      <c r="D2" s="108"/>
      <c r="E2" s="108"/>
      <c r="F2" s="109"/>
      <c r="G2" s="108"/>
    </row>
    <row r="3" spans="2:9">
      <c r="B3" s="116" t="s">
        <v>112</v>
      </c>
      <c r="C3" s="116"/>
      <c r="D3" s="116"/>
      <c r="E3" s="116"/>
      <c r="F3" s="117"/>
      <c r="G3" s="116"/>
    </row>
    <row r="4" spans="2:9" ht="46.5" customHeight="1">
      <c r="B4" s="45" t="s">
        <v>27</v>
      </c>
      <c r="C4" s="45" t="s">
        <v>2</v>
      </c>
      <c r="D4" s="46" t="s">
        <v>72</v>
      </c>
      <c r="E4" s="46" t="s">
        <v>32</v>
      </c>
      <c r="F4" s="46" t="s">
        <v>94</v>
      </c>
      <c r="G4" s="45" t="s">
        <v>28</v>
      </c>
    </row>
    <row r="5" spans="2:9">
      <c r="B5" s="118" t="s">
        <v>73</v>
      </c>
      <c r="C5" s="118"/>
      <c r="D5" s="118"/>
      <c r="E5" s="118"/>
      <c r="F5" s="119"/>
      <c r="G5" s="118"/>
    </row>
    <row r="6" spans="2:9">
      <c r="B6" s="69">
        <v>1</v>
      </c>
      <c r="C6" s="98" t="s">
        <v>172</v>
      </c>
      <c r="D6" s="48">
        <f>'Property, Plant &amp; Equipment-I'!D13</f>
        <v>13763.789999999999</v>
      </c>
      <c r="E6" s="48">
        <f>'Property, Plant &amp; Equipment-I'!E13</f>
        <v>0</v>
      </c>
      <c r="F6" s="48">
        <f>'Property, Plant &amp; Equipment-I'!F13</f>
        <v>0</v>
      </c>
      <c r="G6" s="49" t="s">
        <v>169</v>
      </c>
    </row>
    <row r="7" spans="2:9">
      <c r="B7" s="69">
        <v>2</v>
      </c>
      <c r="C7" s="98" t="s">
        <v>171</v>
      </c>
      <c r="D7" s="48">
        <f>'CWIP-II'!D6</f>
        <v>26746.83</v>
      </c>
      <c r="E7" s="48">
        <f>'CWIP-II'!E6</f>
        <v>0</v>
      </c>
      <c r="F7" s="48">
        <f>'CWIP-II'!F6</f>
        <v>0</v>
      </c>
      <c r="G7" s="49" t="s">
        <v>170</v>
      </c>
    </row>
    <row r="8" spans="2:9">
      <c r="B8" s="69">
        <v>3</v>
      </c>
      <c r="C8" s="98" t="s">
        <v>80</v>
      </c>
      <c r="D8" s="48">
        <f>'ONFCA-III'!D10</f>
        <v>2260.2399999999998</v>
      </c>
      <c r="E8" s="48">
        <f>'ONFCA-III'!G10</f>
        <v>0</v>
      </c>
      <c r="F8" s="48">
        <f>'ONFCA-III'!H10</f>
        <v>0</v>
      </c>
      <c r="G8" s="49" t="s">
        <v>37</v>
      </c>
    </row>
    <row r="9" spans="2:9">
      <c r="B9" s="69">
        <v>4</v>
      </c>
      <c r="C9" s="96" t="s">
        <v>91</v>
      </c>
      <c r="D9" s="52">
        <f>'ONCA-IV'!C7</f>
        <v>11674.4</v>
      </c>
      <c r="E9" s="52">
        <f>'ONCA-IV'!D7</f>
        <v>3502.3199999999997</v>
      </c>
      <c r="F9" s="52">
        <f>'ONCA-IV'!E7</f>
        <v>1751.1599999999999</v>
      </c>
      <c r="G9" s="70" t="s">
        <v>38</v>
      </c>
    </row>
    <row r="10" spans="2:9">
      <c r="B10" s="69">
        <v>5</v>
      </c>
      <c r="C10" s="96" t="s">
        <v>81</v>
      </c>
      <c r="D10" s="52">
        <f>'Cash &amp; Cash Equivalents- V'!C7</f>
        <v>7.32</v>
      </c>
      <c r="E10" s="52">
        <f>'Cash &amp; Cash Equivalents- V'!E7</f>
        <v>7.32</v>
      </c>
      <c r="F10" s="52">
        <f>'Cash &amp; Cash Equivalents- V'!F7</f>
        <v>7.32</v>
      </c>
      <c r="G10" s="70" t="s">
        <v>87</v>
      </c>
    </row>
    <row r="11" spans="2:9">
      <c r="B11" s="69">
        <v>6</v>
      </c>
      <c r="C11" s="97" t="s">
        <v>93</v>
      </c>
      <c r="D11" s="52">
        <f>'ST L &amp; A-VI'!D11</f>
        <v>5707.15</v>
      </c>
      <c r="E11" s="52">
        <f>'ST L &amp; A-VI'!H11</f>
        <v>1712.1449999999998</v>
      </c>
      <c r="F11" s="52">
        <f>'ST L &amp; A-VI'!I11</f>
        <v>856.07249999999988</v>
      </c>
      <c r="G11" s="70" t="s">
        <v>88</v>
      </c>
    </row>
    <row r="12" spans="2:9">
      <c r="B12" s="69">
        <v>7</v>
      </c>
      <c r="C12" s="50" t="s">
        <v>82</v>
      </c>
      <c r="D12" s="51">
        <f>'OCA-VII'!C9</f>
        <v>153.57000000000002</v>
      </c>
      <c r="E12" s="52">
        <f>'OCA-VII'!D9</f>
        <v>0</v>
      </c>
      <c r="F12" s="52">
        <f>'OCA-VII'!E9</f>
        <v>0</v>
      </c>
      <c r="G12" s="47" t="s">
        <v>92</v>
      </c>
    </row>
    <row r="13" spans="2:9">
      <c r="B13" s="69">
        <v>8</v>
      </c>
      <c r="C13" s="95" t="s">
        <v>117</v>
      </c>
      <c r="D13" s="51">
        <f>'OFCA- VIII'!D9</f>
        <v>1475.52</v>
      </c>
      <c r="E13" s="52">
        <f>'OFCA- VIII'!G9</f>
        <v>0</v>
      </c>
      <c r="F13" s="52">
        <f>'OFCA- VIII'!H9</f>
        <v>0</v>
      </c>
      <c r="G13" s="70" t="s">
        <v>119</v>
      </c>
    </row>
    <row r="14" spans="2:9">
      <c r="B14" s="115" t="s">
        <v>21</v>
      </c>
      <c r="C14" s="115"/>
      <c r="D14" s="53">
        <f>SUM(D8:D12)</f>
        <v>19802.68</v>
      </c>
      <c r="E14" s="53">
        <f>SUM(E8:E12)</f>
        <v>5221.7849999999999</v>
      </c>
      <c r="F14" s="72">
        <f>SUM(F8:F12)</f>
        <v>2614.5524999999998</v>
      </c>
      <c r="G14" s="54"/>
      <c r="I14" s="55"/>
    </row>
    <row r="15" spans="2:9" ht="12" customHeight="1">
      <c r="B15" s="111" t="s">
        <v>20</v>
      </c>
      <c r="C15" s="112"/>
      <c r="D15" s="112"/>
      <c r="E15" s="112"/>
      <c r="F15" s="113"/>
      <c r="G15" s="114"/>
    </row>
    <row r="16" spans="2:9" ht="253.5" customHeight="1">
      <c r="B16" s="110" t="s">
        <v>97</v>
      </c>
      <c r="C16" s="110"/>
      <c r="D16" s="110"/>
      <c r="E16" s="110"/>
      <c r="F16" s="110"/>
      <c r="G16" s="110"/>
    </row>
    <row r="17" spans="2:7" ht="33.75" customHeight="1">
      <c r="B17" s="56"/>
      <c r="C17" s="56"/>
      <c r="D17" s="56"/>
      <c r="E17" s="56"/>
      <c r="F17" s="56"/>
      <c r="G17" s="56"/>
    </row>
    <row r="18" spans="2:7" ht="23.25" customHeight="1">
      <c r="B18" s="57"/>
      <c r="C18" s="57"/>
      <c r="D18" s="57"/>
      <c r="E18" s="57"/>
      <c r="F18" s="57"/>
      <c r="G18" s="57"/>
    </row>
    <row r="19" spans="2:7" ht="36" customHeight="1">
      <c r="B19" s="56"/>
      <c r="C19" s="56"/>
      <c r="D19" s="56"/>
      <c r="E19" s="56"/>
      <c r="F19" s="56"/>
      <c r="G19" s="56"/>
    </row>
    <row r="20" spans="2:7" ht="33.75" customHeight="1">
      <c r="B20" s="56"/>
      <c r="C20" s="56"/>
      <c r="D20" s="56"/>
      <c r="E20" s="56"/>
      <c r="F20" s="56"/>
      <c r="G20" s="56"/>
    </row>
    <row r="21" spans="2:7" ht="30" customHeight="1">
      <c r="B21" s="58"/>
      <c r="C21" s="58"/>
      <c r="D21" s="58"/>
      <c r="E21" s="58"/>
      <c r="F21" s="58"/>
      <c r="G21" s="58"/>
    </row>
    <row r="22" spans="2:7" ht="48.75" customHeight="1">
      <c r="B22" s="58"/>
      <c r="C22" s="58"/>
      <c r="D22" s="58"/>
      <c r="E22" s="58"/>
      <c r="F22" s="58"/>
      <c r="G22" s="58"/>
    </row>
  </sheetData>
  <mergeCells count="6">
    <mergeCell ref="B2:G2"/>
    <mergeCell ref="B16:G16"/>
    <mergeCell ref="B15:G15"/>
    <mergeCell ref="B14:C14"/>
    <mergeCell ref="B3:G3"/>
    <mergeCell ref="B5:G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A8AE-5A3C-4560-B785-78D0666D3BB9}">
  <dimension ref="B2:G13"/>
  <sheetViews>
    <sheetView tabSelected="1" workbookViewId="0">
      <selection activeCell="K10" sqref="K10"/>
    </sheetView>
  </sheetViews>
  <sheetFormatPr defaultRowHeight="15"/>
  <cols>
    <col min="3" max="3" width="31.28515625" customWidth="1"/>
  </cols>
  <sheetData>
    <row r="2" spans="2:7">
      <c r="B2" s="175" t="s">
        <v>159</v>
      </c>
      <c r="C2" s="175"/>
      <c r="D2" s="175"/>
      <c r="E2" s="175"/>
      <c r="F2" s="175"/>
      <c r="G2" s="175"/>
    </row>
    <row r="3" spans="2:7" ht="60">
      <c r="B3" s="176" t="s">
        <v>27</v>
      </c>
      <c r="C3" s="176" t="s">
        <v>155</v>
      </c>
      <c r="D3" s="178" t="s">
        <v>72</v>
      </c>
      <c r="E3" s="178" t="s">
        <v>156</v>
      </c>
      <c r="F3" s="178" t="s">
        <v>109</v>
      </c>
      <c r="G3" s="178" t="s">
        <v>22</v>
      </c>
    </row>
    <row r="4" spans="2:7">
      <c r="B4" s="179" t="s">
        <v>157</v>
      </c>
      <c r="C4" s="180"/>
      <c r="D4" s="180"/>
      <c r="E4" s="180"/>
      <c r="F4" s="180"/>
      <c r="G4" s="181"/>
    </row>
    <row r="5" spans="2:7">
      <c r="B5" s="182">
        <v>1</v>
      </c>
      <c r="C5" s="183" t="s">
        <v>160</v>
      </c>
      <c r="D5" s="191">
        <v>13682.49</v>
      </c>
      <c r="E5" s="191">
        <v>0</v>
      </c>
      <c r="F5" s="191">
        <f t="shared" ref="F5:F12" si="0">E5*(1-5%)</f>
        <v>0</v>
      </c>
      <c r="G5" s="192" t="s">
        <v>161</v>
      </c>
    </row>
    <row r="6" spans="2:7">
      <c r="B6" s="193">
        <v>2</v>
      </c>
      <c r="C6" s="194" t="s">
        <v>162</v>
      </c>
      <c r="D6" s="191">
        <v>79.03</v>
      </c>
      <c r="E6" s="191">
        <v>0</v>
      </c>
      <c r="F6" s="195">
        <f t="shared" si="0"/>
        <v>0</v>
      </c>
      <c r="G6" s="196"/>
    </row>
    <row r="7" spans="2:7" ht="45">
      <c r="B7" s="193">
        <v>3</v>
      </c>
      <c r="C7" s="194" t="s">
        <v>163</v>
      </c>
      <c r="D7" s="191">
        <v>0.25</v>
      </c>
      <c r="E7" s="191">
        <v>0</v>
      </c>
      <c r="F7" s="195">
        <f t="shared" si="0"/>
        <v>0</v>
      </c>
      <c r="G7" s="196"/>
    </row>
    <row r="8" spans="2:7" ht="45">
      <c r="B8" s="193">
        <v>4</v>
      </c>
      <c r="C8" s="194" t="s">
        <v>164</v>
      </c>
      <c r="D8" s="191">
        <v>0.42</v>
      </c>
      <c r="E8" s="191">
        <v>0</v>
      </c>
      <c r="F8" s="195">
        <f t="shared" si="0"/>
        <v>0</v>
      </c>
      <c r="G8" s="196"/>
    </row>
    <row r="9" spans="2:7" ht="45">
      <c r="B9" s="193">
        <v>5</v>
      </c>
      <c r="C9" s="194" t="s">
        <v>165</v>
      </c>
      <c r="D9" s="191">
        <v>0.31</v>
      </c>
      <c r="E9" s="191">
        <v>0</v>
      </c>
      <c r="F9" s="195">
        <f t="shared" si="0"/>
        <v>0</v>
      </c>
      <c r="G9" s="196"/>
    </row>
    <row r="10" spans="2:7" ht="60">
      <c r="B10" s="193">
        <v>6</v>
      </c>
      <c r="C10" s="194" t="s">
        <v>166</v>
      </c>
      <c r="D10" s="191">
        <v>0.9</v>
      </c>
      <c r="E10" s="191">
        <v>0</v>
      </c>
      <c r="F10" s="195">
        <f t="shared" si="0"/>
        <v>0</v>
      </c>
      <c r="G10" s="196"/>
    </row>
    <row r="11" spans="2:7">
      <c r="B11" s="193">
        <v>7</v>
      </c>
      <c r="C11" s="194" t="s">
        <v>167</v>
      </c>
      <c r="D11" s="191">
        <v>0.06</v>
      </c>
      <c r="E11" s="191">
        <v>0</v>
      </c>
      <c r="F11" s="195">
        <f t="shared" si="0"/>
        <v>0</v>
      </c>
      <c r="G11" s="196"/>
    </row>
    <row r="12" spans="2:7" ht="60">
      <c r="B12" s="197">
        <v>8</v>
      </c>
      <c r="C12" s="198" t="s">
        <v>168</v>
      </c>
      <c r="D12" s="191">
        <v>0.33</v>
      </c>
      <c r="E12" s="191">
        <v>0</v>
      </c>
      <c r="F12" s="195">
        <f t="shared" si="0"/>
        <v>0</v>
      </c>
      <c r="G12" s="199"/>
    </row>
    <row r="13" spans="2:7">
      <c r="B13" s="197"/>
      <c r="C13" s="200" t="s">
        <v>21</v>
      </c>
      <c r="D13" s="201">
        <f>SUM(D5:D12)</f>
        <v>13763.789999999999</v>
      </c>
      <c r="E13" s="201">
        <f>SUM(E5:E12)</f>
        <v>0</v>
      </c>
      <c r="F13" s="201">
        <f>SUM(F5:F12)</f>
        <v>0</v>
      </c>
      <c r="G13" s="202"/>
    </row>
  </sheetData>
  <mergeCells count="3">
    <mergeCell ref="B2:G2"/>
    <mergeCell ref="B4:G4"/>
    <mergeCell ref="G5:G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BFCC-9ECD-4059-86FE-8DCC542AF9D1}">
  <dimension ref="B2:G6"/>
  <sheetViews>
    <sheetView workbookViewId="0">
      <selection activeCell="D6" sqref="D6"/>
    </sheetView>
  </sheetViews>
  <sheetFormatPr defaultRowHeight="15"/>
  <cols>
    <col min="3" max="3" width="15.7109375" customWidth="1"/>
    <col min="4" max="4" width="22.140625" customWidth="1"/>
    <col min="5" max="5" width="14.85546875" customWidth="1"/>
    <col min="6" max="6" width="14.7109375" customWidth="1"/>
  </cols>
  <sheetData>
    <row r="2" spans="2:7">
      <c r="B2" s="175" t="s">
        <v>154</v>
      </c>
      <c r="C2" s="175"/>
      <c r="D2" s="175"/>
      <c r="E2" s="175"/>
      <c r="F2" s="175"/>
      <c r="G2" s="175"/>
    </row>
    <row r="3" spans="2:7" ht="60">
      <c r="B3" s="176" t="s">
        <v>27</v>
      </c>
      <c r="C3" s="176" t="s">
        <v>155</v>
      </c>
      <c r="D3" s="177" t="s">
        <v>72</v>
      </c>
      <c r="E3" s="178" t="s">
        <v>156</v>
      </c>
      <c r="F3" s="178" t="s">
        <v>109</v>
      </c>
      <c r="G3" s="178" t="s">
        <v>22</v>
      </c>
    </row>
    <row r="4" spans="2:7">
      <c r="B4" s="179" t="s">
        <v>157</v>
      </c>
      <c r="C4" s="180"/>
      <c r="D4" s="180"/>
      <c r="E4" s="180"/>
      <c r="F4" s="180"/>
      <c r="G4" s="181"/>
    </row>
    <row r="5" spans="2:7" ht="60">
      <c r="B5" s="182">
        <v>1</v>
      </c>
      <c r="C5" s="183" t="s">
        <v>154</v>
      </c>
      <c r="D5" s="184">
        <v>26746.83</v>
      </c>
      <c r="E5" s="185">
        <v>0</v>
      </c>
      <c r="F5" s="185">
        <v>0</v>
      </c>
      <c r="G5" s="182" t="s">
        <v>158</v>
      </c>
    </row>
    <row r="6" spans="2:7">
      <c r="B6" s="186"/>
      <c r="C6" s="187" t="s">
        <v>21</v>
      </c>
      <c r="D6" s="188">
        <f>SUM(D5)</f>
        <v>26746.83</v>
      </c>
      <c r="E6" s="189">
        <f>SUM(E5)</f>
        <v>0</v>
      </c>
      <c r="F6" s="189">
        <f>SUM(F5)</f>
        <v>0</v>
      </c>
      <c r="G6" s="190"/>
    </row>
  </sheetData>
  <mergeCells count="2">
    <mergeCell ref="B2:G2"/>
    <mergeCell ref="B4: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12"/>
  <sheetViews>
    <sheetView workbookViewId="0">
      <pane ySplit="5" topLeftCell="A9" activePane="bottomLeft" state="frozen"/>
      <selection pane="bottomLeft" activeCell="G10" sqref="G10:H10"/>
    </sheetView>
  </sheetViews>
  <sheetFormatPr defaultRowHeight="15"/>
  <cols>
    <col min="1" max="1" width="4.7109375" bestFit="1" customWidth="1"/>
    <col min="2" max="8" width="10.42578125" customWidth="1"/>
    <col min="9" max="9" width="40" customWidth="1"/>
  </cols>
  <sheetData>
    <row r="2" spans="1:11">
      <c r="A2" s="120" t="s">
        <v>76</v>
      </c>
      <c r="B2" s="121"/>
      <c r="C2" s="121"/>
      <c r="D2" s="121"/>
      <c r="E2" s="121"/>
      <c r="F2" s="121"/>
      <c r="G2" s="121"/>
      <c r="H2" s="121"/>
      <c r="I2" s="122"/>
    </row>
    <row r="3" spans="1:11">
      <c r="A3" s="123" t="str">
        <f>SUMMARY!B3</f>
        <v>Details as on 31st March 2022</v>
      </c>
      <c r="B3" s="124"/>
      <c r="C3" s="124"/>
      <c r="D3" s="124"/>
      <c r="E3" s="124"/>
      <c r="F3" s="124"/>
      <c r="G3" s="124"/>
      <c r="H3" s="124"/>
      <c r="I3" s="125"/>
    </row>
    <row r="4" spans="1:11" ht="48">
      <c r="A4" s="37" t="s">
        <v>0</v>
      </c>
      <c r="B4" s="37" t="s">
        <v>35</v>
      </c>
      <c r="C4" s="37" t="s">
        <v>110</v>
      </c>
      <c r="D4" s="60" t="s">
        <v>71</v>
      </c>
      <c r="E4" s="37" t="s">
        <v>34</v>
      </c>
      <c r="F4" s="37" t="s">
        <v>30</v>
      </c>
      <c r="G4" s="37" t="s">
        <v>33</v>
      </c>
      <c r="H4" s="37" t="s">
        <v>94</v>
      </c>
      <c r="I4" s="37" t="s">
        <v>22</v>
      </c>
    </row>
    <row r="5" spans="1:11">
      <c r="A5" s="123" t="str">
        <f>SUMMARY!B5</f>
        <v>Figures in INR Lakhs</v>
      </c>
      <c r="B5" s="124"/>
      <c r="C5" s="124"/>
      <c r="D5" s="124"/>
      <c r="E5" s="124"/>
      <c r="F5" s="124"/>
      <c r="G5" s="124"/>
      <c r="H5" s="124"/>
      <c r="I5" s="125"/>
    </row>
    <row r="6" spans="1:11">
      <c r="A6" s="61"/>
      <c r="B6" s="86"/>
      <c r="C6" s="84"/>
      <c r="D6" s="84"/>
      <c r="E6" s="84"/>
      <c r="F6" s="84"/>
      <c r="G6" s="84"/>
      <c r="H6" s="84"/>
      <c r="I6" s="85"/>
    </row>
    <row r="7" spans="1:11" ht="51.75" customHeight="1">
      <c r="A7" s="61"/>
      <c r="B7" s="130" t="s">
        <v>95</v>
      </c>
      <c r="C7" s="38" t="s">
        <v>113</v>
      </c>
      <c r="D7" s="62">
        <v>1930.5</v>
      </c>
      <c r="E7" s="63" t="s">
        <v>77</v>
      </c>
      <c r="F7" s="38" t="s">
        <v>36</v>
      </c>
      <c r="G7" s="64" t="s">
        <v>99</v>
      </c>
      <c r="H7" s="64" t="s">
        <v>99</v>
      </c>
      <c r="I7" s="133" t="s">
        <v>128</v>
      </c>
      <c r="J7" s="71">
        <v>0</v>
      </c>
      <c r="K7" s="71">
        <v>0</v>
      </c>
    </row>
    <row r="8" spans="1:11" ht="66" customHeight="1">
      <c r="A8" s="94"/>
      <c r="B8" s="131"/>
      <c r="C8" s="68" t="s">
        <v>114</v>
      </c>
      <c r="D8" s="62">
        <v>329.14</v>
      </c>
      <c r="E8" s="63" t="s">
        <v>77</v>
      </c>
      <c r="F8" s="38" t="s">
        <v>36</v>
      </c>
      <c r="G8" s="64" t="s">
        <v>99</v>
      </c>
      <c r="H8" s="64" t="s">
        <v>99</v>
      </c>
      <c r="I8" s="134"/>
      <c r="J8" s="71">
        <v>0</v>
      </c>
      <c r="K8" s="71">
        <v>0</v>
      </c>
    </row>
    <row r="9" spans="1:11" ht="118.5" customHeight="1">
      <c r="A9" s="94"/>
      <c r="B9" s="132"/>
      <c r="C9" s="68" t="s">
        <v>115</v>
      </c>
      <c r="D9" s="62">
        <v>0.6</v>
      </c>
      <c r="E9" s="63" t="s">
        <v>77</v>
      </c>
      <c r="F9" s="38" t="s">
        <v>36</v>
      </c>
      <c r="G9" s="64" t="s">
        <v>99</v>
      </c>
      <c r="H9" s="64" t="s">
        <v>99</v>
      </c>
      <c r="I9" s="135"/>
      <c r="J9" s="71">
        <v>0</v>
      </c>
      <c r="K9" s="71">
        <v>0</v>
      </c>
    </row>
    <row r="10" spans="1:11" ht="45" customHeight="1">
      <c r="A10" s="65"/>
      <c r="B10" s="66"/>
      <c r="C10" s="59" t="s">
        <v>25</v>
      </c>
      <c r="D10" s="40">
        <f>SUM(D7:D9)</f>
        <v>2260.2399999999998</v>
      </c>
      <c r="E10" s="67"/>
      <c r="F10" s="67"/>
      <c r="G10" s="76">
        <f>SUM(G9)</f>
        <v>0</v>
      </c>
      <c r="H10" s="76">
        <f>SUM(H9)</f>
        <v>0</v>
      </c>
      <c r="I10" s="40"/>
    </row>
    <row r="11" spans="1:11">
      <c r="A11" s="126" t="str">
        <f>SUMMARY!B15</f>
        <v>REMARKS &amp; NOTES:-</v>
      </c>
      <c r="B11" s="127"/>
      <c r="C11" s="127"/>
      <c r="D11" s="127"/>
      <c r="E11" s="127"/>
      <c r="F11" s="127"/>
      <c r="G11" s="127"/>
      <c r="H11" s="127"/>
      <c r="I11" s="128"/>
    </row>
    <row r="12" spans="1:11" ht="101.25" customHeight="1">
      <c r="A12" s="129" t="s">
        <v>98</v>
      </c>
      <c r="B12" s="129"/>
      <c r="C12" s="129"/>
      <c r="D12" s="129"/>
      <c r="E12" s="129"/>
      <c r="F12" s="129"/>
      <c r="G12" s="129"/>
      <c r="H12" s="129"/>
      <c r="I12" s="129"/>
      <c r="J12" s="31"/>
    </row>
  </sheetData>
  <mergeCells count="7">
    <mergeCell ref="A2:I2"/>
    <mergeCell ref="A3:I3"/>
    <mergeCell ref="A5:I5"/>
    <mergeCell ref="A11:I11"/>
    <mergeCell ref="A12:I12"/>
    <mergeCell ref="B7:B9"/>
    <mergeCell ref="I7:I9"/>
  </mergeCells>
  <dataValidations disablePrompts="1" count="1">
    <dataValidation type="list" allowBlank="1" showInputMessage="1" showErrorMessage="1" sqref="F10" xr:uid="{00000000-0002-0000-0500-000000000000}">
      <formula1>"On follow up party says it will be realised soon, Dispute in offered services, Dispute in Invoicing, Pending without reason, Unfairly held up by the party "</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9"/>
  <sheetViews>
    <sheetView workbookViewId="0">
      <selection activeCell="F6" sqref="F6"/>
    </sheetView>
  </sheetViews>
  <sheetFormatPr defaultRowHeight="15"/>
  <cols>
    <col min="1" max="1" width="4.7109375" bestFit="1" customWidth="1"/>
    <col min="2" max="2" width="18.140625" customWidth="1"/>
    <col min="3" max="3" width="14.42578125" customWidth="1"/>
    <col min="4" max="4" width="11" customWidth="1"/>
    <col min="5" max="5" width="15" customWidth="1"/>
    <col min="6" max="6" width="45.140625" customWidth="1"/>
  </cols>
  <sheetData>
    <row r="2" spans="1:8">
      <c r="A2" s="136" t="s">
        <v>89</v>
      </c>
      <c r="B2" s="137"/>
      <c r="C2" s="137"/>
      <c r="D2" s="137"/>
      <c r="E2" s="137"/>
      <c r="F2" s="138"/>
    </row>
    <row r="3" spans="1:8">
      <c r="A3" s="123" t="str">
        <f>SUMMARY!B3</f>
        <v>Details as on 31st March 2022</v>
      </c>
      <c r="B3" s="139"/>
      <c r="C3" s="139"/>
      <c r="D3" s="139"/>
      <c r="E3" s="139"/>
      <c r="F3" s="125"/>
    </row>
    <row r="4" spans="1:8" ht="36">
      <c r="A4" s="37" t="s">
        <v>0</v>
      </c>
      <c r="B4" s="37" t="s">
        <v>90</v>
      </c>
      <c r="C4" s="60" t="s">
        <v>71</v>
      </c>
      <c r="D4" s="37" t="s">
        <v>33</v>
      </c>
      <c r="E4" s="37" t="s">
        <v>96</v>
      </c>
      <c r="F4" s="37" t="s">
        <v>22</v>
      </c>
    </row>
    <row r="5" spans="1:8">
      <c r="A5" s="123" t="str">
        <f>[1]SUMMARY!B5</f>
        <v>Figures in INR Lakhs</v>
      </c>
      <c r="B5" s="139"/>
      <c r="C5" s="139"/>
      <c r="D5" s="139"/>
      <c r="E5" s="139"/>
      <c r="F5" s="125"/>
    </row>
    <row r="6" spans="1:8" ht="156">
      <c r="A6" s="75">
        <v>1</v>
      </c>
      <c r="B6" s="39" t="s">
        <v>100</v>
      </c>
      <c r="C6" s="81">
        <v>11674.4</v>
      </c>
      <c r="D6" s="82">
        <f>$C6*G6</f>
        <v>3502.3199999999997</v>
      </c>
      <c r="E6" s="82">
        <f>$C6*H6</f>
        <v>1751.1599999999999</v>
      </c>
      <c r="F6" s="74" t="s">
        <v>123</v>
      </c>
      <c r="G6" s="71">
        <v>0.3</v>
      </c>
      <c r="H6" s="71">
        <v>0.15</v>
      </c>
    </row>
    <row r="7" spans="1:8">
      <c r="A7" s="65"/>
      <c r="B7" s="59" t="s">
        <v>25</v>
      </c>
      <c r="C7" s="40">
        <f>SUM(C6)</f>
        <v>11674.4</v>
      </c>
      <c r="D7" s="40">
        <f t="shared" ref="D7:E7" si="0">SUM(D6)</f>
        <v>3502.3199999999997</v>
      </c>
      <c r="E7" s="40">
        <f t="shared" si="0"/>
        <v>1751.1599999999999</v>
      </c>
      <c r="F7" s="65"/>
    </row>
    <row r="8" spans="1:8">
      <c r="A8" s="126" t="str">
        <f>[1]SUMMARY!B16</f>
        <v>REMARKS &amp; NOTES:-</v>
      </c>
      <c r="B8" s="140"/>
      <c r="C8" s="140"/>
      <c r="D8" s="140"/>
      <c r="E8" s="140"/>
      <c r="F8" s="128"/>
    </row>
    <row r="9" spans="1:8" ht="115.15" customHeight="1">
      <c r="A9" s="141" t="s">
        <v>98</v>
      </c>
      <c r="B9" s="142"/>
      <c r="C9" s="142"/>
      <c r="D9" s="142"/>
      <c r="E9" s="142"/>
      <c r="F9" s="143"/>
    </row>
  </sheetData>
  <mergeCells count="5">
    <mergeCell ref="A2:F2"/>
    <mergeCell ref="A3:F3"/>
    <mergeCell ref="A5:F5"/>
    <mergeCell ref="A8:F8"/>
    <mergeCell ref="A9:F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2"/>
  <sheetViews>
    <sheetView zoomScaleNormal="100" workbookViewId="0">
      <pane ySplit="4" topLeftCell="A5" activePane="bottomLeft" state="frozen"/>
      <selection pane="bottomLeft" activeCell="G7" sqref="G7"/>
    </sheetView>
  </sheetViews>
  <sheetFormatPr defaultColWidth="36.28515625" defaultRowHeight="12"/>
  <cols>
    <col min="1" max="1" width="6.7109375" style="27" bestFit="1" customWidth="1"/>
    <col min="2" max="5" width="10.42578125" style="27" customWidth="1"/>
    <col min="6" max="6" width="11" style="27" customWidth="1"/>
    <col min="7" max="7" width="48.140625" style="27" customWidth="1"/>
    <col min="8" max="10" width="8" style="27" bestFit="1" customWidth="1"/>
    <col min="11" max="16384" width="36.28515625" style="27"/>
  </cols>
  <sheetData>
    <row r="2" spans="1:10">
      <c r="A2" s="144" t="s">
        <v>75</v>
      </c>
      <c r="B2" s="145"/>
      <c r="C2" s="145"/>
      <c r="D2" s="145"/>
      <c r="E2" s="145"/>
      <c r="F2" s="145"/>
      <c r="G2" s="146"/>
    </row>
    <row r="3" spans="1:10">
      <c r="A3" s="147" t="str">
        <f>SUMMARY!B3</f>
        <v>Details as on 31st March 2022</v>
      </c>
      <c r="B3" s="148"/>
      <c r="C3" s="148"/>
      <c r="D3" s="148"/>
      <c r="E3" s="148"/>
      <c r="F3" s="148"/>
      <c r="G3" s="149"/>
    </row>
    <row r="4" spans="1:10" ht="57" customHeight="1">
      <c r="A4" s="20" t="s">
        <v>23</v>
      </c>
      <c r="B4" s="20" t="s">
        <v>70</v>
      </c>
      <c r="C4" s="21" t="s">
        <v>31</v>
      </c>
      <c r="D4" s="21" t="s">
        <v>24</v>
      </c>
      <c r="E4" s="37" t="s">
        <v>33</v>
      </c>
      <c r="F4" s="37" t="s">
        <v>96</v>
      </c>
      <c r="G4" s="21" t="s">
        <v>22</v>
      </c>
    </row>
    <row r="5" spans="1:10">
      <c r="A5" s="150" t="str">
        <f>SUMMARY!B5</f>
        <v>Figures in INR Lakhs</v>
      </c>
      <c r="B5" s="151"/>
      <c r="C5" s="151"/>
      <c r="D5" s="151"/>
      <c r="E5" s="151"/>
      <c r="F5" s="151"/>
      <c r="G5" s="152"/>
    </row>
    <row r="6" spans="1:10" ht="114.75" customHeight="1">
      <c r="A6" s="36">
        <v>1</v>
      </c>
      <c r="B6" s="33" t="s">
        <v>116</v>
      </c>
      <c r="C6" s="35">
        <v>7.32</v>
      </c>
      <c r="D6" s="34" t="s">
        <v>74</v>
      </c>
      <c r="E6" s="35">
        <f>+C6*H6</f>
        <v>7.32</v>
      </c>
      <c r="F6" s="32">
        <f>+C6*I6</f>
        <v>7.32</v>
      </c>
      <c r="G6" s="42" t="s">
        <v>122</v>
      </c>
      <c r="H6" s="28">
        <v>1</v>
      </c>
      <c r="I6" s="28">
        <v>1</v>
      </c>
      <c r="J6" s="28"/>
    </row>
    <row r="7" spans="1:10">
      <c r="A7" s="29" t="s">
        <v>26</v>
      </c>
      <c r="B7" s="30"/>
      <c r="C7" s="25">
        <f>SUM(C6:C6)</f>
        <v>7.32</v>
      </c>
      <c r="D7" s="25"/>
      <c r="E7" s="25">
        <f>SUM(E6:E6)</f>
        <v>7.32</v>
      </c>
      <c r="F7" s="25">
        <f>SUM(F6:F6)</f>
        <v>7.32</v>
      </c>
      <c r="G7" s="22"/>
      <c r="I7" s="26"/>
    </row>
    <row r="8" spans="1:10">
      <c r="A8" s="153" t="str">
        <f>SUMMARY!B15</f>
        <v>REMARKS &amp; NOTES:-</v>
      </c>
      <c r="B8" s="154"/>
      <c r="C8" s="154"/>
      <c r="D8" s="154"/>
      <c r="E8" s="154"/>
      <c r="F8" s="154"/>
      <c r="G8" s="155"/>
      <c r="I8" s="26"/>
    </row>
    <row r="9" spans="1:10" ht="115.5" customHeight="1">
      <c r="A9" s="110" t="s">
        <v>101</v>
      </c>
      <c r="B9" s="110"/>
      <c r="C9" s="110"/>
      <c r="D9" s="110"/>
      <c r="E9" s="110"/>
      <c r="F9" s="110"/>
      <c r="G9" s="110"/>
      <c r="I9" s="26"/>
    </row>
    <row r="10" spans="1:10">
      <c r="A10" s="31"/>
      <c r="B10" s="31"/>
      <c r="C10" s="31"/>
      <c r="D10" s="31"/>
      <c r="E10" s="31"/>
      <c r="F10" s="31"/>
      <c r="G10" s="31"/>
    </row>
    <row r="11" spans="1:10">
      <c r="A11" s="31"/>
      <c r="B11" s="31"/>
      <c r="C11" s="31"/>
      <c r="D11" s="31"/>
      <c r="E11" s="31"/>
      <c r="F11" s="31"/>
      <c r="G11" s="31"/>
    </row>
    <row r="12" spans="1:10">
      <c r="A12" s="31"/>
      <c r="B12" s="31"/>
      <c r="C12" s="31"/>
      <c r="D12" s="31"/>
      <c r="E12" s="31"/>
      <c r="F12" s="31"/>
      <c r="G12" s="31"/>
      <c r="J12" s="34"/>
    </row>
  </sheetData>
  <mergeCells count="5">
    <mergeCell ref="A2:G2"/>
    <mergeCell ref="A9:G9"/>
    <mergeCell ref="A3:G3"/>
    <mergeCell ref="A5:G5"/>
    <mergeCell ref="A8:G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13"/>
  <sheetViews>
    <sheetView topLeftCell="A4" workbookViewId="0">
      <pane ySplit="4" topLeftCell="A8" activePane="bottomLeft" state="frozen"/>
      <selection activeCell="A4" sqref="A4"/>
      <selection pane="bottomLeft" activeCell="A5" sqref="A5:J5"/>
    </sheetView>
  </sheetViews>
  <sheetFormatPr defaultRowHeight="15"/>
  <cols>
    <col min="1" max="1" width="4.7109375" bestFit="1" customWidth="1"/>
    <col min="2" max="2" width="17.5703125" customWidth="1"/>
    <col min="3" max="3" width="8.28515625" customWidth="1"/>
    <col min="4" max="4" width="9.28515625" customWidth="1"/>
    <col min="5" max="5" width="8" customWidth="1"/>
    <col min="6" max="7" width="11" customWidth="1"/>
    <col min="8" max="9" width="9.7109375" customWidth="1"/>
    <col min="10" max="10" width="36" customWidth="1"/>
  </cols>
  <sheetData>
    <row r="2" spans="1:12">
      <c r="A2" s="120" t="s">
        <v>85</v>
      </c>
      <c r="B2" s="145"/>
      <c r="C2" s="145"/>
      <c r="D2" s="145"/>
      <c r="E2" s="145"/>
      <c r="F2" s="145"/>
      <c r="G2" s="145"/>
      <c r="H2" s="145"/>
      <c r="I2" s="145"/>
      <c r="J2" s="122"/>
    </row>
    <row r="3" spans="1:12">
      <c r="A3" s="123" t="str">
        <f>SUMMARY!B3</f>
        <v>Details as on 31st March 2022</v>
      </c>
      <c r="B3" s="139"/>
      <c r="C3" s="139"/>
      <c r="D3" s="139"/>
      <c r="E3" s="139"/>
      <c r="F3" s="139"/>
      <c r="G3" s="139"/>
      <c r="H3" s="139"/>
      <c r="I3" s="139"/>
      <c r="J3" s="125"/>
    </row>
    <row r="4" spans="1:12">
      <c r="A4" s="91"/>
      <c r="B4" s="92"/>
      <c r="C4" s="92"/>
      <c r="D4" s="92"/>
      <c r="E4" s="92"/>
      <c r="F4" s="92"/>
      <c r="G4" s="92"/>
      <c r="H4" s="92"/>
      <c r="I4" s="92"/>
      <c r="J4" s="93"/>
    </row>
    <row r="5" spans="1:12">
      <c r="A5" s="161" t="s">
        <v>111</v>
      </c>
      <c r="B5" s="162"/>
      <c r="C5" s="162"/>
      <c r="D5" s="162"/>
      <c r="E5" s="162"/>
      <c r="F5" s="162"/>
      <c r="G5" s="162"/>
      <c r="H5" s="162"/>
      <c r="I5" s="162"/>
      <c r="J5" s="163"/>
    </row>
    <row r="6" spans="1:12" ht="48">
      <c r="A6" s="37" t="s">
        <v>0</v>
      </c>
      <c r="B6" s="37" t="s">
        <v>29</v>
      </c>
      <c r="C6" s="37" t="s">
        <v>83</v>
      </c>
      <c r="D6" s="60" t="s">
        <v>84</v>
      </c>
      <c r="E6" s="37" t="s">
        <v>34</v>
      </c>
      <c r="F6" s="37" t="s">
        <v>30</v>
      </c>
      <c r="G6" s="37" t="s">
        <v>86</v>
      </c>
      <c r="H6" s="37" t="s">
        <v>33</v>
      </c>
      <c r="I6" s="37" t="s">
        <v>94</v>
      </c>
      <c r="J6" s="37" t="s">
        <v>22</v>
      </c>
    </row>
    <row r="7" spans="1:12">
      <c r="A7" s="123" t="str">
        <f>[1]SUMMARY!B5</f>
        <v>Figures in INR Lakhs</v>
      </c>
      <c r="B7" s="139"/>
      <c r="C7" s="139"/>
      <c r="D7" s="139"/>
      <c r="E7" s="139"/>
      <c r="F7" s="139"/>
      <c r="G7" s="139"/>
      <c r="H7" s="139"/>
      <c r="I7" s="139"/>
      <c r="J7" s="125"/>
    </row>
    <row r="8" spans="1:12" ht="24">
      <c r="A8" s="75"/>
      <c r="B8" s="86" t="s">
        <v>104</v>
      </c>
      <c r="C8" s="38"/>
      <c r="D8" s="62"/>
      <c r="E8" s="38"/>
      <c r="F8" s="38"/>
      <c r="G8" s="38"/>
      <c r="H8" s="80"/>
      <c r="I8" s="80"/>
      <c r="J8" s="77"/>
    </row>
    <row r="9" spans="1:12" ht="80.25" customHeight="1">
      <c r="A9" s="75">
        <v>1</v>
      </c>
      <c r="B9" s="39" t="s">
        <v>105</v>
      </c>
      <c r="C9" s="38" t="s">
        <v>103</v>
      </c>
      <c r="D9" s="62">
        <v>5652.15</v>
      </c>
      <c r="E9" s="38" t="s">
        <v>36</v>
      </c>
      <c r="F9" s="38" t="s">
        <v>36</v>
      </c>
      <c r="G9" s="38" t="s">
        <v>36</v>
      </c>
      <c r="H9" s="87">
        <f>D9*K9</f>
        <v>1695.6449999999998</v>
      </c>
      <c r="I9" s="87">
        <f>D9*L9</f>
        <v>847.82249999999988</v>
      </c>
      <c r="J9" s="159" t="s">
        <v>124</v>
      </c>
      <c r="K9" s="78">
        <v>0.3</v>
      </c>
      <c r="L9" s="79">
        <v>0.15</v>
      </c>
    </row>
    <row r="10" spans="1:12" ht="63.75" customHeight="1">
      <c r="A10" s="88">
        <v>2</v>
      </c>
      <c r="B10" s="89" t="s">
        <v>102</v>
      </c>
      <c r="C10" s="38" t="s">
        <v>103</v>
      </c>
      <c r="D10" s="62">
        <v>55</v>
      </c>
      <c r="E10" s="38" t="s">
        <v>36</v>
      </c>
      <c r="F10" s="38" t="s">
        <v>36</v>
      </c>
      <c r="G10" s="38" t="s">
        <v>36</v>
      </c>
      <c r="H10" s="87">
        <f>D10*K10</f>
        <v>16.5</v>
      </c>
      <c r="I10" s="87">
        <f>D10*L10</f>
        <v>8.25</v>
      </c>
      <c r="J10" s="160"/>
      <c r="K10" s="78">
        <v>0.3</v>
      </c>
      <c r="L10" s="79">
        <v>0.15</v>
      </c>
    </row>
    <row r="11" spans="1:12">
      <c r="A11" s="65"/>
      <c r="B11" s="73"/>
      <c r="C11" s="59" t="s">
        <v>25</v>
      </c>
      <c r="D11" s="40">
        <f>SUM(D9:D10)</f>
        <v>5707.15</v>
      </c>
      <c r="E11" s="67"/>
      <c r="F11" s="67"/>
      <c r="G11" s="67"/>
      <c r="H11" s="40">
        <f>SUM(H9:H10)</f>
        <v>1712.1449999999998</v>
      </c>
      <c r="I11" s="40">
        <f>SUM(I9:I10)</f>
        <v>856.07249999999988</v>
      </c>
      <c r="J11" s="65"/>
    </row>
    <row r="12" spans="1:12">
      <c r="A12" s="156" t="str">
        <f>[1]SUMMARY!B16</f>
        <v>REMARKS &amp; NOTES:-</v>
      </c>
      <c r="B12" s="157"/>
      <c r="C12" s="157"/>
      <c r="D12" s="157"/>
      <c r="E12" s="157"/>
      <c r="F12" s="157"/>
      <c r="G12" s="157"/>
      <c r="H12" s="157"/>
      <c r="I12" s="157"/>
      <c r="J12" s="158"/>
    </row>
    <row r="13" spans="1:12" ht="102" customHeight="1">
      <c r="A13" s="129" t="s">
        <v>98</v>
      </c>
      <c r="B13" s="129"/>
      <c r="C13" s="129"/>
      <c r="D13" s="129"/>
      <c r="E13" s="129"/>
      <c r="F13" s="129"/>
      <c r="G13" s="129"/>
      <c r="H13" s="129"/>
      <c r="I13" s="129"/>
      <c r="J13" s="129"/>
    </row>
  </sheetData>
  <mergeCells count="7">
    <mergeCell ref="A2:J2"/>
    <mergeCell ref="A3:J3"/>
    <mergeCell ref="A7:J7"/>
    <mergeCell ref="A12:J12"/>
    <mergeCell ref="A13:J13"/>
    <mergeCell ref="J9:J10"/>
    <mergeCell ref="A5:J5"/>
  </mergeCells>
  <dataValidations disablePrompts="1" count="2">
    <dataValidation type="list" allowBlank="1" showInputMessage="1" showErrorMessage="1" sqref="G11" xr:uid="{00000000-0002-0000-0900-000000000000}">
      <formula1>"Good, Defunct"</formula1>
    </dataValidation>
    <dataValidation type="list" allowBlank="1" showInputMessage="1" showErrorMessage="1" sqref="F11" xr:uid="{00000000-0002-0000-0900-000001000000}">
      <formula1>"On follow up party says it will be realised soon, Dispute in offered services, Dispute in Invoicing, Pending without reason, Unfairly held up by the party "</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11"/>
  <sheetViews>
    <sheetView workbookViewId="0">
      <selection activeCell="D9" sqref="D9:E9"/>
    </sheetView>
  </sheetViews>
  <sheetFormatPr defaultRowHeight="15"/>
  <cols>
    <col min="1" max="1" width="3.5703125" bestFit="1" customWidth="1"/>
    <col min="2" max="2" width="16.85546875" customWidth="1"/>
    <col min="3" max="3" width="10.140625" bestFit="1" customWidth="1"/>
    <col min="4" max="4" width="14" customWidth="1"/>
    <col min="5" max="5" width="15.85546875" customWidth="1"/>
    <col min="6" max="6" width="57.28515625" customWidth="1"/>
  </cols>
  <sheetData>
    <row r="2" spans="1:8">
      <c r="A2" s="161" t="s">
        <v>39</v>
      </c>
      <c r="B2" s="165"/>
      <c r="C2" s="165"/>
      <c r="D2" s="165"/>
      <c r="E2" s="165"/>
      <c r="F2" s="166"/>
    </row>
    <row r="3" spans="1:8">
      <c r="A3" s="167" t="str">
        <f>SUMMARY!B3</f>
        <v>Details as on 31st March 2022</v>
      </c>
      <c r="B3" s="167"/>
      <c r="C3" s="167"/>
      <c r="D3" s="167"/>
      <c r="E3" s="167"/>
      <c r="F3" s="167"/>
    </row>
    <row r="4" spans="1:8" ht="24">
      <c r="A4" s="37" t="s">
        <v>27</v>
      </c>
      <c r="B4" s="37" t="s">
        <v>78</v>
      </c>
      <c r="C4" s="37" t="s">
        <v>71</v>
      </c>
      <c r="D4" s="37" t="s">
        <v>33</v>
      </c>
      <c r="E4" s="37" t="s">
        <v>109</v>
      </c>
      <c r="F4" s="37" t="s">
        <v>22</v>
      </c>
    </row>
    <row r="5" spans="1:8">
      <c r="A5" s="168" t="str">
        <f>[1]SUMMARY!B5</f>
        <v>Figures in INR Lakhs</v>
      </c>
      <c r="B5" s="169"/>
      <c r="C5" s="169"/>
      <c r="D5" s="169"/>
      <c r="E5" s="169"/>
      <c r="F5" s="170"/>
    </row>
    <row r="6" spans="1:8" ht="42" customHeight="1">
      <c r="A6" s="68">
        <v>1</v>
      </c>
      <c r="B6" s="39" t="s">
        <v>106</v>
      </c>
      <c r="C6" s="83">
        <v>11.09</v>
      </c>
      <c r="D6" s="83" t="s">
        <v>99</v>
      </c>
      <c r="E6" s="83" t="s">
        <v>99</v>
      </c>
      <c r="F6" s="159" t="s">
        <v>120</v>
      </c>
      <c r="G6" s="71"/>
      <c r="H6" s="71"/>
    </row>
    <row r="7" spans="1:8" ht="76.5" customHeight="1">
      <c r="A7" s="68">
        <v>2</v>
      </c>
      <c r="B7" s="39" t="s">
        <v>107</v>
      </c>
      <c r="C7" s="83">
        <v>139.08000000000001</v>
      </c>
      <c r="D7" s="83" t="s">
        <v>99</v>
      </c>
      <c r="E7" s="83" t="s">
        <v>99</v>
      </c>
      <c r="F7" s="160"/>
      <c r="G7" s="71"/>
      <c r="H7" s="71"/>
    </row>
    <row r="8" spans="1:8" ht="76.5" customHeight="1">
      <c r="A8" s="68">
        <v>3</v>
      </c>
      <c r="B8" s="39" t="s">
        <v>108</v>
      </c>
      <c r="C8" s="83">
        <v>3.4</v>
      </c>
      <c r="D8" s="83" t="s">
        <v>99</v>
      </c>
      <c r="E8" s="83" t="s">
        <v>99</v>
      </c>
      <c r="F8" s="90" t="s">
        <v>121</v>
      </c>
      <c r="G8" s="71"/>
      <c r="H8" s="71"/>
    </row>
    <row r="9" spans="1:8">
      <c r="A9" s="171" t="s">
        <v>26</v>
      </c>
      <c r="B9" s="171"/>
      <c r="C9" s="40">
        <f>SUM(C6:C8)</f>
        <v>153.57000000000002</v>
      </c>
      <c r="D9" s="76">
        <f>SUM(D6:D8)</f>
        <v>0</v>
      </c>
      <c r="E9" s="76">
        <f>SUM(E6:E8)</f>
        <v>0</v>
      </c>
      <c r="F9" s="41"/>
    </row>
    <row r="10" spans="1:8">
      <c r="A10" s="164" t="str">
        <f>[1]SUMMARY!B16</f>
        <v>REMARKS &amp; NOTES:-</v>
      </c>
      <c r="B10" s="164"/>
      <c r="C10" s="164"/>
      <c r="D10" s="164"/>
      <c r="E10" s="164"/>
      <c r="F10" s="164"/>
    </row>
    <row r="11" spans="1:8" ht="111" customHeight="1">
      <c r="A11" s="141" t="s">
        <v>98</v>
      </c>
      <c r="B11" s="142"/>
      <c r="C11" s="142"/>
      <c r="D11" s="142"/>
      <c r="E11" s="142"/>
      <c r="F11" s="143"/>
    </row>
  </sheetData>
  <mergeCells count="7">
    <mergeCell ref="A10:F10"/>
    <mergeCell ref="A11:F11"/>
    <mergeCell ref="A2:F2"/>
    <mergeCell ref="A3:F3"/>
    <mergeCell ref="A5:F5"/>
    <mergeCell ref="A9:B9"/>
    <mergeCell ref="F6: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General</vt:lpstr>
      <vt:lpstr>SUMMARY</vt:lpstr>
      <vt:lpstr>Property, Plant &amp; Equipment-I</vt:lpstr>
      <vt:lpstr>CWIP-II</vt:lpstr>
      <vt:lpstr>ONFCA-III</vt:lpstr>
      <vt:lpstr>ONCA-IV</vt:lpstr>
      <vt:lpstr>Cash &amp; Cash Equivalents- V</vt:lpstr>
      <vt:lpstr>ST L &amp; A-VI</vt:lpstr>
      <vt:lpstr>OCA-VII</vt:lpstr>
      <vt:lpstr>OFCA- VIII</vt:lpstr>
      <vt:lpstr>NAV</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2020-09-30T10:06:37Z</cp:lastPrinted>
  <dcterms:created xsi:type="dcterms:W3CDTF">2017-12-18T06:17:30Z</dcterms:created>
  <dcterms:modified xsi:type="dcterms:W3CDTF">2023-05-22T07:10:28Z</dcterms:modified>
</cp:coreProperties>
</file>