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In Progress Files\Chhavi Toshan\EV\PFS\RK Working\Current Assets Valuations chhavi\Final Models\"/>
    </mc:Choice>
  </mc:AlternateContent>
  <xr:revisionPtr revIDLastSave="0" documentId="13_ncr:1_{3DE9311A-B0E9-4DB6-A4D9-DC636827D616}" xr6:coauthVersionLast="47" xr6:coauthVersionMax="47" xr10:uidLastSave="{00000000-0000-0000-0000-000000000000}"/>
  <bookViews>
    <workbookView xWindow="-120" yWindow="-120" windowWidth="21840" windowHeight="13140" tabRatio="948" firstSheet="1" activeTab="3" xr2:uid="{00000000-000D-0000-FFFF-FFFF00000000}"/>
  </bookViews>
  <sheets>
    <sheet name="General" sheetId="3" state="hidden" r:id="rId1"/>
    <sheet name="SUMMARY" sheetId="12" r:id="rId2"/>
    <sheet name="Property plant &amp; Equipments - I" sheetId="37" r:id="rId3"/>
    <sheet name="Cash &amp; Cash Equivalents -II" sheetId="20" r:id="rId4"/>
    <sheet name="NAV - Westend Projects " sheetId="38" r:id="rId5"/>
    <sheet name="MSEDCL Assets" sheetId="33" state="hidden" r:id="rId6"/>
    <sheet name="SECL Assets" sheetId="34" state="hidden" r:id="rId7"/>
    <sheet name="WCL Assets" sheetId="35" state="hidden" r:id="rId8"/>
    <sheet name="Sheet4" sheetId="36" state="hidden" r:id="rId9"/>
  </sheets>
  <definedNames>
    <definedName name="_xlnm.Print_Area" localSheetId="1">SUMMARY!$B$2:$G$8</definedName>
  </definedNames>
  <calcPr calcId="191029"/>
</workbook>
</file>

<file path=xl/calcChain.xml><?xml version="1.0" encoding="utf-8"?>
<calcChain xmlns="http://schemas.openxmlformats.org/spreadsheetml/2006/main">
  <c r="E5" i="37" l="1"/>
  <c r="F6" i="12" s="1"/>
  <c r="F8" i="12" s="1"/>
  <c r="D5" i="37"/>
  <c r="C6" i="38" s="1"/>
  <c r="C9" i="38"/>
  <c r="C21" i="38"/>
  <c r="C17" i="38"/>
  <c r="C16" i="38"/>
  <c r="B16" i="38"/>
  <c r="C15" i="38"/>
  <c r="B15" i="38"/>
  <c r="B9" i="38"/>
  <c r="B6" i="38"/>
  <c r="E6" i="12"/>
  <c r="E8" i="12" s="1"/>
  <c r="C4" i="37"/>
  <c r="C5" i="37" s="1"/>
  <c r="D6" i="12" s="1"/>
  <c r="D8" i="12" s="1"/>
  <c r="B5" i="20"/>
  <c r="C11" i="38" l="1"/>
  <c r="C19" i="38" s="1"/>
  <c r="C23" i="38" s="1"/>
  <c r="G7" i="20"/>
  <c r="F7" i="20"/>
  <c r="D8" i="20" l="1"/>
  <c r="D7" i="12" s="1"/>
  <c r="G8" i="20" l="1"/>
  <c r="F7" i="12" s="1"/>
  <c r="F8" i="20"/>
  <c r="E7" i="12" s="1"/>
  <c r="B9" i="20" l="1"/>
  <c r="B3"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<sst xmlns="http://schemas.openxmlformats.org/spreadsheetml/2006/main" count="119" uniqueCount="107">
  <si>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</si>
  <si>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</si>
  <si>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</si>
  <si>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</si>
  <si>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</si>
  <si>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</si>
  <si>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</si>
  <si>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</si>
  <si>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</si>
  <si>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</si>
  <si>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</si>
  <si>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</si>
  <si>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</si>
  <si>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</si>
  <si>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</si>
  <si>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</si>
  <si>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</si>
  <si>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</si>
  <si>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</si>
  <si>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</si>
  <si>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</si>
  <si>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</si>
  <si>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</si>
  <si>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</si>
  <si>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</si>
  <si>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 :</t>
  </si>
  <si>
    <t>S. No.</t>
  </si>
  <si>
    <t>Annexure</t>
  </si>
  <si>
    <t>Fair Valuation Assessment</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</si>
  <si>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</si>
  <si>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</si>
  <si>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</si>
  <si>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</si>
  <si>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</si>
  <si>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</si>
  <si>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</si>
  <si>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</si>
  <si>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</si>
  <si>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</si>
  <si>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</si>
  <si>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</si>
  <si>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</si>
  <si>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</si>
  <si>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</si>
  <si>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</si>
  <si>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</si>
  <si>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</si>
  <si>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</si>
  <si>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</si>
  <si>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</si>
  <si>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</si>
  <si>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</si>
  <si>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</si>
  <si>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</si>
  <si>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</si>
  <si>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</si>
  <si>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</si>
  <si>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</si>
  <si>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</si>
  <si>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</si>
  <si>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</si>
  <si>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Amount as per Balance Sheet</t>
  </si>
  <si>
    <t>Figures in INR Lakhs</t>
  </si>
  <si>
    <t>1. Assessment is done based on the discussions done with the Company and the details which they could provide to us on our queries.
2. This is just a general assessment on the basis of general Industry practice, based on the details which the Company provided to us as per our queries &amp; discussions with the Company.
3. No audit of any kind is performed by us for the books of account or ledger statements and all this data/ information/ input/ details provided to us by the Company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So our values should not be regarded as any judgment in regard to the recoverability of Current Assets.</t>
  </si>
  <si>
    <t>Realizable Value Assessment</t>
  </si>
  <si>
    <t xml:space="preserve">Realizable Value Assessment </t>
  </si>
  <si>
    <t xml:space="preserve">1. Assessment is done based on the discussions done with the company and the details which they could provide to us on our queries.
2. All the notes on the current status of amount recovery are given by company. Notes and data provided by company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Company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that what is the minimum amount can be recovered out of the receivables, loans &amp; advances, etc.
6. No audit of any kind is performed by us from the books of account or ledger statements and all this data/ information/ input/ details provided to us by the Company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t>
  </si>
  <si>
    <t>Balances with banks- Current account</t>
  </si>
  <si>
    <t>Cash and Bank Balances</t>
  </si>
  <si>
    <t>I</t>
  </si>
  <si>
    <t>Fair Value Assessment</t>
  </si>
  <si>
    <t>Details as on 31st March 2022</t>
  </si>
  <si>
    <t>Data / Information not Provided</t>
  </si>
  <si>
    <t>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0.62 Lakhs subject to the condition "No transactions in the said bank account/accounts" post 31st March 2022.
All the data provided by the company are considered in good faith. If any inconsistency is found between the books and the actual amount, the given figures will be null and void.</t>
  </si>
  <si>
    <t>Cash  &amp; Cash Equivalents</t>
  </si>
  <si>
    <t>Items Details</t>
  </si>
  <si>
    <t xml:space="preserve">Fair Value Assessment </t>
  </si>
  <si>
    <t>Property, plant &amp; Equipments</t>
  </si>
  <si>
    <t>Land</t>
  </si>
  <si>
    <t>No specific land details available</t>
  </si>
  <si>
    <t>Notes:</t>
  </si>
  <si>
    <t>1. The details regarding is as per the information provided to us by Client.</t>
  </si>
  <si>
    <t>2. Copies of the Circle Rates of the respective Lands is annexed with the report.</t>
  </si>
  <si>
    <t>3. As per the copy of balance sheet, the subject land parcel is the investment property of concern company.</t>
  </si>
  <si>
    <t>4. As per the information provided by the PFS, the land parcels are lying vacant as on date and surrounded by the agricultural land only.</t>
  </si>
  <si>
    <t>5. Due to the no details information about land whther the subect land parcel is converted or not hence we assumed that the land lying with company is an vacant form and no secondary use as on date of valuation is going on.</t>
  </si>
  <si>
    <t>6. No physical site survey of the subject land parcel has been done by us and we have done  this opinion report based on the data/ information provided by PTC India Financial Services Limited.</t>
  </si>
  <si>
    <t>7. As per general market practice and the location of the subject project land, the market rate for the such kind of the land parcel in this locality should be varying in between Rs.6.00 lakhs to 8.00 Lakhs per acres.</t>
  </si>
  <si>
    <t>8. Since, no factual information available about the land parcel and we are on the view that government guideline value for the subject land parcel has taken for computation purpose.</t>
  </si>
  <si>
    <t>9. The subject land parcel has fallen under three villages i.e. (i) Keezhaperumpallem, (ii) Melaperumpallam, (iii) Thalaiyudayavar koil Pathu and the government rate for the land are described as per their survey number.  
The government rate in villages are as follows:
(i) Keezhaperumpallem- Rs.2,88,100/- per acres
(ii)Melaperumpallam- Rs.2,88,100/- per acres
(iii) Thalaiyudayavar koil Pathu-Rs.1,20,600/- per acres</t>
  </si>
  <si>
    <t xml:space="preserve">10. Since no peculiar information available about the land area, survey wise and village wise. Hence for the computation of Value of land we have taken average rate of all these three villages. </t>
  </si>
  <si>
    <t>Property, Plant and Equipments - I</t>
  </si>
  <si>
    <t>CASH &amp; CASH EQUIVALENTS - II</t>
  </si>
  <si>
    <t>II</t>
  </si>
  <si>
    <t>NAV Calculation of Westend Real Projects (India) Pvt ltd 2022</t>
  </si>
  <si>
    <t xml:space="preserve">Particulars </t>
  </si>
  <si>
    <t>Amount (in Lakhs)</t>
  </si>
  <si>
    <t>Fixed Assets</t>
  </si>
  <si>
    <t xml:space="preserve">Current Assets </t>
  </si>
  <si>
    <t>Total Assets</t>
  </si>
  <si>
    <t>Liabilities</t>
  </si>
  <si>
    <t>Non-Current Financial Liabilities</t>
  </si>
  <si>
    <t>Total Liabilities</t>
  </si>
  <si>
    <t xml:space="preserve">NAV </t>
  </si>
  <si>
    <t>No of Shares Outstanding (lakhs)</t>
  </si>
  <si>
    <t>NAV per share</t>
  </si>
  <si>
    <t>SUMMARY OF VALUATION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</si>
</sst>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 numFmtId="188" formatCode="#,##0.00_ ;\-#,##0.00\ "/>
  </numFmts>
  <fonts count="56">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1"/>
      <color theme="0"/>
      <name val="Arial"/>
      <family val="2"/>
    </font>
    <font>
      <b/>
      <sz val="11"/>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i/>
      <sz val="11"/>
      <name val="Calibri"/>
      <family val="2"/>
      <scheme val="minor"/>
    </font>
  </fonts>
  <fills count="20">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theme="4"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auto="1"/>
      </bottom>
      <diagonal/>
    </border>
    <border>
      <left style="thin">
        <color auto="1"/>
      </left>
      <right style="thin">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93">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11"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4" fillId="12"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13"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0" fontId="24" fillId="12" borderId="0"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5" borderId="16" applyNumberFormat="0" applyFont="0" applyAlignment="0" applyProtection="0"/>
    <xf numFmtId="40" fontId="16" fillId="9" borderId="0">
      <alignment horizontal="right"/>
    </xf>
    <xf numFmtId="0" fontId="34" fillId="8" borderId="0">
      <alignment horizontal="center"/>
    </xf>
    <xf numFmtId="0" fontId="18" fillId="10" borderId="0"/>
    <xf numFmtId="0" fontId="35" fillId="9" borderId="0" applyBorder="0">
      <alignment horizontal="centerContinuous"/>
    </xf>
    <xf numFmtId="0" fontId="36" fillId="14"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7" borderId="20" applyNumberFormat="0" applyProtection="0">
      <alignment horizontal="left" vertical="center"/>
    </xf>
    <xf numFmtId="4" fontId="18" fillId="15" borderId="0" applyNumberFormat="0" applyProtection="0">
      <alignment horizontal="left" vertical="center"/>
    </xf>
    <xf numFmtId="4" fontId="16" fillId="16" borderId="20" applyNumberFormat="0" applyProtection="0">
      <alignment horizontal="right" vertical="center"/>
    </xf>
    <xf numFmtId="4" fontId="16" fillId="17" borderId="20" applyNumberFormat="0" applyProtection="0">
      <alignment horizontal="left" vertical="center"/>
    </xf>
    <xf numFmtId="0" fontId="16" fillId="15"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13"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5" applyNumberFormat="0" applyProtection="0">
      <alignment horizontal="left" vertical="center"/>
    </xf>
    <xf numFmtId="4" fontId="16" fillId="16" borderId="25" applyNumberFormat="0" applyProtection="0">
      <alignment horizontal="right" vertical="center"/>
    </xf>
    <xf numFmtId="4" fontId="16" fillId="17" borderId="25" applyNumberFormat="0" applyProtection="0">
      <alignment horizontal="left" vertical="center"/>
    </xf>
    <xf numFmtId="0" fontId="16" fillId="15" borderId="25" applyNumberFormat="0" applyProtection="0">
      <alignment horizontal="left" vertical="top"/>
    </xf>
    <xf numFmtId="43" fontId="3" fillId="0" borderId="0" applyFont="0" applyFill="0" applyBorder="0" applyAlignment="0" applyProtection="0"/>
    <xf numFmtId="0" fontId="16" fillId="15" borderId="25" applyNumberFormat="0" applyProtection="0">
      <alignment horizontal="left" vertical="top"/>
    </xf>
    <xf numFmtId="4" fontId="16" fillId="17" borderId="25" applyNumberFormat="0" applyProtection="0">
      <alignment horizontal="left" vertical="center"/>
    </xf>
    <xf numFmtId="4" fontId="16" fillId="16" borderId="25" applyNumberFormat="0" applyProtection="0">
      <alignment horizontal="right" vertical="center"/>
    </xf>
    <xf numFmtId="4" fontId="18" fillId="7"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7" borderId="29" applyNumberFormat="0" applyProtection="0">
      <alignment horizontal="left" vertical="center"/>
    </xf>
    <xf numFmtId="4" fontId="16" fillId="16" borderId="29" applyNumberFormat="0" applyProtection="0">
      <alignment horizontal="right" vertical="center"/>
    </xf>
    <xf numFmtId="4" fontId="16" fillId="17" borderId="29" applyNumberFormat="0" applyProtection="0">
      <alignment horizontal="left" vertical="center"/>
    </xf>
    <xf numFmtId="0" fontId="16" fillId="15" borderId="29" applyNumberFormat="0" applyProtection="0">
      <alignment horizontal="left" vertical="top"/>
    </xf>
    <xf numFmtId="0" fontId="16" fillId="15" borderId="29" applyNumberFormat="0" applyProtection="0">
      <alignment horizontal="left" vertical="top"/>
    </xf>
    <xf numFmtId="4" fontId="16" fillId="17" borderId="29" applyNumberFormat="0" applyProtection="0">
      <alignment horizontal="left" vertical="center"/>
    </xf>
    <xf numFmtId="4" fontId="16" fillId="16" borderId="29" applyNumberFormat="0" applyProtection="0">
      <alignment horizontal="right" vertical="center"/>
    </xf>
    <xf numFmtId="4" fontId="18" fillId="7" borderId="29"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13"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13"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43" fontId="3" fillId="0" borderId="0" applyFont="0" applyFill="0" applyBorder="0" applyAlignment="0" applyProtection="0"/>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1">
      <alignment horizontal="left" vertical="center"/>
    </xf>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13"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43" fontId="3"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cellStyleXfs>
  <cellXfs count="122">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168" fontId="0" fillId="0" borderId="0" xfId="0" applyNumberFormat="1"/>
    <xf numFmtId="4" fontId="10" fillId="3" borderId="1" xfId="1" applyNumberFormat="1" applyFont="1" applyFill="1" applyBorder="1"/>
    <xf numFmtId="0" fontId="8" fillId="0" borderId="0" xfId="0" applyFont="1" applyAlignment="1">
      <alignment vertical="center" wrapText="1"/>
    </xf>
    <xf numFmtId="0" fontId="8" fillId="0" borderId="0" xfId="0" applyFont="1"/>
    <xf numFmtId="10" fontId="8" fillId="0" borderId="0" xfId="0" applyNumberFormat="1"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10" fillId="3" borderId="28" xfId="0" applyFont="1" applyFill="1" applyBorder="1" applyAlignment="1">
      <alignment horizontal="center" vertical="center" wrapText="1"/>
    </xf>
    <xf numFmtId="0" fontId="6" fillId="0" borderId="0" xfId="0" applyFont="1" applyAlignment="1">
      <alignment vertical="top" wrapText="1"/>
    </xf>
    <xf numFmtId="0" fontId="8" fillId="0" borderId="33" xfId="0" applyFont="1" applyBorder="1" applyAlignment="1">
      <alignment horizontal="center" vertical="center" wrapText="1"/>
    </xf>
    <xf numFmtId="0" fontId="8" fillId="0" borderId="33" xfId="0" applyFont="1" applyBorder="1" applyAlignment="1">
      <alignment horizontal="center" vertical="center"/>
    </xf>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4" fontId="44" fillId="0" borderId="37" xfId="1" applyNumberFormat="1" applyFont="1" applyBorder="1" applyAlignment="1">
      <alignment horizontal="right" vertical="center"/>
    </xf>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0" fontId="44" fillId="0" borderId="37" xfId="0" applyFont="1" applyBorder="1" applyAlignment="1">
      <alignment horizontal="center"/>
    </xf>
    <xf numFmtId="4" fontId="45" fillId="3" borderId="37" xfId="1" applyNumberFormat="1" applyFont="1" applyFill="1" applyBorder="1"/>
    <xf numFmtId="0" fontId="8" fillId="0" borderId="33" xfId="0" applyFont="1" applyBorder="1" applyAlignment="1">
      <alignment horizontal="left" vertical="center" wrapText="1"/>
    </xf>
    <xf numFmtId="0" fontId="44" fillId="0" borderId="37" xfId="0" applyFont="1" applyBorder="1" applyAlignment="1">
      <alignment vertical="center"/>
    </xf>
    <xf numFmtId="0" fontId="10" fillId="0" borderId="37" xfId="0" applyFont="1" applyBorder="1" applyAlignment="1">
      <alignment horizontal="left" vertical="center" wrapText="1"/>
    </xf>
    <xf numFmtId="0" fontId="6" fillId="0" borderId="37" xfId="0" applyFont="1" applyBorder="1" applyAlignment="1">
      <alignment horizontal="right"/>
    </xf>
    <xf numFmtId="0" fontId="44" fillId="0" borderId="37" xfId="0" applyFont="1" applyBorder="1" applyAlignment="1">
      <alignment horizontal="center" vertical="center"/>
    </xf>
    <xf numFmtId="0" fontId="8" fillId="4" borderId="38" xfId="0" applyFont="1" applyFill="1" applyBorder="1" applyAlignment="1">
      <alignment horizontal="left" vertical="center" wrapText="1"/>
    </xf>
    <xf numFmtId="4" fontId="8" fillId="0" borderId="33" xfId="0" applyNumberFormat="1" applyFont="1" applyBorder="1" applyAlignment="1">
      <alignment horizontal="center" vertical="center" wrapText="1"/>
    </xf>
    <xf numFmtId="4" fontId="10" fillId="3" borderId="1" xfId="1" applyNumberFormat="1" applyFont="1" applyFill="1" applyBorder="1" applyAlignment="1">
      <alignment horizontal="center" vertical="center"/>
    </xf>
    <xf numFmtId="4" fontId="8" fillId="0" borderId="33" xfId="1" applyNumberFormat="1" applyFont="1" applyBorder="1" applyAlignment="1">
      <alignment horizontal="center" vertical="center"/>
    </xf>
    <xf numFmtId="37" fontId="50" fillId="19" borderId="37" xfId="1" applyNumberFormat="1" applyFont="1" applyFill="1" applyBorder="1" applyAlignment="1">
      <alignment horizontal="center" vertical="center" wrapText="1"/>
    </xf>
    <xf numFmtId="0" fontId="50" fillId="19" borderId="37" xfId="6" applyNumberFormat="1" applyFont="1" applyFill="1" applyBorder="1" applyAlignment="1">
      <alignment horizontal="center" vertical="center" wrapText="1"/>
    </xf>
    <xf numFmtId="37" fontId="50" fillId="0" borderId="37" xfId="1" applyNumberFormat="1" applyFont="1" applyFill="1" applyBorder="1" applyAlignment="1">
      <alignment vertical="center" wrapText="1"/>
    </xf>
    <xf numFmtId="0" fontId="51" fillId="4" borderId="37" xfId="0" applyFont="1" applyFill="1" applyBorder="1" applyAlignment="1">
      <alignment horizontal="center" vertical="center" wrapText="1"/>
    </xf>
    <xf numFmtId="167" fontId="51" fillId="0" borderId="37" xfId="6" applyFont="1" applyFill="1" applyBorder="1" applyAlignment="1">
      <alignment horizontal="center" vertical="center" wrapText="1"/>
    </xf>
    <xf numFmtId="0" fontId="0" fillId="0" borderId="0" xfId="0" applyAlignment="1">
      <alignment wrapText="1"/>
    </xf>
    <xf numFmtId="0" fontId="51" fillId="4" borderId="37" xfId="0" applyFont="1" applyFill="1" applyBorder="1" applyAlignment="1">
      <alignment horizontal="center" vertical="center"/>
    </xf>
    <xf numFmtId="0" fontId="50" fillId="4" borderId="37" xfId="0" applyFont="1" applyFill="1" applyBorder="1" applyAlignment="1">
      <alignment horizontal="center" vertical="center" wrapText="1"/>
    </xf>
    <xf numFmtId="167" fontId="50" fillId="4" borderId="37" xfId="6" applyFont="1" applyFill="1" applyBorder="1" applyAlignment="1">
      <alignment horizontal="center" vertical="center"/>
    </xf>
    <xf numFmtId="0" fontId="0" fillId="0" borderId="0" xfId="0" applyAlignment="1">
      <alignment horizontal="center"/>
    </xf>
    <xf numFmtId="167" fontId="0" fillId="0" borderId="0" xfId="6" applyFont="1"/>
    <xf numFmtId="0" fontId="44" fillId="0" borderId="37" xfId="0" applyFont="1" applyBorder="1" applyAlignment="1">
      <alignment horizontal="right"/>
    </xf>
    <xf numFmtId="2" fontId="44" fillId="0" borderId="37" xfId="0" applyNumberFormat="1" applyFont="1" applyBorder="1" applyAlignment="1">
      <alignment horizontal="right"/>
    </xf>
    <xf numFmtId="0" fontId="1" fillId="0" borderId="0" xfId="0" applyFont="1" applyAlignment="1">
      <alignment horizontal="right"/>
    </xf>
    <xf numFmtId="37" fontId="0" fillId="0" borderId="0" xfId="0" applyNumberFormat="1"/>
    <xf numFmtId="0" fontId="54" fillId="0" borderId="0" xfId="0" applyFont="1" applyAlignment="1">
      <alignment horizontal="center"/>
    </xf>
    <xf numFmtId="0" fontId="54" fillId="0" borderId="0" xfId="0" applyFont="1" applyAlignment="1">
      <alignment horizontal="left" vertical="center"/>
    </xf>
    <xf numFmtId="39" fontId="1" fillId="0" borderId="0" xfId="0" applyNumberFormat="1" applyFont="1"/>
    <xf numFmtId="37" fontId="1" fillId="0" borderId="0" xfId="0" applyNumberFormat="1" applyFont="1"/>
    <xf numFmtId="39" fontId="0" fillId="0" borderId="0" xfId="0" applyNumberFormat="1"/>
    <xf numFmtId="39" fontId="1" fillId="0" borderId="0" xfId="0" applyNumberFormat="1" applyFont="1" applyAlignment="1">
      <alignment vertical="center"/>
    </xf>
    <xf numFmtId="188" fontId="1" fillId="0" borderId="0" xfId="0" applyNumberFormat="1" applyFont="1"/>
    <xf numFmtId="0" fontId="54" fillId="0" borderId="0" xfId="0" applyFont="1"/>
    <xf numFmtId="2" fontId="1" fillId="0" borderId="0" xfId="0" applyNumberFormat="1" applyFont="1"/>
    <xf numFmtId="37" fontId="54" fillId="0" borderId="0" xfId="0" applyNumberFormat="1" applyFont="1"/>
    <xf numFmtId="0" fontId="2" fillId="0" borderId="0" xfId="0" applyFont="1" applyAlignment="1">
      <alignment horizontal="center"/>
    </xf>
    <xf numFmtId="0" fontId="46" fillId="18" borderId="1" xfId="0" applyFont="1" applyFill="1" applyBorder="1" applyAlignment="1">
      <alignment horizontal="center"/>
    </xf>
    <xf numFmtId="0" fontId="46" fillId="18" borderId="37" xfId="0" applyFont="1" applyFill="1" applyBorder="1" applyAlignment="1">
      <alignment horizontal="center"/>
    </xf>
    <xf numFmtId="0" fontId="48" fillId="0" borderId="37" xfId="0" applyFont="1" applyBorder="1" applyAlignment="1">
      <alignment horizontal="left" vertical="top" wrapText="1"/>
    </xf>
    <xf numFmtId="0" fontId="47" fillId="18" borderId="12" xfId="0" applyFont="1" applyFill="1" applyBorder="1" applyAlignment="1">
      <alignment horizontal="left"/>
    </xf>
    <xf numFmtId="0" fontId="47" fillId="18" borderId="14" xfId="0" applyFont="1" applyFill="1" applyBorder="1" applyAlignment="1">
      <alignment horizontal="left"/>
    </xf>
    <xf numFmtId="0" fontId="47" fillId="18" borderId="35" xfId="0" applyFont="1" applyFill="1" applyBorder="1" applyAlignment="1">
      <alignment horizontal="left"/>
    </xf>
    <xf numFmtId="0" fontId="47" fillId="18" borderId="13" xfId="0" applyFont="1" applyFill="1" applyBorder="1" applyAlignment="1">
      <alignment horizontal="left"/>
    </xf>
    <xf numFmtId="0" fontId="20" fillId="3" borderId="1" xfId="0" applyFont="1" applyFill="1" applyBorder="1" applyAlignment="1">
      <alignment horizontal="center" vertical="center"/>
    </xf>
    <xf numFmtId="0" fontId="48" fillId="4" borderId="1" xfId="0" applyFont="1" applyFill="1" applyBorder="1" applyAlignment="1">
      <alignment horizontal="right"/>
    </xf>
    <xf numFmtId="0" fontId="48" fillId="4" borderId="37" xfId="0" applyFont="1" applyFill="1" applyBorder="1" applyAlignment="1">
      <alignment horizontal="right"/>
    </xf>
    <xf numFmtId="0" fontId="43" fillId="0" borderId="24" xfId="0" applyFont="1" applyBorder="1" applyAlignment="1">
      <alignment horizontal="right"/>
    </xf>
    <xf numFmtId="0" fontId="43" fillId="0" borderId="37" xfId="0" applyFont="1" applyBorder="1" applyAlignment="1">
      <alignment horizontal="right"/>
    </xf>
    <xf numFmtId="0" fontId="53" fillId="0" borderId="39" xfId="0" applyFont="1" applyBorder="1" applyAlignment="1">
      <alignment horizontal="left" vertical="center" wrapText="1"/>
    </xf>
    <xf numFmtId="0" fontId="53" fillId="0" borderId="14" xfId="0" applyFont="1" applyBorder="1" applyAlignment="1">
      <alignment horizontal="left" vertical="center" wrapText="1"/>
    </xf>
    <xf numFmtId="0" fontId="53" fillId="0" borderId="40" xfId="0" applyFont="1" applyBorder="1" applyAlignment="1">
      <alignment horizontal="left" vertical="center" wrapText="1"/>
    </xf>
    <xf numFmtId="0" fontId="49" fillId="2" borderId="37" xfId="0" applyFont="1" applyFill="1" applyBorder="1" applyAlignment="1">
      <alignment horizontal="center" vertical="center" wrapText="1"/>
    </xf>
    <xf numFmtId="0" fontId="52" fillId="0" borderId="39" xfId="0" applyFont="1" applyBorder="1" applyAlignment="1">
      <alignment horizontal="left" vertical="center"/>
    </xf>
    <xf numFmtId="0" fontId="52" fillId="0" borderId="14" xfId="0" applyFont="1" applyBorder="1" applyAlignment="1">
      <alignment horizontal="left" vertical="center"/>
    </xf>
    <xf numFmtId="0" fontId="52" fillId="0" borderId="40" xfId="0" applyFont="1" applyBorder="1" applyAlignment="1">
      <alignment horizontal="left" vertical="center"/>
    </xf>
    <xf numFmtId="37" fontId="55" fillId="0" borderId="39" xfId="1" applyNumberFormat="1" applyFont="1" applyFill="1" applyBorder="1" applyAlignment="1">
      <alignment horizontal="right" vertical="center" wrapText="1"/>
    </xf>
    <xf numFmtId="37" fontId="55" fillId="0" borderId="35" xfId="1" applyNumberFormat="1" applyFont="1" applyFill="1" applyBorder="1" applyAlignment="1">
      <alignment horizontal="right" vertical="center" wrapText="1"/>
    </xf>
    <xf numFmtId="37" fontId="55" fillId="0" borderId="40" xfId="1" applyNumberFormat="1" applyFont="1" applyFill="1" applyBorder="1" applyAlignment="1">
      <alignment horizontal="right"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18" borderId="22" xfId="0" applyFont="1" applyFill="1" applyBorder="1" applyAlignment="1">
      <alignment horizontal="left" vertical="center" wrapText="1"/>
    </xf>
    <xf numFmtId="0" fontId="11" fillId="18" borderId="26" xfId="0" applyFont="1" applyFill="1" applyBorder="1" applyAlignment="1">
      <alignment horizontal="left" vertical="center" wrapText="1"/>
    </xf>
    <xf numFmtId="0" fontId="11" fillId="18" borderId="27" xfId="0" applyFont="1" applyFill="1" applyBorder="1" applyAlignment="1">
      <alignment horizontal="left"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2" fontId="51" fillId="0" borderId="41" xfId="6" applyNumberFormat="1" applyFont="1" applyFill="1" applyBorder="1" applyAlignment="1">
      <alignment horizontal="center" vertical="center" wrapText="1"/>
    </xf>
    <xf numFmtId="2" fontId="51" fillId="0" borderId="37" xfId="6" applyNumberFormat="1" applyFont="1" applyFill="1" applyBorder="1" applyAlignment="1">
      <alignment horizontal="center" vertical="center"/>
    </xf>
    <xf numFmtId="2" fontId="50" fillId="4" borderId="37" xfId="6" applyNumberFormat="1" applyFont="1" applyFill="1" applyBorder="1" applyAlignment="1">
      <alignment horizontal="center" vertical="center"/>
    </xf>
  </cellXfs>
  <cellStyles count="5093">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40625" defaultRowHeight="15"/>
  <cols>
    <col min="2" max="2" width="39.85546875" bestFit="1" customWidth="1"/>
    <col min="3" max="3" width="16.85546875" customWidth="1"/>
    <col min="4" max="4" width="18.85546875" customWidth="1"/>
  </cols>
  <sheetData>
    <row r="1" spans="1:14" ht="15.75">
      <c r="A1" s="1" t="s">
        <v>0</v>
      </c>
      <c r="B1" s="1" t="s">
        <v>1</v>
      </c>
      <c r="C1" s="82" t="s">
        <v>2</v>
      </c>
      <c r="D1" s="82"/>
      <c r="E1" s="82"/>
      <c r="F1" s="82"/>
      <c r="G1" s="82"/>
      <c r="H1" s="82"/>
      <c r="I1" s="82"/>
      <c r="J1" s="82"/>
      <c r="K1" s="82"/>
      <c r="L1" s="82"/>
      <c r="M1" s="82"/>
      <c r="N1" s="82"/>
    </row>
    <row r="2" spans="1:14">
      <c r="B2" s="2" t="s">
        <v>16</v>
      </c>
    </row>
    <row r="4" spans="1:14" ht="15.7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75" thickBot="1">
      <c r="A16" s="12"/>
      <c r="C16" s="5" t="e">
        <f>SUM(C7:C15)</f>
        <v>#REF!</v>
      </c>
      <c r="D16" s="13" t="e">
        <f>SUM(D7:D15)</f>
        <v>#REF!</v>
      </c>
    </row>
    <row r="17" spans="1:4" ht="15.75" thickTop="1">
      <c r="A17" s="12"/>
      <c r="B17" t="s">
        <v>14</v>
      </c>
      <c r="C17" s="3" t="e">
        <f>+C16+D16</f>
        <v>#REF!</v>
      </c>
      <c r="D17" s="10"/>
    </row>
    <row r="18" spans="1:4" ht="15.75" thickBot="1">
      <c r="A18" s="14"/>
      <c r="B18" s="15" t="s">
        <v>15</v>
      </c>
      <c r="C18" s="15"/>
      <c r="D18" s="16"/>
    </row>
    <row r="20" spans="1:4" s="17" customFormat="1" ht="56.25">
      <c r="B20" s="18" t="s">
        <v>19</v>
      </c>
      <c r="C20" s="19" t="e">
        <f>+C16/C17*100</f>
        <v>#REF!</v>
      </c>
    </row>
    <row r="21" spans="1:4">
      <c r="C21" s="4"/>
    </row>
  </sheetData>
  <mergeCells count="1">
    <mergeCell ref="C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16"/>
  <sheetViews>
    <sheetView zoomScaleNormal="100" workbookViewId="0">
      <pane ySplit="4" topLeftCell="A5" activePane="bottomLeft" state="frozen"/>
      <selection pane="bottomLeft" activeCell="B2" sqref="B2:G8"/>
    </sheetView>
  </sheetViews>
  <sheetFormatPr defaultColWidth="9" defaultRowHeight="12.75"/>
  <cols>
    <col min="1" max="1" width="9" style="35"/>
    <col min="2" max="2" width="7" style="35" bestFit="1" customWidth="1"/>
    <col min="3" max="3" width="37.42578125" style="35" bestFit="1" customWidth="1"/>
    <col min="4" max="4" width="19.140625" style="36" customWidth="1"/>
    <col min="5" max="5" width="17.5703125" style="36" bestFit="1" customWidth="1"/>
    <col min="6" max="6" width="17.5703125" style="36" customWidth="1"/>
    <col min="7" max="7" width="10.7109375" style="35" bestFit="1" customWidth="1"/>
    <col min="8" max="8" width="11" style="35" bestFit="1" customWidth="1"/>
    <col min="9" max="9" width="16.85546875" style="35" customWidth="1"/>
    <col min="10" max="10" width="15.7109375" style="35" customWidth="1"/>
    <col min="11" max="16384" width="9" style="35"/>
  </cols>
  <sheetData>
    <row r="2" spans="2:9">
      <c r="B2" s="83" t="s">
        <v>106</v>
      </c>
      <c r="C2" s="83"/>
      <c r="D2" s="83"/>
      <c r="E2" s="83"/>
      <c r="F2" s="84"/>
      <c r="G2" s="83"/>
    </row>
    <row r="3" spans="2:9">
      <c r="B3" s="91" t="s">
        <v>71</v>
      </c>
      <c r="C3" s="91"/>
      <c r="D3" s="91"/>
      <c r="E3" s="91"/>
      <c r="F3" s="92"/>
      <c r="G3" s="91"/>
    </row>
    <row r="4" spans="2:9" ht="36" customHeight="1">
      <c r="B4" s="37" t="s">
        <v>26</v>
      </c>
      <c r="C4" s="37" t="s">
        <v>2</v>
      </c>
      <c r="D4" s="38" t="s">
        <v>61</v>
      </c>
      <c r="E4" s="38" t="s">
        <v>28</v>
      </c>
      <c r="F4" s="38" t="s">
        <v>64</v>
      </c>
      <c r="G4" s="37" t="s">
        <v>27</v>
      </c>
    </row>
    <row r="5" spans="2:9">
      <c r="B5" s="93" t="s">
        <v>62</v>
      </c>
      <c r="C5" s="93"/>
      <c r="D5" s="93"/>
      <c r="E5" s="93"/>
      <c r="F5" s="94"/>
      <c r="G5" s="93"/>
    </row>
    <row r="6" spans="2:9">
      <c r="B6" s="46">
        <v>1</v>
      </c>
      <c r="C6" s="49" t="s">
        <v>77</v>
      </c>
      <c r="D6" s="69">
        <f>'Property plant &amp; Equipments - I'!C5</f>
        <v>44.626559999999998</v>
      </c>
      <c r="E6" s="68">
        <f>'Property plant &amp; Equipments - I'!D4</f>
        <v>0</v>
      </c>
      <c r="F6" s="68">
        <f>'Property plant &amp; Equipments - I'!E5</f>
        <v>0</v>
      </c>
      <c r="G6" s="52" t="s">
        <v>69</v>
      </c>
    </row>
    <row r="7" spans="2:9" ht="20.25" customHeight="1">
      <c r="B7" s="46">
        <v>2</v>
      </c>
      <c r="C7" s="49" t="s">
        <v>74</v>
      </c>
      <c r="D7" s="39">
        <f>'Cash &amp; Cash Equivalents -II'!D8</f>
        <v>0.61670000000000003</v>
      </c>
      <c r="E7" s="39">
        <f>'Cash &amp; Cash Equivalents -II'!F8</f>
        <v>0.61670000000000003</v>
      </c>
      <c r="F7" s="39">
        <f>'Cash &amp; Cash Equivalents -II'!G8</f>
        <v>0.61670000000000003</v>
      </c>
      <c r="G7" s="52" t="s">
        <v>93</v>
      </c>
    </row>
    <row r="8" spans="2:9" ht="24" customHeight="1">
      <c r="B8" s="90" t="s">
        <v>21</v>
      </c>
      <c r="C8" s="90"/>
      <c r="D8" s="40">
        <f>SUM(D6:D7)</f>
        <v>45.243259999999999</v>
      </c>
      <c r="E8" s="40">
        <f>SUM(E6:E7)</f>
        <v>0.61670000000000003</v>
      </c>
      <c r="F8" s="47">
        <f>SUM(F6:F7)</f>
        <v>0.61670000000000003</v>
      </c>
      <c r="G8" s="41"/>
      <c r="I8" s="42"/>
    </row>
    <row r="9" spans="2:9" ht="12" customHeight="1">
      <c r="B9" s="86" t="s">
        <v>20</v>
      </c>
      <c r="C9" s="87"/>
      <c r="D9" s="87"/>
      <c r="E9" s="87"/>
      <c r="F9" s="88"/>
      <c r="G9" s="89"/>
    </row>
    <row r="10" spans="2:9" ht="225" customHeight="1">
      <c r="B10" s="85" t="s">
        <v>66</v>
      </c>
      <c r="C10" s="85"/>
      <c r="D10" s="85"/>
      <c r="E10" s="85"/>
      <c r="F10" s="85"/>
      <c r="G10" s="85"/>
    </row>
    <row r="11" spans="2:9" ht="33.75" customHeight="1">
      <c r="B11" s="43"/>
      <c r="C11" s="43"/>
      <c r="D11" s="43"/>
      <c r="E11" s="43"/>
      <c r="F11" s="43"/>
      <c r="G11" s="43"/>
    </row>
    <row r="12" spans="2:9" ht="23.25" customHeight="1">
      <c r="B12" s="44"/>
      <c r="C12" s="44"/>
      <c r="D12" s="44"/>
      <c r="E12" s="44"/>
      <c r="F12" s="44"/>
      <c r="G12" s="44"/>
    </row>
    <row r="13" spans="2:9" ht="36" customHeight="1">
      <c r="B13" s="43"/>
      <c r="C13" s="43"/>
      <c r="D13" s="43"/>
      <c r="E13" s="43"/>
      <c r="F13" s="43"/>
      <c r="G13" s="43"/>
    </row>
    <row r="14" spans="2:9" ht="33.75" customHeight="1">
      <c r="B14" s="43"/>
      <c r="C14" s="43"/>
      <c r="D14" s="43"/>
      <c r="E14" s="43"/>
      <c r="F14" s="43"/>
      <c r="G14" s="43"/>
    </row>
    <row r="15" spans="2:9" ht="30" customHeight="1">
      <c r="B15" s="45"/>
      <c r="C15" s="45"/>
      <c r="D15" s="45"/>
      <c r="E15" s="45"/>
      <c r="F15" s="45"/>
      <c r="G15" s="45"/>
    </row>
    <row r="16" spans="2:9" ht="48.75" customHeight="1">
      <c r="B16" s="45"/>
      <c r="C16" s="45"/>
      <c r="D16" s="45"/>
      <c r="E16" s="45"/>
      <c r="F16" s="45"/>
      <c r="G16" s="45"/>
    </row>
  </sheetData>
  <mergeCells count="6">
    <mergeCell ref="B2:G2"/>
    <mergeCell ref="B10:G10"/>
    <mergeCell ref="B9:G9"/>
    <mergeCell ref="B8:C8"/>
    <mergeCell ref="B3:G3"/>
    <mergeCell ref="B5:G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AAA21-7613-46F6-A16B-A15C874C7318}">
  <dimension ref="A1:F19"/>
  <sheetViews>
    <sheetView workbookViewId="0">
      <selection sqref="A1:F5"/>
    </sheetView>
  </sheetViews>
  <sheetFormatPr defaultRowHeight="15"/>
  <cols>
    <col min="1" max="1" width="6.28515625" style="66" customWidth="1"/>
    <col min="2" max="2" width="36.42578125" style="62" customWidth="1"/>
    <col min="3" max="3" width="14.42578125" style="67" bestFit="1" customWidth="1"/>
    <col min="4" max="4" width="18.140625" style="67" customWidth="1"/>
    <col min="5" max="5" width="15.85546875" style="67" bestFit="1" customWidth="1"/>
    <col min="6" max="6" width="28.85546875" style="67" customWidth="1"/>
    <col min="7" max="7" width="25.42578125" customWidth="1"/>
    <col min="9" max="9" width="10" bestFit="1" customWidth="1"/>
  </cols>
  <sheetData>
    <row r="1" spans="1:6" ht="15" customHeight="1">
      <c r="A1" s="98" t="s">
        <v>91</v>
      </c>
      <c r="B1" s="98"/>
      <c r="C1" s="98"/>
      <c r="D1" s="98"/>
      <c r="E1" s="98"/>
      <c r="F1" s="98"/>
    </row>
    <row r="2" spans="1:6" ht="30">
      <c r="A2" s="57" t="s">
        <v>26</v>
      </c>
      <c r="B2" s="57" t="s">
        <v>75</v>
      </c>
      <c r="C2" s="58" t="s">
        <v>61</v>
      </c>
      <c r="D2" s="58" t="s">
        <v>76</v>
      </c>
      <c r="E2" s="58" t="s">
        <v>65</v>
      </c>
      <c r="F2" s="58" t="s">
        <v>22</v>
      </c>
    </row>
    <row r="3" spans="1:6" ht="14.45" customHeight="1">
      <c r="A3" s="102" t="s">
        <v>62</v>
      </c>
      <c r="B3" s="103"/>
      <c r="C3" s="103"/>
      <c r="D3" s="103"/>
      <c r="E3" s="103"/>
      <c r="F3" s="104"/>
    </row>
    <row r="4" spans="1:6" s="62" customFormat="1" ht="30">
      <c r="A4" s="60">
        <v>1</v>
      </c>
      <c r="B4" s="59" t="s">
        <v>78</v>
      </c>
      <c r="C4" s="119">
        <f>4462656/10^5</f>
        <v>44.626559999999998</v>
      </c>
      <c r="D4" s="120">
        <v>0</v>
      </c>
      <c r="E4" s="120">
        <v>0</v>
      </c>
      <c r="F4" s="61" t="s">
        <v>79</v>
      </c>
    </row>
    <row r="5" spans="1:6">
      <c r="A5" s="63"/>
      <c r="B5" s="64" t="s">
        <v>21</v>
      </c>
      <c r="C5" s="121">
        <f>SUM(C4:C4)</f>
        <v>44.626559999999998</v>
      </c>
      <c r="D5" s="121">
        <f>SUM(D4:D4)</f>
        <v>0</v>
      </c>
      <c r="E5" s="121">
        <f>SUM(E4:E4)</f>
        <v>0</v>
      </c>
      <c r="F5" s="65"/>
    </row>
    <row r="6" spans="1:6" hidden="1">
      <c r="A6" s="99" t="s">
        <v>80</v>
      </c>
      <c r="B6" s="100"/>
      <c r="C6" s="100"/>
      <c r="D6" s="100"/>
      <c r="E6" s="100"/>
      <c r="F6" s="101"/>
    </row>
    <row r="7" spans="1:6" hidden="1">
      <c r="A7" s="95" t="s">
        <v>81</v>
      </c>
      <c r="B7" s="96"/>
      <c r="C7" s="96"/>
      <c r="D7" s="96"/>
      <c r="E7" s="96"/>
      <c r="F7" s="97"/>
    </row>
    <row r="8" spans="1:6" hidden="1">
      <c r="A8" s="95" t="s">
        <v>82</v>
      </c>
      <c r="B8" s="96"/>
      <c r="C8" s="96"/>
      <c r="D8" s="96"/>
      <c r="E8" s="96"/>
      <c r="F8" s="97"/>
    </row>
    <row r="9" spans="1:6" hidden="1">
      <c r="A9" s="95" t="s">
        <v>83</v>
      </c>
      <c r="B9" s="96"/>
      <c r="C9" s="96"/>
      <c r="D9" s="96"/>
      <c r="E9" s="96"/>
      <c r="F9" s="97"/>
    </row>
    <row r="10" spans="1:6" hidden="1">
      <c r="A10" s="95" t="s">
        <v>84</v>
      </c>
      <c r="B10" s="96"/>
      <c r="C10" s="96"/>
      <c r="D10" s="96"/>
      <c r="E10" s="96"/>
      <c r="F10" s="97"/>
    </row>
    <row r="11" spans="1:6" ht="30" hidden="1" customHeight="1">
      <c r="A11" s="95" t="s">
        <v>85</v>
      </c>
      <c r="B11" s="96"/>
      <c r="C11" s="96"/>
      <c r="D11" s="96"/>
      <c r="E11" s="96"/>
      <c r="F11" s="97"/>
    </row>
    <row r="12" spans="1:6" ht="30" hidden="1" customHeight="1">
      <c r="A12" s="95" t="s">
        <v>86</v>
      </c>
      <c r="B12" s="96"/>
      <c r="C12" s="96"/>
      <c r="D12" s="96"/>
      <c r="E12" s="96"/>
      <c r="F12" s="97"/>
    </row>
    <row r="13" spans="1:6" ht="30" hidden="1" customHeight="1">
      <c r="A13" s="95" t="s">
        <v>87</v>
      </c>
      <c r="B13" s="96"/>
      <c r="C13" s="96"/>
      <c r="D13" s="96"/>
      <c r="E13" s="96"/>
      <c r="F13" s="97"/>
    </row>
    <row r="14" spans="1:6" ht="30" hidden="1" customHeight="1">
      <c r="A14" s="95" t="s">
        <v>88</v>
      </c>
      <c r="B14" s="96"/>
      <c r="C14" s="96"/>
      <c r="D14" s="96"/>
      <c r="E14" s="96"/>
      <c r="F14" s="97"/>
    </row>
    <row r="15" spans="1:6" ht="89.25" hidden="1" customHeight="1">
      <c r="A15" s="95" t="s">
        <v>89</v>
      </c>
      <c r="B15" s="96"/>
      <c r="C15" s="96"/>
      <c r="D15" s="96"/>
      <c r="E15" s="96"/>
      <c r="F15" s="97"/>
    </row>
    <row r="16" spans="1:6" ht="36.75" hidden="1" customHeight="1">
      <c r="A16" s="95" t="s">
        <v>90</v>
      </c>
      <c r="B16" s="96"/>
      <c r="C16" s="96"/>
      <c r="D16" s="96"/>
      <c r="E16" s="96"/>
      <c r="F16" s="97"/>
    </row>
    <row r="17" ht="89.25" customHeight="1"/>
    <row r="18" ht="89.25" customHeight="1"/>
    <row r="19" ht="89.25" customHeight="1"/>
  </sheetData>
  <mergeCells count="13">
    <mergeCell ref="A15:F15"/>
    <mergeCell ref="A16:F16"/>
    <mergeCell ref="A9:F9"/>
    <mergeCell ref="A10:F10"/>
    <mergeCell ref="A11:F11"/>
    <mergeCell ref="A12:F12"/>
    <mergeCell ref="A13:F13"/>
    <mergeCell ref="A14:F14"/>
    <mergeCell ref="A8:F8"/>
    <mergeCell ref="A1:F1"/>
    <mergeCell ref="A6:F6"/>
    <mergeCell ref="A7:F7"/>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3"/>
  <sheetViews>
    <sheetView tabSelected="1" zoomScaleNormal="100" workbookViewId="0">
      <pane ySplit="4" topLeftCell="A5" activePane="bottomLeft" state="frozen"/>
      <selection pane="bottomLeft" activeCell="B2" sqref="B2:H8"/>
    </sheetView>
  </sheetViews>
  <sheetFormatPr defaultColWidth="36.28515625" defaultRowHeight="12"/>
  <cols>
    <col min="1" max="1" width="8.140625" style="27" customWidth="1"/>
    <col min="2" max="2" width="6.7109375" style="27" bestFit="1" customWidth="1"/>
    <col min="3" max="3" width="21.140625" style="27" customWidth="1"/>
    <col min="4" max="4" width="16" style="27" customWidth="1"/>
    <col min="5" max="5" width="13.5703125" style="27" hidden="1" customWidth="1"/>
    <col min="6" max="6" width="17" style="27" customWidth="1"/>
    <col min="7" max="7" width="15" style="27" bestFit="1" customWidth="1"/>
    <col min="8" max="8" width="49.140625" style="27" customWidth="1"/>
    <col min="9" max="11" width="8" style="27" bestFit="1" customWidth="1"/>
    <col min="12" max="16384" width="36.28515625" style="27"/>
  </cols>
  <sheetData>
    <row r="2" spans="2:11">
      <c r="B2" s="105" t="s">
        <v>92</v>
      </c>
      <c r="C2" s="106"/>
      <c r="D2" s="106"/>
      <c r="E2" s="106"/>
      <c r="F2" s="106"/>
      <c r="G2" s="106"/>
      <c r="H2" s="107"/>
    </row>
    <row r="3" spans="2:11">
      <c r="B3" s="108" t="str">
        <f>SUMMARY!B3</f>
        <v>Details as on 31st March 2022</v>
      </c>
      <c r="C3" s="109"/>
      <c r="D3" s="109"/>
      <c r="E3" s="109"/>
      <c r="F3" s="109"/>
      <c r="G3" s="109"/>
      <c r="H3" s="110"/>
    </row>
    <row r="4" spans="2:11" ht="33" customHeight="1">
      <c r="B4" s="20" t="s">
        <v>23</v>
      </c>
      <c r="C4" s="20" t="s">
        <v>60</v>
      </c>
      <c r="D4" s="21" t="s">
        <v>61</v>
      </c>
      <c r="E4" s="21" t="s">
        <v>24</v>
      </c>
      <c r="F4" s="31" t="s">
        <v>70</v>
      </c>
      <c r="G4" s="21" t="s">
        <v>65</v>
      </c>
      <c r="H4" s="21" t="s">
        <v>22</v>
      </c>
    </row>
    <row r="5" spans="2:11">
      <c r="B5" s="111" t="str">
        <f>SUMMARY!B5</f>
        <v>Figures in INR Lakhs</v>
      </c>
      <c r="C5" s="112"/>
      <c r="D5" s="112"/>
      <c r="E5" s="112"/>
      <c r="F5" s="112"/>
      <c r="G5" s="112"/>
      <c r="H5" s="113"/>
    </row>
    <row r="6" spans="2:11" ht="24">
      <c r="B6" s="34">
        <v>1</v>
      </c>
      <c r="C6" s="50" t="s">
        <v>68</v>
      </c>
      <c r="D6" s="51"/>
      <c r="E6" s="51"/>
      <c r="F6" s="51"/>
      <c r="G6" s="51"/>
      <c r="H6" s="51"/>
    </row>
    <row r="7" spans="2:11" ht="99.75" customHeight="1">
      <c r="B7" s="34"/>
      <c r="C7" s="48" t="s">
        <v>67</v>
      </c>
      <c r="D7" s="54">
        <v>0.61670000000000003</v>
      </c>
      <c r="E7" s="33" t="s">
        <v>72</v>
      </c>
      <c r="F7" s="54">
        <f>+D7*I7</f>
        <v>0.61670000000000003</v>
      </c>
      <c r="G7" s="56">
        <f>+D7*J7</f>
        <v>0.61670000000000003</v>
      </c>
      <c r="H7" s="53" t="s">
        <v>73</v>
      </c>
      <c r="I7" s="28">
        <v>1</v>
      </c>
      <c r="J7" s="28">
        <v>1</v>
      </c>
      <c r="K7" s="28"/>
    </row>
    <row r="8" spans="2:11">
      <c r="B8" s="29" t="s">
        <v>25</v>
      </c>
      <c r="C8" s="30"/>
      <c r="D8" s="55">
        <f>SUM(D7:D7)</f>
        <v>0.61670000000000003</v>
      </c>
      <c r="E8" s="25"/>
      <c r="F8" s="55">
        <f>SUM(F7:F7)</f>
        <v>0.61670000000000003</v>
      </c>
      <c r="G8" s="55">
        <f>SUM(G7:G7)</f>
        <v>0.61670000000000003</v>
      </c>
      <c r="H8" s="22"/>
      <c r="J8" s="26"/>
    </row>
    <row r="9" spans="2:11">
      <c r="B9" s="114" t="str">
        <f>SUMMARY!B9</f>
        <v>REMARKS &amp; NOTES:-</v>
      </c>
      <c r="C9" s="115"/>
      <c r="D9" s="115"/>
      <c r="E9" s="115"/>
      <c r="F9" s="115"/>
      <c r="G9" s="115"/>
      <c r="H9" s="116"/>
      <c r="J9" s="26"/>
    </row>
    <row r="10" spans="2:11" ht="108.75" customHeight="1">
      <c r="B10" s="85" t="s">
        <v>63</v>
      </c>
      <c r="C10" s="85"/>
      <c r="D10" s="85"/>
      <c r="E10" s="85"/>
      <c r="F10" s="85"/>
      <c r="G10" s="85"/>
      <c r="H10" s="85"/>
      <c r="J10" s="26"/>
    </row>
    <row r="11" spans="2:11">
      <c r="B11" s="32"/>
      <c r="C11" s="32"/>
      <c r="D11" s="32"/>
      <c r="E11" s="32"/>
      <c r="F11" s="32"/>
      <c r="G11" s="32"/>
      <c r="H11" s="32"/>
    </row>
    <row r="12" spans="2:11">
      <c r="B12" s="32"/>
      <c r="C12" s="32"/>
      <c r="D12" s="32"/>
      <c r="E12" s="32"/>
      <c r="F12" s="32"/>
      <c r="G12" s="32"/>
      <c r="H12" s="32"/>
    </row>
    <row r="13" spans="2:11">
      <c r="B13" s="32"/>
      <c r="C13" s="32"/>
      <c r="D13" s="32"/>
      <c r="E13" s="32"/>
      <c r="F13" s="32"/>
      <c r="G13" s="32"/>
      <c r="H13" s="32"/>
      <c r="K13" s="33"/>
    </row>
  </sheetData>
  <mergeCells count="5">
    <mergeCell ref="B2:H2"/>
    <mergeCell ref="B10:H10"/>
    <mergeCell ref="B3:H3"/>
    <mergeCell ref="B5:H5"/>
    <mergeCell ref="B9:H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35D5A-17DB-4E40-9DAE-F12AFAD67357}">
  <dimension ref="B1:C23"/>
  <sheetViews>
    <sheetView workbookViewId="0">
      <selection activeCell="C15" sqref="C15"/>
    </sheetView>
  </sheetViews>
  <sheetFormatPr defaultRowHeight="15"/>
  <cols>
    <col min="2" max="2" width="62.28515625" customWidth="1"/>
    <col min="3" max="3" width="18.5703125" customWidth="1"/>
  </cols>
  <sheetData>
    <row r="1" spans="2:3" ht="15.75" thickBot="1"/>
    <row r="2" spans="2:3" ht="19.5" thickBot="1">
      <c r="B2" s="117" t="s">
        <v>94</v>
      </c>
      <c r="C2" s="118"/>
    </row>
    <row r="4" spans="2:3">
      <c r="B4" s="3" t="s">
        <v>95</v>
      </c>
      <c r="C4" s="70" t="s">
        <v>96</v>
      </c>
    </row>
    <row r="5" spans="2:3">
      <c r="B5" s="3" t="s">
        <v>97</v>
      </c>
      <c r="C5" s="71"/>
    </row>
    <row r="6" spans="2:3">
      <c r="B6" t="str">
        <f>" Investment Property"</f>
        <v xml:space="preserve"> Investment Property</v>
      </c>
      <c r="C6" s="76">
        <f>'Property plant &amp; Equipments - I'!D5</f>
        <v>0</v>
      </c>
    </row>
    <row r="7" spans="2:3">
      <c r="C7" s="71"/>
    </row>
    <row r="8" spans="2:3">
      <c r="B8" s="3" t="s">
        <v>98</v>
      </c>
      <c r="C8" s="71"/>
    </row>
    <row r="9" spans="2:3">
      <c r="B9" t="str">
        <f>" Cash &amp; Cash Equivalents"</f>
        <v xml:space="preserve"> Cash &amp; Cash Equivalents</v>
      </c>
      <c r="C9" s="76">
        <f>'Cash &amp; Cash Equivalents -II'!F8</f>
        <v>0.61670000000000003</v>
      </c>
    </row>
    <row r="10" spans="2:3" ht="15.75">
      <c r="B10" s="72"/>
      <c r="C10" s="81"/>
    </row>
    <row r="11" spans="2:3" ht="15.75">
      <c r="B11" s="73" t="s">
        <v>99</v>
      </c>
      <c r="C11" s="74">
        <f>SUM(C5:C9)</f>
        <v>0.61670000000000003</v>
      </c>
    </row>
    <row r="12" spans="2:3">
      <c r="B12" s="3"/>
      <c r="C12" s="75"/>
    </row>
    <row r="13" spans="2:3">
      <c r="B13" s="3" t="s">
        <v>100</v>
      </c>
      <c r="C13" s="75"/>
    </row>
    <row r="14" spans="2:3">
      <c r="B14" s="3" t="s">
        <v>101</v>
      </c>
      <c r="C14" s="75"/>
    </row>
    <row r="15" spans="2:3">
      <c r="B15" t="str">
        <f>" Borrowings,non-current"</f>
        <v xml:space="preserve"> Borrowings,non-current</v>
      </c>
      <c r="C15" s="76">
        <f>4521588/10^5</f>
        <v>45.215879999999999</v>
      </c>
    </row>
    <row r="16" spans="2:3">
      <c r="B16" t="str">
        <f>" Trade Payables"</f>
        <v xml:space="preserve"> Trade Payables</v>
      </c>
      <c r="C16" s="76">
        <f>11500/10^5</f>
        <v>0.115</v>
      </c>
    </row>
    <row r="17" spans="2:3" ht="15.75">
      <c r="B17" s="73" t="s">
        <v>102</v>
      </c>
      <c r="C17" s="77">
        <f>SUM(C15:C16)</f>
        <v>45.330880000000001</v>
      </c>
    </row>
    <row r="19" spans="2:3">
      <c r="B19" s="3" t="s">
        <v>103</v>
      </c>
      <c r="C19" s="78">
        <f>C11-C17</f>
        <v>-44.714179999999999</v>
      </c>
    </row>
    <row r="21" spans="2:3">
      <c r="B21" t="s">
        <v>104</v>
      </c>
      <c r="C21" s="76">
        <f>(10000/100000)</f>
        <v>0.1</v>
      </c>
    </row>
    <row r="23" spans="2:3" ht="15.75">
      <c r="B23" s="79" t="s">
        <v>105</v>
      </c>
      <c r="C23" s="80">
        <f>C19/C21</f>
        <v>-447.14179999999999</v>
      </c>
    </row>
  </sheetData>
  <mergeCells count="1">
    <mergeCell ref="B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30</v>
      </c>
      <c r="C3" t="e">
        <f>SUM(#REF!)</f>
        <v>#REF!</v>
      </c>
    </row>
    <row r="4" spans="2:3">
      <c r="B4" t="s">
        <v>31</v>
      </c>
      <c r="C4" t="e">
        <f>#REF!</f>
        <v>#REF!</v>
      </c>
    </row>
    <row r="6" spans="2:3">
      <c r="B6" t="s">
        <v>21</v>
      </c>
      <c r="C6" t="e">
        <f>SUM(C2:C4)</f>
        <v>#REF!</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29</v>
      </c>
      <c r="D2" s="23" t="e">
        <f>#REF!</f>
        <v>#REF!</v>
      </c>
    </row>
    <row r="3" spans="2:4">
      <c r="B3" t="s">
        <v>59</v>
      </c>
      <c r="D3" t="e">
        <f>+#REF!+#REF!</f>
        <v>#REF!</v>
      </c>
    </row>
    <row r="5" spans="2:4">
      <c r="D5" s="24" t="e">
        <f>SUM(D2:D3)</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32</v>
      </c>
      <c r="C2" s="23">
        <v>50414099.780000001</v>
      </c>
    </row>
    <row r="5" spans="2:3">
      <c r="C5" s="24" t="e">
        <f>C2+'SECL Assets'!D2</f>
        <v>#REF!</v>
      </c>
    </row>
    <row r="8" spans="2:3">
      <c r="C8">
        <v>892500000</v>
      </c>
    </row>
    <row r="11" spans="2:3">
      <c r="C11" s="24" t="e">
        <f>+C5-C8</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33</v>
      </c>
    </row>
    <row r="3" spans="2:4">
      <c r="C3" t="s">
        <v>34</v>
      </c>
    </row>
    <row r="4" spans="2:4">
      <c r="B4" t="s">
        <v>35</v>
      </c>
      <c r="C4" t="s">
        <v>36</v>
      </c>
      <c r="D4" t="s">
        <v>37</v>
      </c>
    </row>
    <row r="5" spans="2:4">
      <c r="B5" t="s">
        <v>38</v>
      </c>
      <c r="D5">
        <v>955</v>
      </c>
    </row>
    <row r="6" spans="2:4">
      <c r="B6" t="s">
        <v>39</v>
      </c>
      <c r="C6">
        <v>0.14000000000000001</v>
      </c>
      <c r="D6">
        <v>133.70000000000002</v>
      </c>
    </row>
    <row r="7" spans="2:4">
      <c r="B7" t="s">
        <v>40</v>
      </c>
      <c r="C7">
        <v>0</v>
      </c>
      <c r="D7">
        <v>0</v>
      </c>
    </row>
    <row r="8" spans="2:4">
      <c r="B8" t="s">
        <v>41</v>
      </c>
      <c r="C8">
        <v>87</v>
      </c>
      <c r="D8">
        <v>87</v>
      </c>
    </row>
    <row r="9" spans="2:4">
      <c r="B9" t="s">
        <v>42</v>
      </c>
      <c r="C9">
        <v>0.3</v>
      </c>
      <c r="D9">
        <v>40.110000000000007</v>
      </c>
    </row>
    <row r="10" spans="2:4">
      <c r="B10" t="s">
        <v>43</v>
      </c>
      <c r="C10">
        <v>0.02</v>
      </c>
      <c r="D10">
        <v>2.6740000000000004</v>
      </c>
    </row>
    <row r="11" spans="2:4">
      <c r="B11" t="s">
        <v>44</v>
      </c>
      <c r="C11">
        <v>7.5</v>
      </c>
      <c r="D11">
        <v>7.5</v>
      </c>
    </row>
    <row r="12" spans="2:4">
      <c r="B12" t="s">
        <v>45</v>
      </c>
      <c r="C12">
        <v>7.5</v>
      </c>
      <c r="D12">
        <v>7.5</v>
      </c>
    </row>
    <row r="13" spans="2:4">
      <c r="B13" t="s">
        <v>46</v>
      </c>
      <c r="C13">
        <v>0</v>
      </c>
      <c r="D13">
        <v>0</v>
      </c>
    </row>
    <row r="14" spans="2:4">
      <c r="B14" t="s">
        <v>47</v>
      </c>
      <c r="C14">
        <v>400</v>
      </c>
      <c r="D14">
        <v>400</v>
      </c>
    </row>
    <row r="15" spans="2:4">
      <c r="B15" t="s">
        <v>48</v>
      </c>
      <c r="C15">
        <v>1.04</v>
      </c>
      <c r="D15">
        <v>1.04</v>
      </c>
    </row>
    <row r="16" spans="2:4">
      <c r="B16" t="s">
        <v>49</v>
      </c>
      <c r="C16">
        <v>0.05</v>
      </c>
      <c r="D16">
        <v>65.5762</v>
      </c>
    </row>
    <row r="17" spans="2:5">
      <c r="B17" t="s">
        <v>50</v>
      </c>
      <c r="D17">
        <v>77</v>
      </c>
    </row>
    <row r="18" spans="2:5">
      <c r="B18" t="s">
        <v>21</v>
      </c>
      <c r="D18">
        <v>1777.1001999999999</v>
      </c>
    </row>
    <row r="20" spans="2:5">
      <c r="B20" t="s">
        <v>51</v>
      </c>
      <c r="C20">
        <v>1537</v>
      </c>
      <c r="D20">
        <v>1537</v>
      </c>
    </row>
    <row r="21" spans="2:5">
      <c r="B21" t="s">
        <v>52</v>
      </c>
      <c r="D21">
        <v>0</v>
      </c>
    </row>
    <row r="22" spans="2:5">
      <c r="B22" t="s">
        <v>53</v>
      </c>
      <c r="D22">
        <v>0</v>
      </c>
    </row>
    <row r="23" spans="2:5">
      <c r="B23" t="s">
        <v>54</v>
      </c>
      <c r="C23">
        <v>0</v>
      </c>
      <c r="D23">
        <v>0</v>
      </c>
    </row>
    <row r="24" spans="2:5">
      <c r="B24" t="s">
        <v>55</v>
      </c>
      <c r="C24">
        <v>0</v>
      </c>
      <c r="D24">
        <v>0</v>
      </c>
    </row>
    <row r="25" spans="2:5">
      <c r="B25" t="s">
        <v>49</v>
      </c>
      <c r="C25">
        <v>0.05</v>
      </c>
      <c r="D25">
        <v>76.850000000000009</v>
      </c>
    </row>
    <row r="26" spans="2:5">
      <c r="B26" t="s">
        <v>56</v>
      </c>
      <c r="D26">
        <v>1613.85</v>
      </c>
      <c r="E26">
        <f>D26/D30</f>
        <v>0.43191919835968068</v>
      </c>
    </row>
    <row r="28" spans="2:5">
      <c r="B28" t="s">
        <v>57</v>
      </c>
      <c r="C28">
        <v>345.51256000000001</v>
      </c>
      <c r="D28">
        <v>345.51256000000001</v>
      </c>
    </row>
    <row r="30" spans="2:5">
      <c r="B30" t="s">
        <v>58</v>
      </c>
      <c r="D30">
        <v>3736.4627599999999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General</vt:lpstr>
      <vt:lpstr>SUMMARY</vt:lpstr>
      <vt:lpstr>Property plant &amp; Equipments - I</vt:lpstr>
      <vt:lpstr>Cash &amp; Cash Equivalents -II</vt:lpstr>
      <vt:lpstr>NAV - Westend Projects </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Rachit</cp:lastModifiedBy>
  <cp:lastPrinted>2019-10-03T11:36:19Z</cp:lastPrinted>
  <dcterms:created xsi:type="dcterms:W3CDTF">2017-12-18T06:17:30Z</dcterms:created>
  <dcterms:modified xsi:type="dcterms:W3CDTF">2023-05-22T11:21:27Z</dcterms:modified>
</cp:coreProperties>
</file>