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In Progress Files\Arup Banerjee\HUDCO\"/>
    </mc:Choice>
  </mc:AlternateContent>
  <xr:revisionPtr revIDLastSave="0" documentId="13_ncr:1_{2B1EBCA9-45F6-4F42-B1D1-E0A5263F6AAB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" sheetId="1" r:id="rId1"/>
    <sheet name="Sheet1" sheetId="4" r:id="rId2"/>
    <sheet name="Sheet3" sheetId="3" state="hidden" r:id="rId3"/>
  </sheets>
  <definedNames>
    <definedName name="_xlnm.Print_Area" localSheetId="0">Building!$B$1:$T$9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P6" i="1"/>
  <c r="P5" i="1"/>
  <c r="N5" i="1"/>
  <c r="G6" i="1"/>
  <c r="F6" i="1"/>
  <c r="K5" i="1"/>
  <c r="F5" i="1"/>
  <c r="F4" i="1"/>
  <c r="Q5" i="1" l="1"/>
  <c r="Q6" i="1" s="1"/>
  <c r="U15" i="1"/>
  <c r="U11" i="1"/>
  <c r="E19" i="1"/>
  <c r="R5" i="1" l="1"/>
  <c r="P4" i="1"/>
  <c r="T5" i="1" l="1"/>
  <c r="T6" i="1" s="1"/>
  <c r="R6" i="1"/>
  <c r="N4" i="1"/>
  <c r="K4" i="1" l="1"/>
  <c r="Q4" i="1" l="1"/>
  <c r="R4" i="1" l="1"/>
  <c r="T4" i="1" l="1"/>
  <c r="G13" i="1" s="1"/>
  <c r="E20" i="1" l="1"/>
  <c r="U4" i="1"/>
</calcChain>
</file>

<file path=xl/sharedStrings.xml><?xml version="1.0" encoding="utf-8"?>
<sst xmlns="http://schemas.openxmlformats.org/spreadsheetml/2006/main" count="69" uniqueCount="61">
  <si>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</si>
  <si>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</si>
  <si>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</si>
  <si>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</si>
  <si>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</si>
  <si>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</si>
  <si>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</si>
  <si>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</si>
  <si>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</si>
  <si>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</si>
  <si>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</si>
  <si>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</si>
  <si>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</si>
  <si>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</si>
  <si>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</si>
  <si>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</si>
  <si>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</si>
  <si>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</si>
  <si>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</si>
  <si>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</si>
  <si>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</si>
  <si>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</si>
  <si>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</si>
  <si>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</si>
  <si>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</si>
  <si>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</si>
  <si>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</si>
  <si>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</si>
  <si>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</si>
  <si>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</si>
  <si>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</si>
  <si>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</si>
  <si>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</si>
  <si>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</si>
  <si>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</si>
  <si>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</si>
  <si>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</si>
  <si>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</si>
  <si>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</si>
  <si>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</si>
  <si>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</si>
  <si>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</si>
  <si>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</si>
  <si>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</si>
  <si>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</si>
  <si>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</si>
  <si>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</si>
  <si>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</si>
  <si>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</si>
  <si>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</si>
  <si>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</si>
  <si>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</si>
  <si>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RCC framed pillar beam column on RCC slab</t>
  </si>
  <si>
    <t>Particular</t>
  </si>
  <si>
    <t>2. The valuation is done by considering the depreciated replacement cost approach.</t>
  </si>
  <si>
    <t>BUILDING VALUATION OF TAMIL NADU GENERATION AND DISTRIBUTION CORPORATION LTD.| TRICHY</t>
  </si>
  <si>
    <t>Ground Floor</t>
  </si>
  <si>
    <t>Control Room,
Battery Room &amp;
Office Room</t>
  </si>
  <si>
    <t>Store Room &amp;
Toilet</t>
  </si>
  <si>
    <t>Running.mtr.</t>
  </si>
  <si>
    <t xml:space="preserve">1. It has a covered area of 1684 sq.ft. (178 sq.mtr.) as per the site measurement.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</si>
</sst>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0" applyNumberFormat="1"/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9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4" borderId="1" xfId="0" applyFont="1" applyFill="1" applyBorder="1"/>
    <xf numFmtId="0" fontId="12" fillId="0" borderId="0" xfId="0" applyFont="1" applyAlignment="1">
      <alignment wrapText="1"/>
    </xf>
    <xf numFmtId="166" fontId="2" fillId="0" borderId="0" xfId="1" applyNumberFormat="1" applyFont="1"/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0"/>
  <sheetViews>
    <sheetView tabSelected="1" zoomScale="85" zoomScaleNormal="85" zoomScaleSheetLayoutView="85" workbookViewId="0">
      <selection activeCell="X4" sqref="X4"/>
    </sheetView>
  </sheetViews>
  <sheetFormatPr defaultRowHeight="15" x14ac:dyDescent="0.25"/>
  <cols>
    <col min="1" max="1" width="7.85546875" customWidth="1"/>
    <col min="2" max="2" width="7" customWidth="1"/>
    <col min="3" max="3" width="15" customWidth="1"/>
    <col min="4" max="4" width="14.7109375" style="48" customWidth="1"/>
    <col min="5" max="5" width="30.28515625" style="10" customWidth="1"/>
    <col min="6" max="6" width="10.5703125" style="49" hidden="1" customWidth="1"/>
    <col min="7" max="7" width="11.5703125" customWidth="1"/>
    <col min="8" max="8" width="10.85546875" customWidth="1"/>
    <col min="9" max="9" width="11.42578125" bestFit="1" customWidth="1"/>
    <col min="10" max="10" width="9" customWidth="1"/>
    <col min="11" max="11" width="9.7109375" customWidth="1"/>
    <col min="12" max="12" width="14.42578125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8.7109375" customWidth="1"/>
    <col min="17" max="17" width="17.42578125" hidden="1" customWidth="1"/>
    <col min="18" max="18" width="17.7109375" hidden="1" customWidth="1"/>
    <col min="19" max="19" width="10.85546875" hidden="1" customWidth="1"/>
    <col min="20" max="20" width="18.5703125" customWidth="1"/>
    <col min="21" max="21" width="17" bestFit="1" customWidth="1"/>
    <col min="22" max="22" width="14.28515625" hidden="1" customWidth="1"/>
    <col min="23" max="23" width="14.28515625" bestFit="1" customWidth="1"/>
  </cols>
  <sheetData>
    <row r="2" spans="2:23" ht="15.75" customHeight="1" x14ac:dyDescent="0.25">
      <c r="B2" s="59" t="s">
        <v>55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2:23" s="8" customFormat="1" ht="60" x14ac:dyDescent="0.25">
      <c r="B3" s="6" t="s">
        <v>26</v>
      </c>
      <c r="C3" s="6" t="s">
        <v>0</v>
      </c>
      <c r="D3" s="7" t="s">
        <v>53</v>
      </c>
      <c r="E3" s="7" t="s">
        <v>3</v>
      </c>
      <c r="F3" s="7" t="s">
        <v>51</v>
      </c>
      <c r="G3" s="7" t="s">
        <v>50</v>
      </c>
      <c r="H3" s="7" t="s">
        <v>12</v>
      </c>
      <c r="I3" s="7" t="s">
        <v>1</v>
      </c>
      <c r="J3" s="7" t="s">
        <v>2</v>
      </c>
      <c r="K3" s="7" t="s">
        <v>13</v>
      </c>
      <c r="L3" s="7" t="s">
        <v>14</v>
      </c>
      <c r="M3" s="7" t="s">
        <v>4</v>
      </c>
      <c r="N3" s="7" t="s">
        <v>6</v>
      </c>
      <c r="O3" s="7" t="s">
        <v>15</v>
      </c>
      <c r="P3" s="7" t="s">
        <v>10</v>
      </c>
      <c r="Q3" s="7" t="s">
        <v>7</v>
      </c>
      <c r="R3" s="7" t="s">
        <v>8</v>
      </c>
      <c r="S3" s="7" t="s">
        <v>11</v>
      </c>
      <c r="T3" s="7" t="s">
        <v>9</v>
      </c>
    </row>
    <row r="4" spans="2:23" ht="60" x14ac:dyDescent="0.25">
      <c r="B4" s="15">
        <v>1</v>
      </c>
      <c r="C4" s="16" t="s">
        <v>56</v>
      </c>
      <c r="D4" s="16" t="s">
        <v>57</v>
      </c>
      <c r="E4" s="50" t="s">
        <v>52</v>
      </c>
      <c r="F4" s="17">
        <f>G4/10.764</f>
        <v>156.44741731698255</v>
      </c>
      <c r="G4" s="17">
        <v>1684</v>
      </c>
      <c r="H4" s="17">
        <v>11</v>
      </c>
      <c r="I4" s="15">
        <v>2009</v>
      </c>
      <c r="J4" s="15">
        <v>2023</v>
      </c>
      <c r="K4" s="15">
        <f>J4-I4</f>
        <v>14</v>
      </c>
      <c r="L4" s="15">
        <v>60</v>
      </c>
      <c r="M4" s="18">
        <v>0.1</v>
      </c>
      <c r="N4" s="19">
        <f>(1-M4)/L4</f>
        <v>1.5000000000000001E-2</v>
      </c>
      <c r="O4" s="20">
        <v>1250</v>
      </c>
      <c r="P4" s="20">
        <f>O4*G4</f>
        <v>2105000</v>
      </c>
      <c r="Q4" s="20">
        <f t="shared" ref="Q4:Q5" si="0">P4*N4*K4</f>
        <v>442050.00000000006</v>
      </c>
      <c r="R4" s="20">
        <f t="shared" ref="R4:R5" si="1">MAX(P4-Q4,0)</f>
        <v>1662950</v>
      </c>
      <c r="S4" s="21">
        <v>0</v>
      </c>
      <c r="T4" s="20">
        <f t="shared" ref="T4:T5" si="2">IF(R4&gt;M4*P4,R4*(1-S4),P4*M4)</f>
        <v>1662950</v>
      </c>
      <c r="U4" s="5">
        <f>T4/O4</f>
        <v>1330.36</v>
      </c>
      <c r="V4" s="1"/>
      <c r="W4" s="1"/>
    </row>
    <row r="5" spans="2:23" ht="30" x14ac:dyDescent="0.25">
      <c r="B5" s="15">
        <v>2</v>
      </c>
      <c r="C5" s="16" t="s">
        <v>56</v>
      </c>
      <c r="D5" s="16" t="s">
        <v>58</v>
      </c>
      <c r="E5" s="50" t="s">
        <v>52</v>
      </c>
      <c r="F5" s="17">
        <f>G5/10.764</f>
        <v>21.646228167967301</v>
      </c>
      <c r="G5" s="17">
        <v>233</v>
      </c>
      <c r="H5" s="17">
        <v>11</v>
      </c>
      <c r="I5" s="15">
        <v>2009</v>
      </c>
      <c r="J5" s="15">
        <v>2023</v>
      </c>
      <c r="K5" s="15">
        <f>J5-I5</f>
        <v>14</v>
      </c>
      <c r="L5" s="15">
        <v>60</v>
      </c>
      <c r="M5" s="18">
        <v>0.1</v>
      </c>
      <c r="N5" s="19">
        <f>(1-M5)/L5</f>
        <v>1.5000000000000001E-2</v>
      </c>
      <c r="O5" s="20">
        <v>1100</v>
      </c>
      <c r="P5" s="20">
        <f>O5*G5</f>
        <v>256300</v>
      </c>
      <c r="Q5" s="20">
        <f t="shared" si="0"/>
        <v>53823.000000000007</v>
      </c>
      <c r="R5" s="20">
        <f t="shared" si="1"/>
        <v>202477</v>
      </c>
      <c r="S5" s="21">
        <v>0</v>
      </c>
      <c r="T5" s="20">
        <f t="shared" si="2"/>
        <v>202477</v>
      </c>
      <c r="U5" s="5"/>
      <c r="V5" s="1"/>
      <c r="W5" s="1"/>
    </row>
    <row r="6" spans="2:23" x14ac:dyDescent="0.25">
      <c r="B6" s="62" t="s">
        <v>5</v>
      </c>
      <c r="C6" s="62"/>
      <c r="D6" s="62"/>
      <c r="E6" s="62"/>
      <c r="F6" s="9">
        <f>SUM(F4:F5)</f>
        <v>178.09364548494986</v>
      </c>
      <c r="G6" s="9">
        <f>SUM(G4:G5)</f>
        <v>1917</v>
      </c>
      <c r="H6" s="64"/>
      <c r="I6" s="65"/>
      <c r="J6" s="65"/>
      <c r="K6" s="65"/>
      <c r="L6" s="65"/>
      <c r="M6" s="65"/>
      <c r="N6" s="65"/>
      <c r="O6" s="66"/>
      <c r="P6" s="3">
        <f>SUM(P4:P5)</f>
        <v>2361300</v>
      </c>
      <c r="Q6" s="3">
        <f>SUM(Q4:Q5)</f>
        <v>495873.00000000006</v>
      </c>
      <c r="R6" s="3">
        <f>SUM(R4:R5)</f>
        <v>1865427</v>
      </c>
      <c r="S6" s="3"/>
      <c r="T6" s="3">
        <f>SUM(T4:T5)</f>
        <v>1865427</v>
      </c>
      <c r="U6" s="5"/>
      <c r="W6" t="s">
        <v>59</v>
      </c>
    </row>
    <row r="7" spans="2:23" x14ac:dyDescent="0.25">
      <c r="B7" s="63" t="s">
        <v>16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5"/>
      <c r="W7">
        <v>480</v>
      </c>
    </row>
    <row r="8" spans="2:23" x14ac:dyDescent="0.25">
      <c r="B8" s="58" t="s">
        <v>60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"/>
      <c r="W8" s="57">
        <f>W7*3500</f>
        <v>1680000</v>
      </c>
    </row>
    <row r="9" spans="2:23" x14ac:dyDescent="0.25">
      <c r="B9" s="58" t="s">
        <v>54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"/>
    </row>
    <row r="10" spans="2:23" x14ac:dyDescent="0.25">
      <c r="U10" s="5"/>
    </row>
    <row r="11" spans="2:23" x14ac:dyDescent="0.25">
      <c r="C11" s="56"/>
      <c r="U11" s="5">
        <f>2152750+267160</f>
        <v>2419910</v>
      </c>
    </row>
    <row r="12" spans="2:23" x14ac:dyDescent="0.25">
      <c r="U12" s="5"/>
    </row>
    <row r="13" spans="2:23" x14ac:dyDescent="0.25">
      <c r="G13" s="2">
        <f>T6/G6</f>
        <v>973.0970266040689</v>
      </c>
      <c r="U13" s="5"/>
    </row>
    <row r="14" spans="2:23" x14ac:dyDescent="0.25">
      <c r="P14" s="55" t="s">
        <v>23</v>
      </c>
      <c r="Q14" s="5"/>
      <c r="U14" s="5"/>
    </row>
    <row r="15" spans="2:23" x14ac:dyDescent="0.25">
      <c r="K15" s="55" t="s">
        <v>22</v>
      </c>
      <c r="L15" s="2"/>
      <c r="M15" t="s">
        <v>19</v>
      </c>
      <c r="N15" s="5"/>
      <c r="P15" s="55" t="s">
        <v>20</v>
      </c>
      <c r="Q15" s="5"/>
      <c r="U15" s="5">
        <f>0.75*2400000</f>
        <v>1800000</v>
      </c>
    </row>
    <row r="16" spans="2:23" x14ac:dyDescent="0.25">
      <c r="K16" s="55" t="s">
        <v>17</v>
      </c>
      <c r="L16" s="2"/>
      <c r="P16" s="55" t="s">
        <v>21</v>
      </c>
      <c r="Q16" s="5"/>
      <c r="U16" s="5"/>
    </row>
    <row r="17" spans="5:23" x14ac:dyDescent="0.25">
      <c r="K17" s="55" t="s">
        <v>18</v>
      </c>
      <c r="L17" s="2"/>
      <c r="P17" s="55" t="s">
        <v>22</v>
      </c>
      <c r="Q17" s="2"/>
      <c r="U17" s="5"/>
    </row>
    <row r="18" spans="5:23" x14ac:dyDescent="0.25">
      <c r="U18" s="5"/>
    </row>
    <row r="19" spans="5:23" x14ac:dyDescent="0.25">
      <c r="E19" s="10">
        <f>86.11*25000</f>
        <v>2152750</v>
      </c>
      <c r="U19" s="5"/>
    </row>
    <row r="20" spans="5:23" x14ac:dyDescent="0.25">
      <c r="E20" s="13">
        <f>E19+T4</f>
        <v>3815700</v>
      </c>
    </row>
    <row r="21" spans="5:23" x14ac:dyDescent="0.25">
      <c r="E21" s="14" t="s">
        <v>24</v>
      </c>
      <c r="U21" s="4"/>
      <c r="V21" s="2"/>
      <c r="W21" s="2"/>
    </row>
    <row r="22" spans="5:23" x14ac:dyDescent="0.25">
      <c r="I22" t="s">
        <v>25</v>
      </c>
      <c r="K22" s="12"/>
      <c r="P22" s="11"/>
    </row>
    <row r="30" spans="5:23" ht="15" customHeight="1" x14ac:dyDescent="0.25"/>
  </sheetData>
  <mergeCells count="6">
    <mergeCell ref="B9:T9"/>
    <mergeCell ref="B2:T2"/>
    <mergeCell ref="B6:E6"/>
    <mergeCell ref="B8:T8"/>
    <mergeCell ref="B7:T7"/>
    <mergeCell ref="H6:O6"/>
  </mergeCells>
  <phoneticPr fontId="11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2FA20-3183-4E53-AF9D-432EC9B00040}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2" t="s">
        <v>26</v>
      </c>
      <c r="E5" s="23" t="s">
        <v>27</v>
      </c>
      <c r="F5" s="24" t="s">
        <v>28</v>
      </c>
      <c r="G5" s="25" t="s">
        <v>29</v>
      </c>
      <c r="H5" s="26" t="s">
        <v>30</v>
      </c>
    </row>
    <row r="6" spans="4:8" ht="30.75" thickBot="1" x14ac:dyDescent="0.3">
      <c r="D6" s="27">
        <v>1</v>
      </c>
      <c r="E6" s="28" t="s">
        <v>31</v>
      </c>
      <c r="F6" s="52" t="s">
        <v>32</v>
      </c>
      <c r="G6" s="29">
        <v>15</v>
      </c>
      <c r="H6" s="30">
        <v>1534.37</v>
      </c>
    </row>
    <row r="7" spans="4:8" ht="45" x14ac:dyDescent="0.25">
      <c r="D7" s="31">
        <v>2</v>
      </c>
      <c r="E7" s="32" t="s">
        <v>33</v>
      </c>
      <c r="F7" s="33" t="s">
        <v>34</v>
      </c>
      <c r="G7" s="34"/>
      <c r="H7" s="35"/>
    </row>
    <row r="8" spans="4:8" x14ac:dyDescent="0.25">
      <c r="D8" s="36"/>
      <c r="E8" s="37" t="s">
        <v>35</v>
      </c>
      <c r="F8" s="51" t="s">
        <v>36</v>
      </c>
      <c r="G8" s="37">
        <v>45</v>
      </c>
      <c r="H8" s="39">
        <v>556.80999999999995</v>
      </c>
    </row>
    <row r="9" spans="4:8" ht="15.75" thickBot="1" x14ac:dyDescent="0.3">
      <c r="D9" s="40"/>
      <c r="E9" s="41" t="s">
        <v>37</v>
      </c>
      <c r="F9" s="53" t="s">
        <v>36</v>
      </c>
      <c r="G9" s="41">
        <v>45</v>
      </c>
      <c r="H9" s="43">
        <v>213.08</v>
      </c>
    </row>
    <row r="10" spans="4:8" ht="30" x14ac:dyDescent="0.25">
      <c r="D10" s="44">
        <v>3</v>
      </c>
      <c r="E10" s="45" t="s">
        <v>38</v>
      </c>
      <c r="F10" s="54" t="s">
        <v>32</v>
      </c>
      <c r="G10" s="45">
        <v>15</v>
      </c>
      <c r="H10" s="46">
        <v>174.37</v>
      </c>
    </row>
    <row r="11" spans="4:8" ht="45" x14ac:dyDescent="0.25">
      <c r="D11" s="36">
        <v>4</v>
      </c>
      <c r="E11" s="37" t="s">
        <v>39</v>
      </c>
      <c r="F11" s="51" t="s">
        <v>40</v>
      </c>
      <c r="G11" s="37">
        <v>15</v>
      </c>
      <c r="H11" s="39">
        <v>34</v>
      </c>
    </row>
    <row r="12" spans="4:8" ht="45" x14ac:dyDescent="0.25">
      <c r="D12" s="36">
        <v>5</v>
      </c>
      <c r="E12" s="37" t="s">
        <v>41</v>
      </c>
      <c r="F12" s="51" t="s">
        <v>42</v>
      </c>
      <c r="G12" s="37">
        <v>15</v>
      </c>
      <c r="H12" s="39">
        <v>54</v>
      </c>
    </row>
    <row r="13" spans="4:8" ht="30" x14ac:dyDescent="0.25">
      <c r="D13" s="36">
        <v>6</v>
      </c>
      <c r="E13" s="37" t="s">
        <v>43</v>
      </c>
      <c r="F13" s="38" t="s">
        <v>44</v>
      </c>
      <c r="G13" s="37">
        <v>45</v>
      </c>
      <c r="H13" s="39">
        <v>16</v>
      </c>
    </row>
    <row r="14" spans="4:8" x14ac:dyDescent="0.25">
      <c r="D14" s="36">
        <v>7</v>
      </c>
      <c r="E14" s="37" t="s">
        <v>45</v>
      </c>
      <c r="F14" s="51" t="s">
        <v>32</v>
      </c>
      <c r="G14" s="37">
        <v>15</v>
      </c>
      <c r="H14" s="39">
        <v>776</v>
      </c>
    </row>
    <row r="15" spans="4:8" x14ac:dyDescent="0.25">
      <c r="D15" s="36">
        <v>8</v>
      </c>
      <c r="E15" s="37" t="s">
        <v>46</v>
      </c>
      <c r="F15" s="38" t="s">
        <v>47</v>
      </c>
      <c r="G15" s="37">
        <v>45</v>
      </c>
      <c r="H15" s="39">
        <v>85.15</v>
      </c>
    </row>
    <row r="16" spans="4:8" x14ac:dyDescent="0.25">
      <c r="D16" s="36">
        <v>9</v>
      </c>
      <c r="E16" s="37" t="s">
        <v>48</v>
      </c>
      <c r="F16" s="51" t="s">
        <v>32</v>
      </c>
      <c r="G16" s="37">
        <v>15</v>
      </c>
      <c r="H16" s="39">
        <v>416.49</v>
      </c>
    </row>
    <row r="17" spans="4:8" ht="15.75" thickBot="1" x14ac:dyDescent="0.3">
      <c r="D17" s="40">
        <v>10</v>
      </c>
      <c r="E17" s="41" t="s">
        <v>49</v>
      </c>
      <c r="F17" s="42"/>
      <c r="G17" s="41"/>
      <c r="H17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Sheet1</vt:lpstr>
      <vt:lpstr>Sheet3</vt:lpstr>
      <vt:lpstr>Building!Print_Area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2023-05-08T12:48:08Z</dcterms:modified>
</cp:coreProperties>
</file>