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Z:\In Progress Files\Abhinav Chaturvedi\VIS(2023-24)-PL068-058-069 - anirban\uploads\VIS(2023-24)-PL068-058-069\"/>
    </mc:Choice>
  </mc:AlternateContent>
  <bookViews>
    <workbookView xWindow="0" yWindow="0" windowWidth="24000" windowHeight="9735"/>
  </bookViews>
  <sheets>
    <sheet name="Sheet1" sheetId="1" r:id="rId1"/>
    <sheet name="Sheet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" l="1"/>
  <c r="G12" i="1"/>
  <c r="F14" i="1"/>
  <c r="F13" i="1"/>
  <c r="S14" i="2"/>
  <c r="P13" i="2"/>
  <c r="F22" i="1" l="1"/>
  <c r="F18" i="1"/>
  <c r="Q13" i="2" l="1"/>
  <c r="S13" i="2"/>
  <c r="N24" i="2"/>
  <c r="L7" i="1"/>
  <c r="S18" i="2"/>
  <c r="R18" i="2"/>
  <c r="R23" i="2"/>
  <c r="R22" i="2"/>
  <c r="T18" i="2"/>
  <c r="T23" i="2"/>
  <c r="S23" i="2"/>
  <c r="U18" i="2"/>
  <c r="T22" i="2"/>
  <c r="Q10" i="2"/>
  <c r="D9" i="1" l="1"/>
  <c r="F9" i="1" s="1"/>
  <c r="J5" i="1"/>
  <c r="L5" i="1"/>
  <c r="N5" i="1" s="1"/>
  <c r="T5" i="1"/>
  <c r="P5" i="1"/>
  <c r="Q5" i="1" l="1"/>
  <c r="R5" i="1" s="1"/>
  <c r="F11" i="1" s="1"/>
</calcChain>
</file>

<file path=xl/sharedStrings.xml><?xml version="1.0" encoding="utf-8"?>
<sst xmlns="http://schemas.openxmlformats.org/spreadsheetml/2006/main" count="30" uniqueCount="29">
  <si>
    <t>S. No.</t>
  </si>
  <si>
    <t>Building Name</t>
  </si>
  <si>
    <t>Floors</t>
  </si>
  <si>
    <t>Type of Construction</t>
  </si>
  <si>
    <t>Area
(in sq. ft.)</t>
  </si>
  <si>
    <t>Year of Construction</t>
  </si>
  <si>
    <t>Condition</t>
  </si>
  <si>
    <t>Area
(in sq. mtr.)</t>
  </si>
  <si>
    <t>Total Economical Life
(in years)</t>
  </si>
  <si>
    <t>Total Life Consumed 
(in years)</t>
  </si>
  <si>
    <t>Salvage Value</t>
  </si>
  <si>
    <t>Depreciation Rate</t>
  </si>
  <si>
    <r>
      <t xml:space="preserve">Plinth Area  Rate 
</t>
    </r>
    <r>
      <rPr>
        <b/>
        <i/>
        <sz val="10"/>
        <rFont val="Calibri"/>
        <family val="2"/>
        <scheme val="minor"/>
      </rPr>
      <t>(in per sq.ft)</t>
    </r>
  </si>
  <si>
    <t>Gross Replacement Value
(INR)</t>
  </si>
  <si>
    <t xml:space="preserve">Depreciation
(INR) </t>
  </si>
  <si>
    <t>Depreciated Fair Market Value
(INR)</t>
  </si>
  <si>
    <t>Government Rate</t>
  </si>
  <si>
    <t>Government Value</t>
  </si>
  <si>
    <t>Ground</t>
  </si>
  <si>
    <t>Good</t>
  </si>
  <si>
    <t>House</t>
  </si>
  <si>
    <t>Height
(in ft.)</t>
  </si>
  <si>
    <t>Brick Wall with RCC Structure</t>
  </si>
  <si>
    <t>Land</t>
  </si>
  <si>
    <t>Rate</t>
  </si>
  <si>
    <t>Area</t>
  </si>
  <si>
    <t>Circle Value</t>
  </si>
  <si>
    <t>sqm</t>
  </si>
  <si>
    <t>sqft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</si>
</sst>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_);_(* \(#,##0\);_(* &quot;-&quot;??_);_(@_)"/>
    <numFmt numFmtId="165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43" fontId="2" fillId="2" borderId="1" xfId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43" fontId="0" fillId="0" borderId="1" xfId="1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164" fontId="0" fillId="0" borderId="1" xfId="1" applyNumberFormat="1" applyFont="1" applyBorder="1" applyAlignment="1">
      <alignment vertical="center"/>
    </xf>
    <xf numFmtId="43" fontId="0" fillId="0" borderId="1" xfId="1" applyFont="1" applyBorder="1" applyAlignment="1">
      <alignment vertical="center"/>
    </xf>
    <xf numFmtId="165" fontId="0" fillId="0" borderId="1" xfId="0" applyNumberFormat="1" applyFont="1" applyBorder="1" applyAlignment="1">
      <alignment vertical="center"/>
    </xf>
    <xf numFmtId="9" fontId="0" fillId="0" borderId="1" xfId="2" applyFont="1" applyBorder="1" applyAlignment="1">
      <alignment vertical="center"/>
    </xf>
    <xf numFmtId="9" fontId="0" fillId="0" borderId="1" xfId="2" applyNumberFormat="1" applyFont="1" applyBorder="1" applyAlignment="1">
      <alignment vertical="center"/>
    </xf>
    <xf numFmtId="43" fontId="0" fillId="0" borderId="1" xfId="0" applyNumberFormat="1" applyFont="1" applyBorder="1" applyAlignment="1">
      <alignment vertical="center"/>
    </xf>
    <xf numFmtId="164" fontId="4" fillId="2" borderId="1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165" fontId="0" fillId="0" borderId="0" xfId="1" applyNumberFormat="1" applyFont="1"/>
    <xf numFmtId="43" fontId="0" fillId="0" borderId="0" xfId="1" applyFont="1"/>
    <xf numFmtId="165" fontId="5" fillId="0" borderId="0" xfId="1" applyNumberFormat="1" applyFont="1"/>
    <xf numFmtId="165" fontId="5" fillId="0" borderId="0" xfId="0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9</xdr:row>
      <xdr:rowOff>152400</xdr:rowOff>
    </xdr:from>
    <xdr:to>
      <xdr:col>10</xdr:col>
      <xdr:colOff>581025</xdr:colOff>
      <xdr:row>23</xdr:row>
      <xdr:rowOff>119785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891" t="48840" r="17186" b="2398"/>
        <a:stretch/>
      </xdr:blipFill>
      <xdr:spPr>
        <a:xfrm>
          <a:off x="57150" y="1866900"/>
          <a:ext cx="6619875" cy="26343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0</xdr:rowOff>
    </xdr:from>
    <xdr:to>
      <xdr:col>10</xdr:col>
      <xdr:colOff>559560</xdr:colOff>
      <xdr:row>9</xdr:row>
      <xdr:rowOff>104774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420" t="37159" r="17053" b="29444"/>
        <a:stretch/>
      </xdr:blipFill>
      <xdr:spPr>
        <a:xfrm>
          <a:off x="19050" y="0"/>
          <a:ext cx="6636510" cy="1819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22"/>
  <sheetViews>
    <sheetView tabSelected="1" workbookViewId="0">
      <selection activeCell="H16" sqref="H16"/>
    </sheetView>
  </sheetViews>
  <sheetFormatPr defaultRowHeight="15" x14ac:dyDescent="0.25"/>
  <cols>
    <col min="2" max="2" width="6.140625" bestFit="1" customWidth="1"/>
    <col min="3" max="3" width="8.28515625" customWidth="1"/>
    <col min="4" max="4" width="7.5703125" bestFit="1" customWidth="1"/>
    <col min="5" max="5" width="8.28515625" bestFit="1" customWidth="1"/>
    <col min="6" max="6" width="12.5703125" customWidth="1"/>
    <col min="7" max="7" width="10" bestFit="1" customWidth="1"/>
    <col min="8" max="8" width="8.7109375" customWidth="1"/>
    <col min="9" max="9" width="9.7109375" customWidth="1"/>
    <col min="10" max="10" width="7.42578125" customWidth="1"/>
    <col min="11" max="11" width="8.5703125" customWidth="1"/>
    <col min="12" max="12" width="8.140625" bestFit="1" customWidth="1"/>
    <col min="13" max="13" width="8.140625" customWidth="1"/>
    <col min="14" max="14" width="9" customWidth="1"/>
    <col min="15" max="15" width="14.140625" customWidth="1"/>
    <col min="16" max="16" width="13.28515625" customWidth="1"/>
    <col min="17" max="17" width="12.7109375" hidden="1" customWidth="1"/>
    <col min="18" max="18" width="12.28515625" bestFit="1" customWidth="1"/>
    <col min="19" max="19" width="7.5703125" bestFit="1" customWidth="1"/>
    <col min="20" max="20" width="10" bestFit="1" customWidth="1"/>
  </cols>
  <sheetData>
    <row r="3" spans="2:20" x14ac:dyDescent="0.25">
      <c r="L3">
        <v>2023</v>
      </c>
    </row>
    <row r="4" spans="2:20" ht="95.25" customHeight="1" x14ac:dyDescent="0.25">
      <c r="B4" s="1" t="s">
        <v>0</v>
      </c>
      <c r="C4" s="4" t="s">
        <v>1</v>
      </c>
      <c r="D4" s="1" t="s">
        <v>2</v>
      </c>
      <c r="E4" s="2" t="s">
        <v>21</v>
      </c>
      <c r="F4" s="4" t="s">
        <v>3</v>
      </c>
      <c r="G4" s="3" t="s">
        <v>4</v>
      </c>
      <c r="H4" s="4" t="s">
        <v>5</v>
      </c>
      <c r="I4" s="1" t="s">
        <v>6</v>
      </c>
      <c r="J4" s="2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15" t="s">
        <v>16</v>
      </c>
      <c r="T4" s="15" t="s">
        <v>17</v>
      </c>
    </row>
    <row r="5" spans="2:20" ht="45" x14ac:dyDescent="0.25">
      <c r="B5" s="5">
        <v>1</v>
      </c>
      <c r="C5" s="6" t="s">
        <v>20</v>
      </c>
      <c r="D5" s="6" t="s">
        <v>18</v>
      </c>
      <c r="E5" s="7">
        <v>10</v>
      </c>
      <c r="F5" s="8" t="s">
        <v>22</v>
      </c>
      <c r="G5" s="9">
        <v>1184</v>
      </c>
      <c r="H5" s="5">
        <v>1978</v>
      </c>
      <c r="I5" s="6" t="s">
        <v>19</v>
      </c>
      <c r="J5" s="10">
        <f>G5/10.764</f>
        <v>109.99628390932739</v>
      </c>
      <c r="K5" s="11">
        <v>75</v>
      </c>
      <c r="L5" s="11">
        <f>L3-H5</f>
        <v>45</v>
      </c>
      <c r="M5" s="12">
        <v>0.05</v>
      </c>
      <c r="N5" s="13">
        <f>(1-M5)*L5/K5</f>
        <v>0.56999999999999995</v>
      </c>
      <c r="O5" s="9">
        <v>1500</v>
      </c>
      <c r="P5" s="9">
        <f t="shared" ref="P5" si="0">O5*G5</f>
        <v>1776000</v>
      </c>
      <c r="Q5" s="14">
        <f>P5*N5</f>
        <v>1012319.9999999999</v>
      </c>
      <c r="R5" s="11">
        <f>P5-Q5</f>
        <v>763680.00000000012</v>
      </c>
      <c r="S5" s="11">
        <v>1100</v>
      </c>
      <c r="T5" s="11">
        <f t="shared" ref="T5" si="1">S5*G5</f>
        <v>1302400</v>
      </c>
    </row>
    <row r="7" spans="2:20" x14ac:dyDescent="0.25">
      <c r="L7" s="16">
        <f>K5-L5</f>
        <v>30</v>
      </c>
    </row>
    <row r="8" spans="2:20" x14ac:dyDescent="0.25">
      <c r="C8" t="s">
        <v>23</v>
      </c>
    </row>
    <row r="9" spans="2:20" x14ac:dyDescent="0.25">
      <c r="C9">
        <v>167.18</v>
      </c>
      <c r="D9">
        <f>C9*1.196</f>
        <v>199.94728000000001</v>
      </c>
      <c r="E9">
        <v>30000</v>
      </c>
      <c r="F9" s="17">
        <f>E9*D9</f>
        <v>5998418.4000000004</v>
      </c>
    </row>
    <row r="10" spans="2:20" x14ac:dyDescent="0.25">
      <c r="F10" s="16"/>
    </row>
    <row r="11" spans="2:20" x14ac:dyDescent="0.25">
      <c r="F11" s="16">
        <f>F9+R5</f>
        <v>6762098.4000000004</v>
      </c>
    </row>
    <row r="12" spans="2:20" x14ac:dyDescent="0.25">
      <c r="F12" s="17">
        <v>6762000</v>
      </c>
      <c r="G12" s="17">
        <f>Sheet2!S14</f>
        <v>3012831.6387959868</v>
      </c>
      <c r="H12" s="18">
        <f>G12/F12</f>
        <v>0.44555333315527756</v>
      </c>
    </row>
    <row r="13" spans="2:20" x14ac:dyDescent="0.25">
      <c r="F13" s="17">
        <f>F12*0.85</f>
        <v>5747700</v>
      </c>
    </row>
    <row r="14" spans="2:20" x14ac:dyDescent="0.25">
      <c r="F14" s="17">
        <f>F12*0.75</f>
        <v>5071500</v>
      </c>
    </row>
    <row r="15" spans="2:20" x14ac:dyDescent="0.25">
      <c r="F15" s="17"/>
    </row>
    <row r="17" spans="5:6" x14ac:dyDescent="0.25">
      <c r="E17" t="s">
        <v>27</v>
      </c>
      <c r="F17" s="18">
        <v>39.950000000000003</v>
      </c>
    </row>
    <row r="18" spans="5:6" x14ac:dyDescent="0.25">
      <c r="E18" t="s">
        <v>28</v>
      </c>
      <c r="F18" s="18">
        <f>F17*10.764</f>
        <v>430.02179999999998</v>
      </c>
    </row>
    <row r="21" spans="5:6" x14ac:dyDescent="0.25">
      <c r="F21">
        <v>167.18</v>
      </c>
    </row>
    <row r="22" spans="5:6" x14ac:dyDescent="0.25">
      <c r="F22" s="18">
        <f>F21*10.764</f>
        <v>1799.5255199999999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9:U24"/>
  <sheetViews>
    <sheetView workbookViewId="0">
      <selection activeCell="S14" sqref="S14"/>
    </sheetView>
  </sheetViews>
  <sheetFormatPr defaultRowHeight="15" x14ac:dyDescent="0.25"/>
  <cols>
    <col min="15" max="15" width="10" style="17" bestFit="1" customWidth="1"/>
    <col min="17" max="17" width="12.5703125" bestFit="1" customWidth="1"/>
    <col min="19" max="19" width="11.5703125" style="17" bestFit="1" customWidth="1"/>
    <col min="20" max="21" width="10" bestFit="1" customWidth="1"/>
  </cols>
  <sheetData>
    <row r="9" spans="15:19" x14ac:dyDescent="0.25">
      <c r="O9" s="17" t="s">
        <v>24</v>
      </c>
      <c r="P9" t="s">
        <v>25</v>
      </c>
      <c r="Q9" t="s">
        <v>26</v>
      </c>
    </row>
    <row r="10" spans="15:19" x14ac:dyDescent="0.25">
      <c r="O10" s="17">
        <v>13000</v>
      </c>
      <c r="P10">
        <v>167.18</v>
      </c>
      <c r="Q10" s="20">
        <f>P10*O10</f>
        <v>2173340</v>
      </c>
    </row>
    <row r="12" spans="15:19" x14ac:dyDescent="0.25">
      <c r="O12" s="17" t="s">
        <v>24</v>
      </c>
    </row>
    <row r="13" spans="15:19" x14ac:dyDescent="0.25">
      <c r="O13" s="17">
        <v>12000</v>
      </c>
      <c r="P13" s="18">
        <f>P16/10.764</f>
        <v>109.99628390932739</v>
      </c>
      <c r="Q13" s="18">
        <f>P13*O13</f>
        <v>1319955.4069119287</v>
      </c>
      <c r="R13">
        <v>0.63600000000000001</v>
      </c>
      <c r="S13" s="19">
        <f>R13*Q13</f>
        <v>839491.63879598666</v>
      </c>
    </row>
    <row r="14" spans="15:19" x14ac:dyDescent="0.25">
      <c r="S14" s="17">
        <f>S13+Q10</f>
        <v>3012831.6387959868</v>
      </c>
    </row>
    <row r="16" spans="15:19" x14ac:dyDescent="0.25">
      <c r="P16">
        <v>1184</v>
      </c>
    </row>
    <row r="18" spans="14:21" x14ac:dyDescent="0.25">
      <c r="Q18">
        <v>54</v>
      </c>
      <c r="R18">
        <f>Q18*10^5</f>
        <v>5400000</v>
      </c>
      <c r="S18" s="17">
        <f>39*10.764*1100</f>
        <v>461775.6</v>
      </c>
      <c r="T18" s="16">
        <f>R18-S18</f>
        <v>4938224.4000000004</v>
      </c>
      <c r="U18" s="17">
        <f>T18/P10</f>
        <v>29538.368225864338</v>
      </c>
    </row>
    <row r="22" spans="14:21" x14ac:dyDescent="0.25">
      <c r="Q22">
        <v>78</v>
      </c>
      <c r="R22">
        <f>Q22*10^5</f>
        <v>7800000</v>
      </c>
      <c r="S22" s="17">
        <v>130</v>
      </c>
      <c r="T22" s="16">
        <f>R22/S22</f>
        <v>60000</v>
      </c>
    </row>
    <row r="23" spans="14:21" x14ac:dyDescent="0.25">
      <c r="N23">
        <v>11</v>
      </c>
      <c r="Q23">
        <v>32</v>
      </c>
      <c r="R23">
        <f>Q23*10^5</f>
        <v>3200000</v>
      </c>
      <c r="S23" s="17">
        <f>561/9</f>
        <v>62.333333333333336</v>
      </c>
      <c r="T23" s="16">
        <f>R23/S23</f>
        <v>51336.898395721924</v>
      </c>
    </row>
    <row r="24" spans="14:21" x14ac:dyDescent="0.25">
      <c r="N24">
        <f>N23*3000</f>
        <v>33000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Abhinav Chaturvedi</cp:lastModifiedBy>
  <dcterms:created xsi:type="dcterms:W3CDTF">2023-05-12T07:43:51Z</dcterms:created>
  <dcterms:modified xsi:type="dcterms:W3CDTF">2023-05-16T05:09:00Z</dcterms:modified>
</cp:coreProperties>
</file>