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15"/>
  </bookViews>
  <sheets>
    <sheet name="Sheet1" sheetId="1" r:id="rId1"/>
    <sheet name="Sheet2" sheetId="2" r:id="rId2"/>
    <sheet name="Schedule D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K20" i="1" l="1"/>
  <c r="L19" i="1"/>
  <c r="L23" i="1"/>
  <c r="F14" i="1"/>
  <c r="E15" i="1"/>
  <c r="E10" i="4" l="1"/>
  <c r="D10" i="4"/>
  <c r="C10" i="4"/>
  <c r="E9" i="4"/>
  <c r="E8" i="4"/>
  <c r="C9" i="4"/>
  <c r="D9" i="4" s="1"/>
  <c r="D8" i="4"/>
  <c r="C8" i="4"/>
  <c r="D7" i="4"/>
  <c r="C7" i="4"/>
  <c r="C6" i="4"/>
  <c r="C5" i="4"/>
  <c r="G8" i="3"/>
  <c r="G7" i="3"/>
  <c r="G6" i="3"/>
  <c r="C4" i="3"/>
  <c r="G5" i="3" s="1"/>
  <c r="H6" i="3" s="1"/>
  <c r="H7" i="3" l="1"/>
  <c r="G4" i="3"/>
  <c r="H5" i="3" s="1"/>
  <c r="H8" i="3"/>
  <c r="D11" i="1"/>
  <c r="E11" i="1"/>
  <c r="E10" i="1"/>
  <c r="D10" i="1"/>
  <c r="J7" i="1"/>
  <c r="I7" i="1"/>
  <c r="D8" i="1"/>
  <c r="D7" i="1"/>
  <c r="E8" i="1" l="1"/>
  <c r="E7" i="1"/>
</calcChain>
</file>

<file path=xl/sharedStrings.xml><?xml version="1.0" encoding="utf-8"?>
<sst xmlns="http://schemas.openxmlformats.org/spreadsheetml/2006/main" count="67" uniqueCount="49">
  <si>
    <t>M/S OPPL ASSETS PRIVATE LIMITED</t>
  </si>
  <si>
    <t>Grid connected Roof-Top Solar Power Generating System in RESCO Model</t>
  </si>
  <si>
    <t>Address</t>
  </si>
  <si>
    <t>S. No.</t>
  </si>
  <si>
    <t>(± 10%)</t>
  </si>
  <si>
    <t>Total</t>
  </si>
  <si>
    <t>650.16 (± 10%) kWp</t>
  </si>
  <si>
    <t>GPS</t>
  </si>
  <si>
    <t>28°56'20.2"N 79°28'02.9"E</t>
  </si>
  <si>
    <t>18°47'47.5"N 73°47'53.9"E</t>
  </si>
  <si>
    <t>Offtaker</t>
  </si>
  <si>
    <t>Lalpur, Kichha, District Udham Singh Nagar Uttarakhand – 263148</t>
  </si>
  <si>
    <t>Mahindra CIE Automotive Ltd. – Stamping Division</t>
  </si>
  <si>
    <t>Plot No. C-23/2, Phase-II, Chakan Industrial Area, Varale Ambethan Road, Varale, Maharashtra–410501</t>
  </si>
  <si>
    <t>Mahindra CIE Automotive Ltd – Gears Division</t>
  </si>
  <si>
    <t>Capacity
As per Drawing 
(kWp)</t>
  </si>
  <si>
    <t>Capacity
As per PPA 
(kWp)</t>
  </si>
  <si>
    <t>As per PPA</t>
  </si>
  <si>
    <t>Aas per Pvsyst</t>
  </si>
  <si>
    <t xml:space="preserve">Expected Generation
(kWh/ annum) </t>
  </si>
  <si>
    <t>Designing, Engineering, Supply, Erection and the Commissioning of Solar System for Rooftop and selection of component for Roof top solar project</t>
  </si>
  <si>
    <t>Checking the existing roof structure stability for taking additional load of Roof top solar project and issuing Structural Stability Certificate before commencement as per clause 4.8.</t>
  </si>
  <si>
    <t>Issuing the structure stability certificate after erection of solar structure along with requisite mounting arrangement for panels.</t>
  </si>
  <si>
    <t>Provision of Lifeline on Rooftop.</t>
  </si>
  <si>
    <t>Water Access Points of Roof as required across campus and quality of water shall be less than 200 PPM.</t>
  </si>
  <si>
    <t>Provision for Reverse power Protector for DG and Grid side reverse flow protection and Synchronization.</t>
  </si>
  <si>
    <t>Discom approved Net meter (ABT/ bi-directional Meter)</t>
  </si>
  <si>
    <t>Discom approved change / replacement of CT/PT (Isolation Transformer)</t>
  </si>
  <si>
    <t>Plant O&amp;M including panel cleaning and preventive and breakdown maintenance for 25 years</t>
  </si>
  <si>
    <t>Access Ladder for roof access where required for metal shed across campus.</t>
  </si>
  <si>
    <t>Supply Walkway along with required safety provisions</t>
  </si>
  <si>
    <t>Changeover switch (ACB/VCB) of appropriate Amperage with (EDO with UV coil) and change over switch along with all necessary safety and electrical standards to meet the voltage/ current requirement.</t>
  </si>
  <si>
    <t xml:space="preserve">Laying of water pipeline for Plant Roof top Solar. Project from access points provided on the roof </t>
  </si>
  <si>
    <t>CEIG Liaisoning and Approvals for solar power plant</t>
  </si>
  <si>
    <t>Net Metering liaisoning and approval for solar power plant.</t>
  </si>
  <si>
    <t>Scope of Work</t>
  </si>
  <si>
    <t>Power producer's Scope</t>
  </si>
  <si>
    <t>Offtker's Scope</t>
  </si>
  <si>
    <t>Yes</t>
  </si>
  <si>
    <t>Expected Energy from Solar Plant
(in kWh)</t>
  </si>
  <si>
    <t>Guranteed Generation
(90% of Expected Generation)
in kWh</t>
  </si>
  <si>
    <t>Stamping Division</t>
  </si>
  <si>
    <t>Gears Division</t>
  </si>
  <si>
    <t>Transfer @ Re. 1/-</t>
  </si>
  <si>
    <t xml:space="preserve">Year </t>
  </si>
  <si>
    <t>Buyout Value end of the Year
(in Rs.)</t>
  </si>
  <si>
    <t>Lalpur</t>
  </si>
  <si>
    <t>Pune</t>
  </si>
  <si>
    <t>Transfer @ Re.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</si>
</sst>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_ * #,##0.000_ ;_ * \-#,##0.000_ ;_ * &quot;-&quot;??_ ;_ @_ "/>
    <numFmt numFmtId="167" formatCode="_ * #,##0.00000_ ;_ * \-#,##0.00000_ ;_ * &quot;-&quot;??_ ;_ @_ "/>
    <numFmt numFmtId="168" formatCode="_ * #,##0.000000_ ;_ * \-#,##0.000000_ ;_ * &quot;-&quot;??_ ;_ @_ "/>
    <numFmt numFmtId="169" formatCode="0.00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43" fontId="2" fillId="0" borderId="1" xfId="1" applyFont="1" applyBorder="1" applyAlignment="1">
      <alignment vertical="center" wrapText="1"/>
    </xf>
    <xf numFmtId="43" fontId="2" fillId="0" borderId="0" xfId="0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1" applyNumberFormat="1" applyFont="1"/>
    <xf numFmtId="168" fontId="0" fillId="0" borderId="0" xfId="1" applyNumberFormat="1" applyFont="1"/>
    <xf numFmtId="0" fontId="0" fillId="0" borderId="1" xfId="0" applyBorder="1"/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0" fillId="0" borderId="1" xfId="1" applyNumberFormat="1" applyFont="1" applyBorder="1" applyAlignment="1">
      <alignment vertical="center"/>
    </xf>
    <xf numFmtId="169" fontId="0" fillId="0" borderId="0" xfId="2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43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5" fontId="6" fillId="0" borderId="1" xfId="1" applyNumberFormat="1" applyFont="1" applyBorder="1" applyAlignment="1">
      <alignment horizontal="justify" vertical="center"/>
    </xf>
    <xf numFmtId="165" fontId="7" fillId="0" borderId="1" xfId="1" applyNumberFormat="1" applyFont="1" applyBorder="1" applyAlignment="1">
      <alignment horizontal="justify" vertical="center"/>
    </xf>
    <xf numFmtId="165" fontId="7" fillId="0" borderId="1" xfId="1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workbookViewId="0">
      <selection activeCell="K20" sqref="K20"/>
    </sheetView>
  </sheetViews>
  <sheetFormatPr defaultRowHeight="12.75" x14ac:dyDescent="0.25"/>
  <cols>
    <col min="1" max="2" width="9.140625" style="1"/>
    <col min="3" max="3" width="29" style="1" bestFit="1" customWidth="1"/>
    <col min="4" max="4" width="15" style="1" bestFit="1" customWidth="1"/>
    <col min="5" max="5" width="12.7109375" style="1" customWidth="1"/>
    <col min="6" max="6" width="42.5703125" style="2" customWidth="1"/>
    <col min="7" max="7" width="23.140625" style="1" customWidth="1"/>
    <col min="8" max="8" width="9.140625" style="1" customWidth="1"/>
    <col min="9" max="10" width="10.28515625" style="1" bestFit="1" customWidth="1"/>
    <col min="11" max="16384" width="9.140625" style="1"/>
  </cols>
  <sheetData>
    <row r="2" spans="2:10" x14ac:dyDescent="0.25">
      <c r="B2" s="1" t="s">
        <v>0</v>
      </c>
    </row>
    <row r="3" spans="2:10" ht="51" customHeight="1" x14ac:dyDescent="0.25">
      <c r="I3" s="47" t="s">
        <v>19</v>
      </c>
      <c r="J3" s="48"/>
    </row>
    <row r="4" spans="2:10" ht="38.25" x14ac:dyDescent="0.25">
      <c r="B4" s="3" t="s">
        <v>3</v>
      </c>
      <c r="C4" s="3" t="s">
        <v>10</v>
      </c>
      <c r="D4" s="4" t="s">
        <v>15</v>
      </c>
      <c r="E4" s="4" t="s">
        <v>16</v>
      </c>
      <c r="F4" s="4" t="s">
        <v>2</v>
      </c>
      <c r="G4" s="1" t="s">
        <v>7</v>
      </c>
      <c r="I4" s="4" t="s">
        <v>18</v>
      </c>
      <c r="J4" s="4" t="s">
        <v>17</v>
      </c>
    </row>
    <row r="5" spans="2:10" ht="25.5" x14ac:dyDescent="0.25">
      <c r="B5" s="5">
        <v>1</v>
      </c>
      <c r="C5" s="6" t="s">
        <v>12</v>
      </c>
      <c r="D5" s="12">
        <v>650.1</v>
      </c>
      <c r="E5" s="10">
        <v>650.16</v>
      </c>
      <c r="F5" s="6" t="s">
        <v>11</v>
      </c>
      <c r="G5" s="1" t="s">
        <v>8</v>
      </c>
      <c r="H5" s="1" t="s">
        <v>6</v>
      </c>
      <c r="I5" s="16">
        <v>827994</v>
      </c>
      <c r="J5" s="16">
        <v>845208</v>
      </c>
    </row>
    <row r="6" spans="2:10" ht="38.25" x14ac:dyDescent="0.25">
      <c r="B6" s="5">
        <v>2</v>
      </c>
      <c r="C6" s="6" t="s">
        <v>14</v>
      </c>
      <c r="D6" s="12">
        <v>540.1</v>
      </c>
      <c r="E6" s="10">
        <v>539.46</v>
      </c>
      <c r="F6" s="6" t="s">
        <v>13</v>
      </c>
      <c r="G6" s="1" t="s">
        <v>9</v>
      </c>
      <c r="I6" s="16">
        <v>813722</v>
      </c>
      <c r="J6" s="16">
        <v>809190</v>
      </c>
    </row>
    <row r="7" spans="2:10" x14ac:dyDescent="0.25">
      <c r="B7" s="7"/>
      <c r="C7" s="7" t="s">
        <v>5</v>
      </c>
      <c r="D7" s="11">
        <f>SUM(D5:D6)</f>
        <v>1190.2</v>
      </c>
      <c r="E7" s="11">
        <f>SUM(E5:E6)</f>
        <v>1189.6199999999999</v>
      </c>
      <c r="F7" s="8" t="s">
        <v>4</v>
      </c>
      <c r="I7" s="15">
        <f>SUM(I5:I6)</f>
        <v>1641716</v>
      </c>
      <c r="J7" s="15">
        <f>SUM(J5:J6)</f>
        <v>1654398</v>
      </c>
    </row>
    <row r="8" spans="2:10" x14ac:dyDescent="0.25">
      <c r="B8" s="1" t="s">
        <v>1</v>
      </c>
      <c r="D8" s="13">
        <f>D7/1000</f>
        <v>1.1902000000000001</v>
      </c>
      <c r="E8" s="14">
        <f>E7/1000</f>
        <v>1.1896199999999999</v>
      </c>
    </row>
    <row r="9" spans="2:10" x14ac:dyDescent="0.25">
      <c r="D9" s="1">
        <v>35886</v>
      </c>
    </row>
    <row r="10" spans="2:10" x14ac:dyDescent="0.25">
      <c r="D10" s="17">
        <f>D9*D7</f>
        <v>42711517.200000003</v>
      </c>
      <c r="E10" s="17">
        <f>D10*1.14</f>
        <v>48691129.608000003</v>
      </c>
    </row>
    <row r="11" spans="2:10" x14ac:dyDescent="0.25">
      <c r="D11" s="9">
        <f>D10/10^7</f>
        <v>4.2711517200000007</v>
      </c>
      <c r="E11" s="9">
        <f>E10/10^7</f>
        <v>4.8691129607999999</v>
      </c>
    </row>
    <row r="14" spans="2:10" x14ac:dyDescent="0.25">
      <c r="E14" s="49">
        <v>54845174</v>
      </c>
      <c r="F14" s="50">
        <f>E14/10^7</f>
        <v>5.4845173999999997</v>
      </c>
    </row>
    <row r="15" spans="2:10" x14ac:dyDescent="0.25">
      <c r="E15" s="17">
        <f>E14/D7</f>
        <v>46080.636867753317</v>
      </c>
    </row>
    <row r="19" spans="11:12" x14ac:dyDescent="0.25">
      <c r="K19" s="1">
        <v>5925</v>
      </c>
      <c r="L19" s="1">
        <f>K19-K20</f>
        <v>101.82999999999993</v>
      </c>
    </row>
    <row r="20" spans="11:12" x14ac:dyDescent="0.25">
      <c r="K20" s="1">
        <f>K19-101.83</f>
        <v>5823.17</v>
      </c>
      <c r="L20" s="1">
        <v>5188</v>
      </c>
    </row>
    <row r="21" spans="11:12" x14ac:dyDescent="0.25">
      <c r="L21" s="1">
        <v>542</v>
      </c>
    </row>
    <row r="22" spans="11:12" x14ac:dyDescent="0.25">
      <c r="L22" s="1">
        <v>101.8</v>
      </c>
    </row>
    <row r="23" spans="11:12" x14ac:dyDescent="0.25">
      <c r="L23" s="1">
        <f>SUM(L20:L22)</f>
        <v>5831.8</v>
      </c>
    </row>
  </sheetData>
  <mergeCells count="1">
    <mergeCell ref="I3: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11" sqref="B11"/>
    </sheetView>
  </sheetViews>
  <sheetFormatPr defaultRowHeight="12.75" x14ac:dyDescent="0.25"/>
  <cols>
    <col min="1" max="1" width="9.140625" style="21"/>
    <col min="2" max="2" width="65.7109375" style="21" customWidth="1"/>
    <col min="3" max="3" width="11.42578125" style="21" customWidth="1"/>
    <col min="4" max="16384" width="9.140625" style="21"/>
  </cols>
  <sheetData>
    <row r="1" spans="1:4" s="20" customFormat="1" ht="38.25" x14ac:dyDescent="0.25">
      <c r="A1" s="4" t="s">
        <v>3</v>
      </c>
      <c r="B1" s="4" t="s">
        <v>35</v>
      </c>
      <c r="C1" s="4" t="s">
        <v>36</v>
      </c>
      <c r="D1" s="4" t="s">
        <v>37</v>
      </c>
    </row>
    <row r="2" spans="1:4" ht="25.5" x14ac:dyDescent="0.25">
      <c r="A2" s="18">
        <v>1</v>
      </c>
      <c r="B2" s="22" t="s">
        <v>20</v>
      </c>
      <c r="C2" s="19" t="s">
        <v>38</v>
      </c>
      <c r="D2" s="19">
        <v>0</v>
      </c>
    </row>
    <row r="3" spans="1:4" ht="38.25" x14ac:dyDescent="0.25">
      <c r="A3" s="18">
        <v>2</v>
      </c>
      <c r="B3" s="22" t="s">
        <v>21</v>
      </c>
      <c r="C3" s="19" t="s">
        <v>38</v>
      </c>
      <c r="D3" s="19">
        <v>0</v>
      </c>
    </row>
    <row r="4" spans="1:4" ht="25.5" x14ac:dyDescent="0.25">
      <c r="A4" s="18">
        <v>3</v>
      </c>
      <c r="B4" s="22" t="s">
        <v>22</v>
      </c>
      <c r="C4" s="19" t="s">
        <v>38</v>
      </c>
      <c r="D4" s="19">
        <v>0</v>
      </c>
    </row>
    <row r="5" spans="1:4" ht="25.5" x14ac:dyDescent="0.25">
      <c r="A5" s="18">
        <v>4</v>
      </c>
      <c r="B5" s="22" t="s">
        <v>29</v>
      </c>
      <c r="C5" s="19">
        <v>0</v>
      </c>
      <c r="D5" s="19" t="s">
        <v>38</v>
      </c>
    </row>
    <row r="6" spans="1:4" x14ac:dyDescent="0.25">
      <c r="A6" s="18">
        <v>5</v>
      </c>
      <c r="B6" s="22" t="s">
        <v>30</v>
      </c>
      <c r="C6" s="19" t="s">
        <v>38</v>
      </c>
      <c r="D6" s="19">
        <v>0</v>
      </c>
    </row>
    <row r="7" spans="1:4" x14ac:dyDescent="0.25">
      <c r="A7" s="18">
        <v>6</v>
      </c>
      <c r="B7" s="22" t="s">
        <v>23</v>
      </c>
      <c r="C7" s="19" t="s">
        <v>38</v>
      </c>
      <c r="D7" s="19">
        <v>0</v>
      </c>
    </row>
    <row r="8" spans="1:4" ht="25.5" x14ac:dyDescent="0.25">
      <c r="A8" s="18">
        <v>7</v>
      </c>
      <c r="B8" s="22" t="s">
        <v>24</v>
      </c>
      <c r="C8" s="19">
        <v>0</v>
      </c>
      <c r="D8" s="19" t="s">
        <v>38</v>
      </c>
    </row>
    <row r="9" spans="1:4" ht="25.5" x14ac:dyDescent="0.25">
      <c r="A9" s="18">
        <v>8</v>
      </c>
      <c r="B9" s="22" t="s">
        <v>32</v>
      </c>
      <c r="C9" s="19" t="s">
        <v>38</v>
      </c>
      <c r="D9" s="19">
        <v>0</v>
      </c>
    </row>
    <row r="10" spans="1:4" ht="38.25" x14ac:dyDescent="0.25">
      <c r="A10" s="18">
        <v>9</v>
      </c>
      <c r="B10" s="22" t="s">
        <v>31</v>
      </c>
      <c r="C10" s="19" t="s">
        <v>38</v>
      </c>
      <c r="D10" s="19">
        <v>0</v>
      </c>
    </row>
    <row r="11" spans="1:4" ht="25.5" x14ac:dyDescent="0.25">
      <c r="A11" s="18">
        <v>10</v>
      </c>
      <c r="B11" s="22" t="s">
        <v>25</v>
      </c>
      <c r="C11" s="19" t="s">
        <v>38</v>
      </c>
      <c r="D11" s="19">
        <v>0</v>
      </c>
    </row>
    <row r="12" spans="1:4" x14ac:dyDescent="0.25">
      <c r="A12" s="18">
        <v>11</v>
      </c>
      <c r="B12" s="22" t="s">
        <v>26</v>
      </c>
      <c r="C12" s="19" t="s">
        <v>38</v>
      </c>
      <c r="D12" s="19">
        <v>0</v>
      </c>
    </row>
    <row r="13" spans="1:4" x14ac:dyDescent="0.25">
      <c r="A13" s="18">
        <v>12</v>
      </c>
      <c r="B13" s="22" t="s">
        <v>27</v>
      </c>
      <c r="C13" s="19">
        <v>0</v>
      </c>
      <c r="D13" s="19" t="s">
        <v>38</v>
      </c>
    </row>
    <row r="14" spans="1:4" x14ac:dyDescent="0.25">
      <c r="A14" s="18">
        <v>13</v>
      </c>
      <c r="B14" s="22" t="s">
        <v>33</v>
      </c>
      <c r="C14" s="19" t="s">
        <v>38</v>
      </c>
      <c r="D14" s="19">
        <v>0</v>
      </c>
    </row>
    <row r="15" spans="1:4" x14ac:dyDescent="0.25">
      <c r="A15" s="18">
        <v>14</v>
      </c>
      <c r="B15" s="22" t="s">
        <v>34</v>
      </c>
      <c r="C15" s="19" t="s">
        <v>38</v>
      </c>
      <c r="D15" s="19">
        <v>0</v>
      </c>
    </row>
    <row r="16" spans="1:4" ht="25.5" x14ac:dyDescent="0.25">
      <c r="A16" s="18">
        <v>15</v>
      </c>
      <c r="B16" s="22" t="s">
        <v>28</v>
      </c>
      <c r="C16" s="19" t="s">
        <v>38</v>
      </c>
      <c r="D16" s="19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H10" sqref="H10"/>
    </sheetView>
  </sheetViews>
  <sheetFormatPr defaultRowHeight="15" x14ac:dyDescent="0.25"/>
  <cols>
    <col min="1" max="1" width="9.5703125" bestFit="1" customWidth="1"/>
    <col min="2" max="2" width="11.5703125" bestFit="1" customWidth="1"/>
    <col min="3" max="3" width="15.5703125" style="23" bestFit="1" customWidth="1"/>
    <col min="4" max="6" width="15.5703125" style="23" customWidth="1"/>
    <col min="8" max="8" width="9.42578125" bestFit="1" customWidth="1"/>
  </cols>
  <sheetData>
    <row r="1" spans="1:8" ht="30" x14ac:dyDescent="0.25">
      <c r="A1" s="27"/>
      <c r="B1" s="32" t="s">
        <v>41</v>
      </c>
      <c r="C1" s="29"/>
      <c r="D1" s="29"/>
      <c r="E1" s="32" t="s">
        <v>42</v>
      </c>
      <c r="F1" s="29"/>
    </row>
    <row r="2" spans="1:8" s="34" customFormat="1" ht="90" x14ac:dyDescent="0.25">
      <c r="A2" s="31" t="s">
        <v>3</v>
      </c>
      <c r="B2" s="32" t="s">
        <v>39</v>
      </c>
      <c r="C2" s="33" t="s">
        <v>40</v>
      </c>
      <c r="D2" s="33"/>
      <c r="E2" s="32" t="s">
        <v>39</v>
      </c>
      <c r="F2" s="33" t="s">
        <v>40</v>
      </c>
    </row>
    <row r="3" spans="1:8" x14ac:dyDescent="0.25">
      <c r="A3" s="27">
        <v>1</v>
      </c>
      <c r="B3" s="28">
        <v>845208</v>
      </c>
      <c r="C3" s="29">
        <v>760687</v>
      </c>
      <c r="D3" s="29"/>
      <c r="E3" s="36">
        <v>809190</v>
      </c>
      <c r="F3" s="29">
        <v>728271</v>
      </c>
    </row>
    <row r="4" spans="1:8" x14ac:dyDescent="0.25">
      <c r="A4" s="27">
        <v>2</v>
      </c>
      <c r="B4" s="29">
        <v>824077.79999999993</v>
      </c>
      <c r="C4" s="29">
        <f>C3*(1-2.5%)</f>
        <v>741669.82499999995</v>
      </c>
      <c r="D4" s="29"/>
      <c r="E4" s="36">
        <v>788960</v>
      </c>
      <c r="F4" s="36">
        <v>710064</v>
      </c>
      <c r="G4" s="25">
        <f t="shared" ref="G4:G5" si="0">C4/C3</f>
        <v>0.97499999999999998</v>
      </c>
    </row>
    <row r="5" spans="1:8" x14ac:dyDescent="0.25">
      <c r="A5" s="27">
        <v>3</v>
      </c>
      <c r="B5" s="29">
        <v>818161</v>
      </c>
      <c r="C5" s="29">
        <v>736345</v>
      </c>
      <c r="D5" s="29"/>
      <c r="E5" s="36">
        <v>783296</v>
      </c>
      <c r="F5" s="36">
        <v>704966</v>
      </c>
      <c r="G5" s="25">
        <f t="shared" si="0"/>
        <v>0.99282049124757099</v>
      </c>
      <c r="H5" s="24">
        <f>G4-G5</f>
        <v>-1.7820491247571013E-2</v>
      </c>
    </row>
    <row r="6" spans="1:8" x14ac:dyDescent="0.25">
      <c r="A6" s="27">
        <v>4</v>
      </c>
      <c r="B6" s="29">
        <v>812245</v>
      </c>
      <c r="C6" s="29">
        <v>731020</v>
      </c>
      <c r="D6" s="29"/>
      <c r="E6" s="36">
        <v>777632</v>
      </c>
      <c r="F6" s="36">
        <v>699868</v>
      </c>
      <c r="G6" s="25">
        <f>C6/C5</f>
        <v>0.99276833549491073</v>
      </c>
      <c r="H6" s="26">
        <f t="shared" ref="H6:H8" si="1">G5-G6</f>
        <v>5.215575266026562E-5</v>
      </c>
    </row>
    <row r="7" spans="1:8" x14ac:dyDescent="0.25">
      <c r="A7" s="27">
        <v>5</v>
      </c>
      <c r="B7" s="28">
        <v>806328</v>
      </c>
      <c r="C7" s="29">
        <v>725696</v>
      </c>
      <c r="D7" s="29"/>
      <c r="E7" s="36">
        <v>771967</v>
      </c>
      <c r="F7" s="36">
        <v>694771</v>
      </c>
      <c r="G7" s="25">
        <f t="shared" ref="G7:G8" si="2">C7/C6</f>
        <v>0.9927170255259774</v>
      </c>
      <c r="H7" s="26">
        <f t="shared" si="1"/>
        <v>5.1309968933321848E-5</v>
      </c>
    </row>
    <row r="8" spans="1:8" x14ac:dyDescent="0.25">
      <c r="A8" s="27">
        <v>6</v>
      </c>
      <c r="B8" s="28">
        <v>800412</v>
      </c>
      <c r="C8" s="29">
        <v>720371</v>
      </c>
      <c r="D8" s="29"/>
      <c r="E8" s="36">
        <v>766303</v>
      </c>
      <c r="F8" s="36">
        <v>689673</v>
      </c>
      <c r="G8" s="25">
        <f t="shared" si="2"/>
        <v>0.99266221668577481</v>
      </c>
      <c r="H8" s="26">
        <f t="shared" si="1"/>
        <v>5.4808840202591469E-5</v>
      </c>
    </row>
    <row r="9" spans="1:8" x14ac:dyDescent="0.25">
      <c r="A9" s="27">
        <v>7</v>
      </c>
      <c r="B9" s="28">
        <v>794495</v>
      </c>
      <c r="C9" s="29">
        <v>715046</v>
      </c>
      <c r="D9" s="29"/>
      <c r="E9" s="36">
        <v>760639</v>
      </c>
      <c r="F9" s="36">
        <v>684575</v>
      </c>
    </row>
    <row r="10" spans="1:8" x14ac:dyDescent="0.25">
      <c r="A10" s="27">
        <v>8</v>
      </c>
      <c r="B10" s="28">
        <v>788579</v>
      </c>
      <c r="C10" s="29">
        <v>709721</v>
      </c>
      <c r="D10" s="29"/>
      <c r="E10" s="36">
        <v>754974</v>
      </c>
      <c r="F10" s="36">
        <v>679477</v>
      </c>
    </row>
    <row r="11" spans="1:8" x14ac:dyDescent="0.25">
      <c r="A11" s="27">
        <v>9</v>
      </c>
      <c r="B11" s="28">
        <v>782663</v>
      </c>
      <c r="C11" s="29">
        <v>704396</v>
      </c>
      <c r="D11" s="29"/>
      <c r="E11" s="36">
        <v>749310</v>
      </c>
      <c r="F11" s="36">
        <v>674379</v>
      </c>
    </row>
    <row r="12" spans="1:8" x14ac:dyDescent="0.25">
      <c r="A12" s="27">
        <v>10</v>
      </c>
      <c r="B12" s="28">
        <v>776746</v>
      </c>
      <c r="C12" s="29">
        <v>699072</v>
      </c>
      <c r="D12" s="29"/>
      <c r="E12" s="36">
        <v>743646</v>
      </c>
      <c r="F12" s="36">
        <v>669281</v>
      </c>
    </row>
    <row r="13" spans="1:8" x14ac:dyDescent="0.25">
      <c r="A13" s="27">
        <v>11</v>
      </c>
      <c r="B13" s="28">
        <v>770830</v>
      </c>
      <c r="C13" s="29">
        <v>693747</v>
      </c>
      <c r="D13" s="29"/>
      <c r="E13" s="36">
        <v>737981</v>
      </c>
      <c r="F13" s="36">
        <v>664183</v>
      </c>
    </row>
    <row r="14" spans="1:8" x14ac:dyDescent="0.25">
      <c r="A14" s="27">
        <v>12</v>
      </c>
      <c r="B14" s="28">
        <v>764913</v>
      </c>
      <c r="C14" s="29">
        <v>688422</v>
      </c>
      <c r="D14" s="29"/>
      <c r="E14" s="36">
        <v>732317</v>
      </c>
      <c r="F14" s="36">
        <v>659085</v>
      </c>
    </row>
    <row r="15" spans="1:8" x14ac:dyDescent="0.25">
      <c r="A15" s="27">
        <v>13</v>
      </c>
      <c r="B15" s="28">
        <v>758997</v>
      </c>
      <c r="C15" s="29">
        <v>683097</v>
      </c>
      <c r="D15" s="29"/>
      <c r="E15" s="36">
        <v>726653</v>
      </c>
      <c r="F15" s="36">
        <v>653987</v>
      </c>
    </row>
    <row r="16" spans="1:8" x14ac:dyDescent="0.25">
      <c r="A16" s="27">
        <v>14</v>
      </c>
      <c r="B16" s="28">
        <v>753080</v>
      </c>
      <c r="C16" s="29">
        <v>677772</v>
      </c>
      <c r="D16" s="29"/>
      <c r="E16" s="36">
        <v>720988</v>
      </c>
      <c r="F16" s="36">
        <v>648889</v>
      </c>
    </row>
    <row r="17" spans="1:6" x14ac:dyDescent="0.25">
      <c r="A17" s="27">
        <v>15</v>
      </c>
      <c r="B17" s="28">
        <v>747164</v>
      </c>
      <c r="C17" s="29">
        <v>672447</v>
      </c>
      <c r="D17" s="29"/>
      <c r="E17" s="36">
        <v>715324</v>
      </c>
      <c r="F17" s="36">
        <v>643792</v>
      </c>
    </row>
    <row r="18" spans="1:6" x14ac:dyDescent="0.25">
      <c r="A18" s="27">
        <v>16</v>
      </c>
      <c r="B18" s="28">
        <v>741247</v>
      </c>
      <c r="C18" s="29">
        <v>667123</v>
      </c>
      <c r="D18" s="29"/>
      <c r="E18" s="36">
        <v>709660</v>
      </c>
      <c r="F18" s="36">
        <v>638694</v>
      </c>
    </row>
    <row r="19" spans="1:6" x14ac:dyDescent="0.25">
      <c r="A19" s="27">
        <v>17</v>
      </c>
      <c r="B19" s="28">
        <v>735331</v>
      </c>
      <c r="C19" s="29">
        <v>661798</v>
      </c>
      <c r="D19" s="29"/>
      <c r="E19" s="36">
        <v>703995</v>
      </c>
      <c r="F19" s="36">
        <v>633596</v>
      </c>
    </row>
    <row r="20" spans="1:6" x14ac:dyDescent="0.25">
      <c r="A20" s="27">
        <v>18</v>
      </c>
      <c r="B20" s="28">
        <v>729414</v>
      </c>
      <c r="C20" s="29">
        <v>656473</v>
      </c>
      <c r="D20" s="29"/>
      <c r="E20" s="36">
        <v>698331</v>
      </c>
      <c r="F20" s="36">
        <v>628498</v>
      </c>
    </row>
    <row r="21" spans="1:6" x14ac:dyDescent="0.25">
      <c r="A21" s="27">
        <v>19</v>
      </c>
      <c r="B21" s="28">
        <v>723498</v>
      </c>
      <c r="C21" s="29">
        <v>651148</v>
      </c>
      <c r="D21" s="29"/>
      <c r="E21" s="36">
        <v>692667</v>
      </c>
      <c r="F21" s="36">
        <v>623400</v>
      </c>
    </row>
    <row r="22" spans="1:6" x14ac:dyDescent="0.25">
      <c r="A22" s="27">
        <v>20</v>
      </c>
      <c r="B22" s="28">
        <v>717582</v>
      </c>
      <c r="C22" s="29">
        <v>645823</v>
      </c>
      <c r="D22" s="29"/>
      <c r="E22" s="36">
        <v>687002</v>
      </c>
      <c r="F22" s="36">
        <v>618302</v>
      </c>
    </row>
    <row r="23" spans="1:6" x14ac:dyDescent="0.25">
      <c r="A23" s="27">
        <v>21</v>
      </c>
      <c r="B23" s="28">
        <v>711665</v>
      </c>
      <c r="C23" s="29">
        <v>640499</v>
      </c>
      <c r="D23" s="29"/>
      <c r="E23" s="36">
        <v>681338</v>
      </c>
      <c r="F23" s="36">
        <v>613204</v>
      </c>
    </row>
    <row r="24" spans="1:6" x14ac:dyDescent="0.25">
      <c r="A24" s="27">
        <v>22</v>
      </c>
      <c r="B24" s="28">
        <v>705749</v>
      </c>
      <c r="C24" s="29">
        <v>635174</v>
      </c>
      <c r="D24" s="29"/>
      <c r="E24" s="36">
        <v>675674</v>
      </c>
      <c r="F24" s="36">
        <v>608106</v>
      </c>
    </row>
    <row r="25" spans="1:6" x14ac:dyDescent="0.25">
      <c r="A25" s="27">
        <v>23</v>
      </c>
      <c r="B25" s="28">
        <v>699832</v>
      </c>
      <c r="C25" s="29">
        <v>629849</v>
      </c>
      <c r="D25" s="29"/>
      <c r="E25" s="36">
        <v>670009</v>
      </c>
      <c r="F25" s="36">
        <v>603008</v>
      </c>
    </row>
    <row r="26" spans="1:6" x14ac:dyDescent="0.25">
      <c r="A26" s="27">
        <v>24</v>
      </c>
      <c r="B26" s="28">
        <v>693916</v>
      </c>
      <c r="C26" s="29">
        <v>624524</v>
      </c>
      <c r="D26" s="29"/>
      <c r="E26" s="36">
        <v>664345</v>
      </c>
      <c r="F26" s="36">
        <v>597911</v>
      </c>
    </row>
    <row r="27" spans="1:6" x14ac:dyDescent="0.25">
      <c r="A27" s="27">
        <v>25</v>
      </c>
      <c r="B27" s="28">
        <v>687999</v>
      </c>
      <c r="C27" s="29">
        <v>619199</v>
      </c>
      <c r="D27" s="29"/>
      <c r="E27" s="36">
        <v>658681</v>
      </c>
      <c r="F27" s="36">
        <v>592813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workbookViewId="0">
      <selection activeCell="H10" sqref="H10"/>
    </sheetView>
  </sheetViews>
  <sheetFormatPr defaultRowHeight="15" x14ac:dyDescent="0.25"/>
  <cols>
    <col min="1" max="1" width="9.140625" style="30"/>
    <col min="2" max="2" width="14.28515625" style="35" bestFit="1" customWidth="1"/>
    <col min="3" max="3" width="13.28515625" style="35" bestFit="1" customWidth="1"/>
    <col min="4" max="4" width="11.5703125" style="35" bestFit="1" customWidth="1"/>
    <col min="5" max="6" width="9.140625" style="30"/>
    <col min="7" max="7" width="14.85546875" style="35" customWidth="1"/>
    <col min="8" max="8" width="16.5703125" style="30" bestFit="1" customWidth="1"/>
    <col min="9" max="16384" width="9.140625" style="30"/>
  </cols>
  <sheetData>
    <row r="2" spans="2:8" ht="45" x14ac:dyDescent="0.25">
      <c r="F2" s="41" t="s">
        <v>44</v>
      </c>
      <c r="G2" s="42" t="s">
        <v>45</v>
      </c>
      <c r="H2" s="43"/>
    </row>
    <row r="3" spans="2:8" x14ac:dyDescent="0.25">
      <c r="F3" s="41"/>
      <c r="G3" s="36" t="s">
        <v>46</v>
      </c>
      <c r="H3" s="43" t="s">
        <v>47</v>
      </c>
    </row>
    <row r="4" spans="2:8" x14ac:dyDescent="0.25">
      <c r="B4" s="35">
        <v>35758800</v>
      </c>
      <c r="F4" s="43">
        <v>1</v>
      </c>
      <c r="G4" s="44">
        <v>35758800</v>
      </c>
      <c r="H4" s="45">
        <v>29670300</v>
      </c>
    </row>
    <row r="5" spans="2:8" x14ac:dyDescent="0.25">
      <c r="B5" s="35">
        <v>34328448</v>
      </c>
      <c r="C5" s="37">
        <f t="shared" ref="C5:C10" si="0">B5/B4</f>
        <v>0.96</v>
      </c>
      <c r="F5" s="43">
        <v>2</v>
      </c>
      <c r="G5" s="44">
        <v>34328448</v>
      </c>
      <c r="H5" s="45">
        <v>28483488</v>
      </c>
    </row>
    <row r="6" spans="2:8" x14ac:dyDescent="0.25">
      <c r="B6" s="35">
        <v>32898096</v>
      </c>
      <c r="C6" s="37">
        <f t="shared" si="0"/>
        <v>0.95833333333333337</v>
      </c>
      <c r="F6" s="43">
        <v>3</v>
      </c>
      <c r="G6" s="44">
        <v>32898096</v>
      </c>
      <c r="H6" s="45">
        <v>27296676</v>
      </c>
    </row>
    <row r="7" spans="2:8" x14ac:dyDescent="0.25">
      <c r="B7" s="35">
        <v>31467744</v>
      </c>
      <c r="C7" s="37">
        <f t="shared" si="0"/>
        <v>0.95652173913043481</v>
      </c>
      <c r="D7" s="38">
        <f>C6-C7</f>
        <v>1.8115942028985588E-3</v>
      </c>
      <c r="F7" s="43">
        <v>4</v>
      </c>
      <c r="G7" s="44">
        <v>31467744</v>
      </c>
      <c r="H7" s="45">
        <v>26109864</v>
      </c>
    </row>
    <row r="8" spans="2:8" x14ac:dyDescent="0.25">
      <c r="B8" s="35">
        <v>30037392</v>
      </c>
      <c r="C8" s="37">
        <f t="shared" si="0"/>
        <v>0.95454545454545459</v>
      </c>
      <c r="D8" s="38">
        <f>C7-C8</f>
        <v>1.9762845849802257E-3</v>
      </c>
      <c r="E8" s="39">
        <f>D8-D7</f>
        <v>1.6469038208166698E-4</v>
      </c>
      <c r="F8" s="43">
        <v>5</v>
      </c>
      <c r="G8" s="44">
        <v>30037392</v>
      </c>
      <c r="H8" s="45">
        <v>24923052</v>
      </c>
    </row>
    <row r="9" spans="2:8" x14ac:dyDescent="0.25">
      <c r="B9" s="35">
        <v>28607040</v>
      </c>
      <c r="C9" s="37">
        <f t="shared" si="0"/>
        <v>0.95238095238095233</v>
      </c>
      <c r="D9" s="38">
        <f>C8-C9</f>
        <v>2.1645021645022577E-3</v>
      </c>
      <c r="E9" s="40">
        <f>D9-D8</f>
        <v>1.88217579522032E-4</v>
      </c>
      <c r="F9" s="43">
        <v>6</v>
      </c>
      <c r="G9" s="44">
        <v>28607040</v>
      </c>
      <c r="H9" s="45">
        <v>23736240</v>
      </c>
    </row>
    <row r="10" spans="2:8" x14ac:dyDescent="0.25">
      <c r="B10" s="35">
        <v>27176688</v>
      </c>
      <c r="C10" s="37">
        <f t="shared" si="0"/>
        <v>0.95</v>
      </c>
      <c r="D10" s="38">
        <f>C9-C10</f>
        <v>2.3809523809523725E-3</v>
      </c>
      <c r="E10" s="40">
        <f>D10-D9</f>
        <v>2.1645021645011475E-4</v>
      </c>
      <c r="F10" s="43">
        <v>7</v>
      </c>
      <c r="G10" s="44">
        <v>27176688</v>
      </c>
      <c r="H10" s="45">
        <v>22549428</v>
      </c>
    </row>
    <row r="11" spans="2:8" x14ac:dyDescent="0.25">
      <c r="F11" s="43">
        <v>8</v>
      </c>
      <c r="G11" s="44">
        <v>25746336</v>
      </c>
      <c r="H11" s="45">
        <v>21362616</v>
      </c>
    </row>
    <row r="12" spans="2:8" x14ac:dyDescent="0.25">
      <c r="F12" s="43">
        <v>9</v>
      </c>
      <c r="G12" s="44">
        <v>24315984</v>
      </c>
      <c r="H12" s="45">
        <v>20175804</v>
      </c>
    </row>
    <row r="13" spans="2:8" x14ac:dyDescent="0.25">
      <c r="F13" s="43">
        <v>10</v>
      </c>
      <c r="G13" s="44">
        <v>22885632</v>
      </c>
      <c r="H13" s="45">
        <v>18988992</v>
      </c>
    </row>
    <row r="14" spans="2:8" x14ac:dyDescent="0.25">
      <c r="F14" s="43">
        <v>11</v>
      </c>
      <c r="G14" s="44">
        <v>21455280</v>
      </c>
      <c r="H14" s="45">
        <v>17802180</v>
      </c>
    </row>
    <row r="15" spans="2:8" x14ac:dyDescent="0.25">
      <c r="F15" s="43">
        <v>12</v>
      </c>
      <c r="G15" s="44">
        <v>20024928</v>
      </c>
      <c r="H15" s="45">
        <v>16615368</v>
      </c>
    </row>
    <row r="16" spans="2:8" x14ac:dyDescent="0.25">
      <c r="F16" s="43">
        <v>13</v>
      </c>
      <c r="G16" s="44">
        <v>18594576</v>
      </c>
      <c r="H16" s="45">
        <v>15428556</v>
      </c>
    </row>
    <row r="17" spans="6:8" x14ac:dyDescent="0.25">
      <c r="F17" s="43">
        <v>14</v>
      </c>
      <c r="G17" s="44">
        <v>17164224</v>
      </c>
      <c r="H17" s="45">
        <v>14241744</v>
      </c>
    </row>
    <row r="18" spans="6:8" x14ac:dyDescent="0.25">
      <c r="F18" s="43">
        <v>15</v>
      </c>
      <c r="G18" s="44">
        <v>15733872</v>
      </c>
      <c r="H18" s="45">
        <v>13054932</v>
      </c>
    </row>
    <row r="19" spans="6:8" x14ac:dyDescent="0.25">
      <c r="F19" s="43">
        <v>16</v>
      </c>
      <c r="G19" s="44">
        <v>14303520</v>
      </c>
      <c r="H19" s="45">
        <v>11868120</v>
      </c>
    </row>
    <row r="20" spans="6:8" x14ac:dyDescent="0.25">
      <c r="F20" s="43">
        <v>17</v>
      </c>
      <c r="G20" s="44">
        <v>12873168</v>
      </c>
      <c r="H20" s="45">
        <v>10681308</v>
      </c>
    </row>
    <row r="21" spans="6:8" x14ac:dyDescent="0.25">
      <c r="F21" s="43">
        <v>18</v>
      </c>
      <c r="G21" s="44">
        <v>11442816</v>
      </c>
      <c r="H21" s="45">
        <v>9494496</v>
      </c>
    </row>
    <row r="22" spans="6:8" x14ac:dyDescent="0.25">
      <c r="F22" s="43">
        <v>19</v>
      </c>
      <c r="G22" s="44">
        <v>10012464</v>
      </c>
      <c r="H22" s="45">
        <v>8307684</v>
      </c>
    </row>
    <row r="23" spans="6:8" x14ac:dyDescent="0.25">
      <c r="F23" s="43">
        <v>20</v>
      </c>
      <c r="G23" s="44">
        <v>8582112</v>
      </c>
      <c r="H23" s="45">
        <v>7120872</v>
      </c>
    </row>
    <row r="24" spans="6:8" x14ac:dyDescent="0.25">
      <c r="F24" s="43">
        <v>21</v>
      </c>
      <c r="G24" s="44">
        <v>7151760</v>
      </c>
      <c r="H24" s="45">
        <v>5934060</v>
      </c>
    </row>
    <row r="25" spans="6:8" x14ac:dyDescent="0.25">
      <c r="F25" s="43">
        <v>22</v>
      </c>
      <c r="G25" s="44">
        <v>5721408</v>
      </c>
      <c r="H25" s="45">
        <v>4747248</v>
      </c>
    </row>
    <row r="26" spans="6:8" x14ac:dyDescent="0.25">
      <c r="F26" s="43">
        <v>23</v>
      </c>
      <c r="G26" s="44">
        <v>4291056</v>
      </c>
      <c r="H26" s="45">
        <v>3560436</v>
      </c>
    </row>
    <row r="27" spans="6:8" x14ac:dyDescent="0.25">
      <c r="F27" s="43">
        <v>24</v>
      </c>
      <c r="G27" s="44">
        <v>2860704</v>
      </c>
      <c r="H27" s="45">
        <v>2373624</v>
      </c>
    </row>
    <row r="28" spans="6:8" x14ac:dyDescent="0.25">
      <c r="F28" s="43">
        <v>25</v>
      </c>
      <c r="G28" s="44">
        <v>1430352</v>
      </c>
      <c r="H28" s="45">
        <v>1186812</v>
      </c>
    </row>
    <row r="29" spans="6:8" ht="28.5" x14ac:dyDescent="0.25">
      <c r="F29" s="43">
        <v>26</v>
      </c>
      <c r="G29" s="44" t="s">
        <v>43</v>
      </c>
      <c r="H29" s="46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Schedule D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2023-05-19T07:31:26Z</dcterms:modified>
</cp:coreProperties>
</file>