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092-079-095_Vedantram\"/>
    </mc:Choice>
  </mc:AlternateContent>
  <xr:revisionPtr revIDLastSave="0" documentId="13_ncr:1_{47D9E063-29F3-4251-9C17-D75437EB5BF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" l="1"/>
  <c r="S5" i="2"/>
  <c r="S6" i="2"/>
  <c r="S7" i="2"/>
  <c r="S8" i="2"/>
  <c r="Q5" i="2"/>
  <c r="Q6" i="2"/>
  <c r="Q7" i="2"/>
  <c r="Q8" i="2"/>
  <c r="O9" i="2"/>
  <c r="O5" i="2"/>
  <c r="O6" i="2"/>
  <c r="O7" i="2"/>
  <c r="O8" i="2"/>
  <c r="M5" i="2"/>
  <c r="M6" i="2"/>
  <c r="M7" i="2"/>
  <c r="M8" i="2"/>
  <c r="J5" i="2"/>
  <c r="J6" i="2"/>
  <c r="J7" i="2"/>
  <c r="J8" i="2"/>
  <c r="G5" i="2"/>
  <c r="G6" i="2"/>
  <c r="G7" i="2"/>
  <c r="G8" i="2"/>
  <c r="G9" i="2"/>
  <c r="F9" i="2"/>
  <c r="G4" i="2"/>
  <c r="O23" i="2"/>
  <c r="P21" i="2"/>
  <c r="O18" i="1"/>
  <c r="N18" i="1"/>
  <c r="K13" i="1"/>
  <c r="P5" i="2"/>
  <c r="M6" i="4"/>
  <c r="K5" i="4"/>
  <c r="I5" i="4"/>
  <c r="F6" i="4"/>
  <c r="D4" i="4"/>
  <c r="I3" i="3"/>
  <c r="G3" i="3"/>
  <c r="D3" i="3"/>
  <c r="J3" i="3"/>
  <c r="K3" i="3"/>
  <c r="M3" i="3"/>
  <c r="G4" i="1"/>
  <c r="G5" i="1"/>
  <c r="E5" i="1"/>
  <c r="C5" i="1"/>
  <c r="M4" i="2"/>
  <c r="J4" i="2"/>
  <c r="O4" i="2"/>
  <c r="P4" i="2"/>
  <c r="P9" i="2"/>
  <c r="Q4" i="2"/>
  <c r="Q9" i="2"/>
  <c r="S4" i="2"/>
</calcChain>
</file>

<file path=xl/sharedStrings.xml><?xml version="1.0" encoding="utf-8"?>
<sst xmlns="http://schemas.openxmlformats.org/spreadsheetml/2006/main" count="55" uniqueCount="43">
  <si>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</si>
  <si>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</si>
  <si>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</si>
  <si>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</si>
  <si>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</si>
  <si>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</si>
  <si>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</si>
  <si>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</si>
  <si>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</si>
  <si>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</si>
  <si>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</si>
  <si>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</si>
  <si>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</si>
  <si>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</si>
  <si>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Detoration</t>
  </si>
  <si>
    <t>Details of Building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</si>
  <si>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</si>
  <si>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</si>
  <si>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</si>
  <si>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</si>
  <si>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</si>
  <si>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</si>
  <si>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</si>
  <si>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</si>
  <si>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</si>
  <si>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</si>
  <si>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1/1.19</t>
  </si>
  <si>
    <t>RCC</t>
  </si>
  <si>
    <t>12 ft.</t>
  </si>
  <si>
    <t>Ground Floor</t>
  </si>
  <si>
    <t>First Floor</t>
  </si>
  <si>
    <t>20ft.</t>
  </si>
  <si>
    <t>Tin Shed</t>
  </si>
  <si>
    <t xml:space="preserve">M/s. VEDANTRAM.| CHAK NO. 143, KHASRA NO. 1149/2, 1150, 1151, 1152, VILLAGE BHAGTANPUR ABDULPUR URF IKKAD, PARGANA JWALAPUR, DISTRICT HARIDWAR, UTTARAKHAND
</t>
  </si>
  <si>
    <t>2.The subject property is under construction with RCC and Tin Shed Framed type.</t>
  </si>
  <si>
    <t>3. The valuation is done by considering the prevailing rates of construction as per current stage of construction.</t>
  </si>
  <si>
    <t>4.As per our site survey we have observed that the building is under construction.</t>
  </si>
  <si>
    <t>Mumty</t>
  </si>
  <si>
    <t>Guard Room</t>
  </si>
  <si>
    <t>Meter Room</t>
  </si>
  <si>
    <t>10ft</t>
  </si>
  <si>
    <t>1. All the details pertaing to the building area statement such as area, floor, etc has been taken from the approved map provided to us.</t>
  </si>
  <si>
    <t xml:space="preserve">Year of Construction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</si>
</sst>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3"/>
  <sheetViews>
    <sheetView tabSelected="1" zoomScaleNormal="100" workbookViewId="0">
      <selection activeCell="B2" sqref="B2:S14"/>
    </sheetView>
  </sheetViews>
  <sheetFormatPr defaultRowHeight="15" x14ac:dyDescent="0.25"/>
  <cols>
    <col min="2" max="2" width="7.28515625" customWidth="1"/>
    <col min="3" max="3" width="13.5703125" customWidth="1"/>
    <col min="4" max="4" width="9" customWidth="1"/>
    <col min="5" max="5" width="10.28515625" customWidth="1"/>
    <col min="6" max="6" width="8.7109375" customWidth="1"/>
    <col min="7" max="7" width="8.42578125" customWidth="1"/>
    <col min="8" max="8" width="12" customWidth="1"/>
    <col min="9" max="9" width="10" customWidth="1"/>
    <col min="10" max="10" width="10.42578125" hidden="1" customWidth="1"/>
    <col min="11" max="11" width="11.28515625" customWidth="1"/>
    <col min="12" max="12" width="7.7109375" hidden="1" customWidth="1"/>
    <col min="13" max="13" width="6.5703125" hidden="1" customWidth="1"/>
    <col min="14" max="14" width="11.85546875" customWidth="1"/>
    <col min="15" max="15" width="13.28515625" hidden="1" customWidth="1"/>
    <col min="16" max="17" width="15.140625" hidden="1" customWidth="1"/>
    <col min="18" max="18" width="9.85546875" hidden="1" customWidth="1"/>
    <col min="19" max="19" width="17.42578125" customWidth="1"/>
    <col min="21" max="21" width="5.85546875" bestFit="1" customWidth="1"/>
  </cols>
  <sheetData>
    <row r="2" spans="2:19" ht="48.75" customHeight="1" x14ac:dyDescent="0.25">
      <c r="B2" s="26" t="s">
        <v>33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2:19" ht="60" x14ac:dyDescent="0.25">
      <c r="B3" s="1" t="s">
        <v>0</v>
      </c>
      <c r="C3" s="1" t="s">
        <v>15</v>
      </c>
      <c r="D3" s="1" t="s">
        <v>23</v>
      </c>
      <c r="E3" s="1" t="s">
        <v>1</v>
      </c>
      <c r="F3" s="1" t="s">
        <v>21</v>
      </c>
      <c r="G3" s="23" t="s">
        <v>22</v>
      </c>
      <c r="H3" s="1" t="s">
        <v>42</v>
      </c>
      <c r="I3" s="1" t="s">
        <v>2</v>
      </c>
      <c r="J3" s="1" t="s">
        <v>3</v>
      </c>
      <c r="K3" s="1" t="s">
        <v>4</v>
      </c>
      <c r="L3" s="1" t="s">
        <v>5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2" t="s">
        <v>14</v>
      </c>
      <c r="S3" s="1" t="s">
        <v>11</v>
      </c>
    </row>
    <row r="4" spans="2:19" x14ac:dyDescent="0.25">
      <c r="B4" s="3">
        <v>1</v>
      </c>
      <c r="C4" s="25" t="s">
        <v>29</v>
      </c>
      <c r="D4" s="3" t="s">
        <v>28</v>
      </c>
      <c r="E4" s="3" t="s">
        <v>27</v>
      </c>
      <c r="F4" s="22">
        <v>462.21</v>
      </c>
      <c r="G4" s="21">
        <f>F4*10.764</f>
        <v>4975.2284399999999</v>
      </c>
      <c r="H4" s="3">
        <v>2023</v>
      </c>
      <c r="I4" s="3">
        <v>2023</v>
      </c>
      <c r="J4" s="3">
        <f t="shared" ref="J4:J8" si="0">I4-H4</f>
        <v>0</v>
      </c>
      <c r="K4" s="3">
        <v>60</v>
      </c>
      <c r="L4" s="4">
        <v>0.1</v>
      </c>
      <c r="M4" s="5">
        <f>(1-L4)/K4</f>
        <v>1.5000000000000001E-2</v>
      </c>
      <c r="N4" s="6">
        <v>900</v>
      </c>
      <c r="O4" s="6">
        <f>N4*G4</f>
        <v>4477705.5959999999</v>
      </c>
      <c r="P4" s="6">
        <f>O4*M4*J4</f>
        <v>0</v>
      </c>
      <c r="Q4" s="6">
        <f>MAX(O4-P4,0)</f>
        <v>4477705.5959999999</v>
      </c>
      <c r="R4" s="7">
        <v>0</v>
      </c>
      <c r="S4" s="6">
        <f>IF(Q4&gt;L4*O4,Q4*(1-R4),O4*L4)</f>
        <v>4477705.5959999999</v>
      </c>
    </row>
    <row r="5" spans="2:19" x14ac:dyDescent="0.25">
      <c r="B5" s="3">
        <v>2</v>
      </c>
      <c r="C5" s="25" t="s">
        <v>30</v>
      </c>
      <c r="D5" s="3" t="s">
        <v>31</v>
      </c>
      <c r="E5" s="3" t="s">
        <v>32</v>
      </c>
      <c r="F5" s="22">
        <v>444.06</v>
      </c>
      <c r="G5" s="21">
        <f t="shared" ref="G5:G8" si="1">F5*10.764</f>
        <v>4779.8618399999996</v>
      </c>
      <c r="H5" s="3">
        <v>2023</v>
      </c>
      <c r="I5" s="3">
        <v>2023</v>
      </c>
      <c r="J5" s="3">
        <f t="shared" si="0"/>
        <v>0</v>
      </c>
      <c r="K5" s="3">
        <v>45</v>
      </c>
      <c r="L5" s="4">
        <v>0.1</v>
      </c>
      <c r="M5" s="5">
        <f t="shared" ref="M5:M8" si="2">(1-L5)/K5</f>
        <v>0.02</v>
      </c>
      <c r="N5" s="6">
        <v>700</v>
      </c>
      <c r="O5" s="6">
        <f t="shared" ref="O5:O8" si="3">N5*G5</f>
        <v>3345903.2879999997</v>
      </c>
      <c r="P5" s="6">
        <f>O5*M5*J5</f>
        <v>0</v>
      </c>
      <c r="Q5" s="6">
        <f t="shared" ref="Q5:Q8" si="4">MAX(O5-P5,0)</f>
        <v>3345903.2879999997</v>
      </c>
      <c r="R5" s="7">
        <v>0</v>
      </c>
      <c r="S5" s="6">
        <f t="shared" ref="S5:S8" si="5">IF(Q5&gt;L5*O5,Q5*(1-R5),O5*L5)</f>
        <v>3345903.2879999997</v>
      </c>
    </row>
    <row r="6" spans="2:19" x14ac:dyDescent="0.25">
      <c r="B6" s="3">
        <v>3</v>
      </c>
      <c r="C6" s="25" t="s">
        <v>37</v>
      </c>
      <c r="D6" s="3" t="s">
        <v>40</v>
      </c>
      <c r="E6" s="3" t="s">
        <v>27</v>
      </c>
      <c r="F6" s="22">
        <v>18.149999999999999</v>
      </c>
      <c r="G6" s="21">
        <f t="shared" si="1"/>
        <v>195.36659999999998</v>
      </c>
      <c r="H6" s="3">
        <v>2023</v>
      </c>
      <c r="I6" s="3">
        <v>2023</v>
      </c>
      <c r="J6" s="3">
        <f t="shared" si="0"/>
        <v>0</v>
      </c>
      <c r="K6" s="3">
        <v>60</v>
      </c>
      <c r="L6" s="4">
        <v>0.1</v>
      </c>
      <c r="M6" s="5">
        <f t="shared" si="2"/>
        <v>1.5000000000000001E-2</v>
      </c>
      <c r="N6" s="6">
        <v>700</v>
      </c>
      <c r="O6" s="6">
        <f t="shared" si="3"/>
        <v>136756.62</v>
      </c>
      <c r="P6" s="6"/>
      <c r="Q6" s="6">
        <f t="shared" si="4"/>
        <v>136756.62</v>
      </c>
      <c r="R6" s="7">
        <v>0</v>
      </c>
      <c r="S6" s="6">
        <f t="shared" si="5"/>
        <v>136756.62</v>
      </c>
    </row>
    <row r="7" spans="2:19" x14ac:dyDescent="0.25">
      <c r="B7" s="3">
        <v>4</v>
      </c>
      <c r="C7" s="25" t="s">
        <v>38</v>
      </c>
      <c r="D7" s="3" t="s">
        <v>40</v>
      </c>
      <c r="E7" s="3" t="s">
        <v>27</v>
      </c>
      <c r="F7" s="22">
        <v>3.02</v>
      </c>
      <c r="G7" s="21">
        <f t="shared" si="1"/>
        <v>32.507280000000002</v>
      </c>
      <c r="H7" s="3">
        <v>2023</v>
      </c>
      <c r="I7" s="3">
        <v>2023</v>
      </c>
      <c r="J7" s="3">
        <f t="shared" si="0"/>
        <v>0</v>
      </c>
      <c r="K7" s="3">
        <v>60</v>
      </c>
      <c r="L7" s="4">
        <v>0.1</v>
      </c>
      <c r="M7" s="5">
        <f t="shared" si="2"/>
        <v>1.5000000000000001E-2</v>
      </c>
      <c r="N7" s="6">
        <v>700</v>
      </c>
      <c r="O7" s="6">
        <f t="shared" si="3"/>
        <v>22755.096000000001</v>
      </c>
      <c r="P7" s="6"/>
      <c r="Q7" s="6">
        <f t="shared" si="4"/>
        <v>22755.096000000001</v>
      </c>
      <c r="R7" s="7">
        <v>0</v>
      </c>
      <c r="S7" s="6">
        <f t="shared" si="5"/>
        <v>22755.096000000001</v>
      </c>
    </row>
    <row r="8" spans="2:19" x14ac:dyDescent="0.25">
      <c r="B8" s="3">
        <v>5</v>
      </c>
      <c r="C8" s="25" t="s">
        <v>39</v>
      </c>
      <c r="D8" s="3" t="s">
        <v>40</v>
      </c>
      <c r="E8" s="3" t="s">
        <v>27</v>
      </c>
      <c r="F8" s="22">
        <v>3.02</v>
      </c>
      <c r="G8" s="21">
        <f t="shared" si="1"/>
        <v>32.507280000000002</v>
      </c>
      <c r="H8" s="3">
        <v>2023</v>
      </c>
      <c r="I8" s="3">
        <v>2023</v>
      </c>
      <c r="J8" s="3">
        <f t="shared" si="0"/>
        <v>0</v>
      </c>
      <c r="K8" s="3">
        <v>60</v>
      </c>
      <c r="L8" s="4">
        <v>0.1</v>
      </c>
      <c r="M8" s="5">
        <f t="shared" si="2"/>
        <v>1.5000000000000001E-2</v>
      </c>
      <c r="N8" s="6">
        <v>700</v>
      </c>
      <c r="O8" s="6">
        <f t="shared" si="3"/>
        <v>22755.096000000001</v>
      </c>
      <c r="P8" s="6"/>
      <c r="Q8" s="6">
        <f t="shared" si="4"/>
        <v>22755.096000000001</v>
      </c>
      <c r="R8" s="7">
        <v>0</v>
      </c>
      <c r="S8" s="6">
        <f t="shared" si="5"/>
        <v>22755.096000000001</v>
      </c>
    </row>
    <row r="9" spans="2:19" x14ac:dyDescent="0.25">
      <c r="B9" s="31" t="s">
        <v>12</v>
      </c>
      <c r="C9" s="31"/>
      <c r="D9" s="31"/>
      <c r="E9" s="31"/>
      <c r="F9" s="12">
        <f>SUM(F4:F8)</f>
        <v>930.45999999999992</v>
      </c>
      <c r="G9" s="24">
        <f>SUM(G4:G8)</f>
        <v>10015.471439999999</v>
      </c>
      <c r="H9" s="31"/>
      <c r="I9" s="31"/>
      <c r="J9" s="31"/>
      <c r="K9" s="31"/>
      <c r="L9" s="31"/>
      <c r="M9" s="31"/>
      <c r="N9" s="31"/>
      <c r="O9" s="8">
        <f>SUM(O4:O8)</f>
        <v>8005875.6959999995</v>
      </c>
      <c r="P9" s="8">
        <f>SUM(P4:P5)</f>
        <v>0</v>
      </c>
      <c r="Q9" s="8">
        <f>SUM(Q4:Q5)</f>
        <v>7823608.8839999996</v>
      </c>
      <c r="R9" s="9">
        <v>0</v>
      </c>
      <c r="S9" s="8">
        <f>SUM(S4:S8)</f>
        <v>8005875.6959999995</v>
      </c>
    </row>
    <row r="10" spans="2:19" x14ac:dyDescent="0.25">
      <c r="B10" s="32" t="s">
        <v>13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</row>
    <row r="11" spans="2:19" ht="27.75" customHeight="1" x14ac:dyDescent="0.25">
      <c r="B11" s="33" t="s">
        <v>41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2:19" x14ac:dyDescent="0.25">
      <c r="B12" s="27" t="s">
        <v>34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</row>
    <row r="13" spans="2:19" x14ac:dyDescent="0.25">
      <c r="B13" s="27" t="s">
        <v>35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pans="2:19" x14ac:dyDescent="0.25">
      <c r="B14" s="28" t="s">
        <v>36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</row>
    <row r="16" spans="2:19" x14ac:dyDescent="0.25">
      <c r="G16" s="11"/>
    </row>
    <row r="19" spans="12:16" x14ac:dyDescent="0.25">
      <c r="L19" s="10"/>
    </row>
    <row r="20" spans="12:16" x14ac:dyDescent="0.25">
      <c r="N20" s="22"/>
    </row>
    <row r="21" spans="12:16" x14ac:dyDescent="0.25">
      <c r="P21">
        <f>539-495</f>
        <v>44</v>
      </c>
    </row>
    <row r="23" spans="12:16" x14ac:dyDescent="0.25">
      <c r="O23">
        <f>452-44</f>
        <v>408</v>
      </c>
    </row>
  </sheetData>
  <mergeCells count="8">
    <mergeCell ref="B2:S2"/>
    <mergeCell ref="B13:S13"/>
    <mergeCell ref="B14:S14"/>
    <mergeCell ref="B9:E9"/>
    <mergeCell ref="H9:N9"/>
    <mergeCell ref="B10:S10"/>
    <mergeCell ref="B11:S11"/>
    <mergeCell ref="B12:S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26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M3" sqref="M3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04.25" x14ac:dyDescent="0.25">
      <c r="A2" s="14" t="s">
        <v>24</v>
      </c>
      <c r="B2" s="14" t="s">
        <v>17</v>
      </c>
      <c r="C2" s="14" t="s">
        <v>2</v>
      </c>
      <c r="D2" s="14" t="s">
        <v>18</v>
      </c>
      <c r="E2" s="14" t="s">
        <v>19</v>
      </c>
      <c r="F2" s="14" t="s">
        <v>5</v>
      </c>
      <c r="G2" s="14" t="s">
        <v>6</v>
      </c>
      <c r="H2" s="14" t="s">
        <v>25</v>
      </c>
      <c r="I2" s="14" t="s">
        <v>8</v>
      </c>
      <c r="J2" s="14" t="s">
        <v>9</v>
      </c>
      <c r="K2" s="14" t="s">
        <v>10</v>
      </c>
      <c r="L2" s="14" t="s">
        <v>20</v>
      </c>
      <c r="M2" s="14" t="s">
        <v>11</v>
      </c>
    </row>
    <row r="3" spans="1:13" x14ac:dyDescent="0.25">
      <c r="A3" s="15">
        <v>150</v>
      </c>
      <c r="B3" s="16">
        <v>2023</v>
      </c>
      <c r="C3" s="16">
        <v>2023</v>
      </c>
      <c r="D3" s="16">
        <f>C3-B3</f>
        <v>0</v>
      </c>
      <c r="E3" s="16">
        <v>60</v>
      </c>
      <c r="F3" s="17">
        <v>0.1</v>
      </c>
      <c r="G3" s="18">
        <f>(1-F3)/E3</f>
        <v>1.5000000000000001E-2</v>
      </c>
      <c r="H3" s="19">
        <v>3000</v>
      </c>
      <c r="I3" s="19">
        <f>H3*A3</f>
        <v>450000</v>
      </c>
      <c r="J3" s="19">
        <f>I3*G3*D3</f>
        <v>0</v>
      </c>
      <c r="K3" s="19">
        <f>MAX(I3-J3,0)</f>
        <v>450000</v>
      </c>
      <c r="L3" s="20">
        <v>0</v>
      </c>
      <c r="M3" s="19">
        <f>IF(K3&gt;F3*I3,K3*(1-L3),I3*F3)</f>
        <v>450000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2023-05-30T11:05:16Z</dcterms:modified>
</cp:coreProperties>
</file>