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06-091-105_Ms. Hi Tech Pipes Limited\"/>
    </mc:Choice>
  </mc:AlternateContent>
  <xr:revisionPtr revIDLastSave="0" documentId="13_ncr:1_{3F3D66C5-84B0-41C9-8E91-472BBCAF772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W14" i="2"/>
  <c r="R9" i="2"/>
  <c r="T9" i="2"/>
  <c r="T6" i="2"/>
  <c r="T7" i="2"/>
  <c r="T8" i="2"/>
  <c r="R6" i="2"/>
  <c r="R7" i="2"/>
  <c r="R8" i="2"/>
  <c r="Q6" i="2"/>
  <c r="Q7" i="2"/>
  <c r="Q8" i="2"/>
  <c r="P6" i="2"/>
  <c r="P7" i="2"/>
  <c r="P8" i="2"/>
  <c r="N8" i="2"/>
  <c r="N7" i="2"/>
  <c r="N6" i="2"/>
  <c r="K6" i="2"/>
  <c r="K7" i="2"/>
  <c r="K8" i="2"/>
  <c r="K5" i="2"/>
  <c r="H6" i="2"/>
  <c r="H7" i="2"/>
  <c r="H8" i="2"/>
  <c r="B6" i="2"/>
  <c r="B7" i="2" s="1"/>
  <c r="B8" i="2" s="1"/>
  <c r="H5" i="2"/>
  <c r="N5" i="2"/>
  <c r="P5" i="2"/>
  <c r="G9" i="2"/>
  <c r="N18" i="1"/>
  <c r="O18" i="1"/>
  <c r="K13" i="1"/>
  <c r="M6" i="4"/>
  <c r="K5" i="4"/>
  <c r="I5" i="4"/>
  <c r="F6" i="4"/>
  <c r="D4" i="4"/>
  <c r="I3" i="3"/>
  <c r="J3" i="3" s="1"/>
  <c r="K3" i="3" s="1"/>
  <c r="M3" i="3" s="1"/>
  <c r="G3" i="3"/>
  <c r="D3" i="3"/>
  <c r="G4" i="1"/>
  <c r="G5" i="1"/>
  <c r="E5" i="1"/>
  <c r="C5" i="1"/>
  <c r="H9" i="2" l="1"/>
  <c r="P9" i="2"/>
  <c r="Q5" i="2"/>
  <c r="Q9" i="2" s="1"/>
  <c r="R5" i="2" l="1"/>
  <c r="T5" i="2" l="1"/>
</calcChain>
</file>

<file path=xl/sharedStrings.xml><?xml version="1.0" encoding="utf-8"?>
<sst xmlns="http://schemas.openxmlformats.org/spreadsheetml/2006/main" count="54" uniqueCount="44">
  <si>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</si>
  <si>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</si>
  <si>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</si>
  <si>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</si>
  <si>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</si>
  <si>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</si>
  <si>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</si>
  <si>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</si>
  <si>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</si>
  <si>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</si>
  <si>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</si>
  <si>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</si>
  <si>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</si>
  <si>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</si>
  <si>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</si>
  <si>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</si>
  <si>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</si>
  <si>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</si>
  <si>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</si>
  <si>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</si>
  <si>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</si>
  <si>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</si>
  <si>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</si>
  <si>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</si>
  <si>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</si>
  <si>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</si>
  <si>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</si>
  <si>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</si>
  <si>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Ground</t>
  </si>
  <si>
    <t>1/1.19</t>
  </si>
  <si>
    <t>Floor Level</t>
  </si>
  <si>
    <t>Details of building</t>
  </si>
  <si>
    <t>RCC</t>
  </si>
  <si>
    <t>5.As per our site survey we have observed the maintenance of the building is averege and needs maintenance.</t>
  </si>
  <si>
    <t xml:space="preserve">M/S. HI TECH PIPES LTD.| INDUSTRIAL PLOT NO. 16, IN UPSIDC INDUSTRIAL AREA, SIKANDARABAD, DISTRICT BULANDSHAHAR, UTTAR PRADESH
</t>
  </si>
  <si>
    <t>Main Tin Shed</t>
  </si>
  <si>
    <t>G+1</t>
  </si>
  <si>
    <t>Office</t>
  </si>
  <si>
    <t>Survent Quarter</t>
  </si>
  <si>
    <t>Other</t>
  </si>
  <si>
    <t>Tin Shed</t>
  </si>
  <si>
    <t>Tin Shed and RCC</t>
  </si>
  <si>
    <t>1. All the details pertaing to the building area statement such as area, floor, etc has been taken from the site survey ,measurement.</t>
  </si>
  <si>
    <t>2.The subject property is consturcted with RCC and Tin Shed structure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</si>
</sst>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6" fontId="0" fillId="0" borderId="0" xfId="5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166" fontId="0" fillId="0" borderId="0" xfId="0" applyNumberFormat="1"/>
    <xf numFmtId="44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9" fontId="0" fillId="0" borderId="0" xfId="2" applyFont="1"/>
    <xf numFmtId="0" fontId="3" fillId="3" borderId="2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horizontal="left" vertical="center"/>
    </xf>
    <xf numFmtId="0" fontId="5" fillId="0" borderId="3" xfId="2" applyNumberFormat="1" applyFont="1" applyBorder="1" applyAlignment="1">
      <alignment horizontal="left" vertical="center"/>
    </xf>
    <xf numFmtId="0" fontId="5" fillId="0" borderId="4" xfId="2" applyNumberFormat="1" applyFont="1" applyBorder="1" applyAlignment="1">
      <alignment horizontal="left" vertical="center"/>
    </xf>
    <xf numFmtId="0" fontId="5" fillId="0" borderId="5" xfId="2" applyNumberFormat="1" applyFont="1" applyBorder="1" applyAlignment="1">
      <alignment horizontal="left" vertical="center"/>
    </xf>
  </cellXfs>
  <cellStyles count="6">
    <cellStyle name="Comma" xfId="5" builtinId="3"/>
    <cellStyle name="Comma 2" xfId="3" xr:uid="{00000000-0005-0000-0000-000002000000}"/>
    <cellStyle name="Currency" xfId="1" builtinId="4"/>
    <cellStyle name="Currency 2" xfId="4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21"/>
  <sheetViews>
    <sheetView tabSelected="1" zoomScale="85" zoomScaleNormal="85" workbookViewId="0">
      <selection activeCell="C5" sqref="C5"/>
    </sheetView>
  </sheetViews>
  <sheetFormatPr defaultRowHeight="15" x14ac:dyDescent="0.25"/>
  <cols>
    <col min="2" max="2" width="7.28515625" customWidth="1"/>
    <col min="3" max="3" width="15.140625" customWidth="1"/>
    <col min="4" max="4" width="11.85546875" customWidth="1"/>
    <col min="5" max="5" width="12.85546875" customWidth="1"/>
    <col min="6" max="6" width="13.140625" customWidth="1"/>
    <col min="7" max="7" width="8.42578125" customWidth="1"/>
    <col min="8" max="8" width="10" customWidth="1"/>
    <col min="9" max="9" width="11.140625" customWidth="1"/>
    <col min="10" max="10" width="15.140625" customWidth="1"/>
    <col min="11" max="11" width="10.42578125" customWidth="1"/>
    <col min="12" max="12" width="11.28515625" customWidth="1"/>
    <col min="13" max="13" width="7.7109375" customWidth="1"/>
    <col min="14" max="14" width="6.42578125" customWidth="1"/>
    <col min="15" max="15" width="12.85546875" customWidth="1"/>
    <col min="16" max="16" width="13.28515625" customWidth="1"/>
    <col min="17" max="18" width="15.140625" customWidth="1"/>
    <col min="19" max="19" width="11.7109375" customWidth="1"/>
    <col min="20" max="20" width="30.7109375" customWidth="1"/>
    <col min="22" max="22" width="5.85546875" bestFit="1" customWidth="1"/>
    <col min="23" max="23" width="19.5703125" bestFit="1" customWidth="1"/>
  </cols>
  <sheetData>
    <row r="3" spans="2:23" ht="48.75" customHeight="1" x14ac:dyDescent="0.25">
      <c r="B3" s="15" t="s">
        <v>34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2:23" ht="55.5" customHeight="1" x14ac:dyDescent="0.25">
      <c r="B4" s="16" t="s">
        <v>0</v>
      </c>
      <c r="C4" s="16" t="s">
        <v>30</v>
      </c>
      <c r="D4" s="16" t="s">
        <v>31</v>
      </c>
      <c r="E4" s="16" t="s">
        <v>25</v>
      </c>
      <c r="F4" s="16" t="s">
        <v>1</v>
      </c>
      <c r="G4" s="16" t="s">
        <v>22</v>
      </c>
      <c r="H4" s="16" t="s">
        <v>23</v>
      </c>
      <c r="I4" s="16" t="s">
        <v>24</v>
      </c>
      <c r="J4" s="16" t="s">
        <v>2</v>
      </c>
      <c r="K4" s="16" t="s">
        <v>3</v>
      </c>
      <c r="L4" s="16" t="s">
        <v>4</v>
      </c>
      <c r="M4" s="16" t="s">
        <v>5</v>
      </c>
      <c r="N4" s="16" t="s">
        <v>6</v>
      </c>
      <c r="O4" s="16" t="s">
        <v>7</v>
      </c>
      <c r="P4" s="16" t="s">
        <v>8</v>
      </c>
      <c r="Q4" s="16" t="s">
        <v>9</v>
      </c>
      <c r="R4" s="16" t="s">
        <v>10</v>
      </c>
      <c r="S4" s="16" t="s">
        <v>15</v>
      </c>
      <c r="T4" s="16" t="s">
        <v>11</v>
      </c>
    </row>
    <row r="5" spans="2:23" ht="30" x14ac:dyDescent="0.25">
      <c r="B5" s="17">
        <v>1</v>
      </c>
      <c r="C5" s="17" t="s">
        <v>28</v>
      </c>
      <c r="D5" s="17" t="s">
        <v>35</v>
      </c>
      <c r="E5" s="17">
        <v>11</v>
      </c>
      <c r="F5" s="17" t="s">
        <v>40</v>
      </c>
      <c r="G5" s="17">
        <v>4923.67</v>
      </c>
      <c r="H5" s="17">
        <f>G5*10.764</f>
        <v>52998.383879999994</v>
      </c>
      <c r="I5" s="17">
        <v>2005</v>
      </c>
      <c r="J5" s="17">
        <v>2023</v>
      </c>
      <c r="K5" s="17">
        <f>J5-I5</f>
        <v>18</v>
      </c>
      <c r="L5" s="17">
        <v>45</v>
      </c>
      <c r="M5" s="17">
        <v>0.1</v>
      </c>
      <c r="N5" s="17">
        <f>(1-M5)/L5</f>
        <v>0.02</v>
      </c>
      <c r="O5" s="17">
        <v>1000</v>
      </c>
      <c r="P5" s="17">
        <f>O5*H5</f>
        <v>52998383.879999995</v>
      </c>
      <c r="Q5" s="17">
        <f t="shared" ref="Q5:Q8" si="0">P5*N5*K5</f>
        <v>19079418.196799997</v>
      </c>
      <c r="R5" s="17">
        <f t="shared" ref="R5:R8" si="1">MAX(P5-Q5,0)</f>
        <v>33918965.683200002</v>
      </c>
      <c r="S5" s="17">
        <v>0</v>
      </c>
      <c r="T5" s="17">
        <f>IF(R5&gt;M5*P5,R5*(1-S5),P5*M5)</f>
        <v>33918965.683200002</v>
      </c>
    </row>
    <row r="6" spans="2:23" ht="30" x14ac:dyDescent="0.25">
      <c r="B6" s="17">
        <f>1+B5</f>
        <v>2</v>
      </c>
      <c r="C6" s="17" t="s">
        <v>36</v>
      </c>
      <c r="D6" s="17" t="s">
        <v>38</v>
      </c>
      <c r="E6" s="17">
        <v>20</v>
      </c>
      <c r="F6" s="17" t="s">
        <v>32</v>
      </c>
      <c r="G6" s="17">
        <v>291.27</v>
      </c>
      <c r="H6" s="17">
        <f t="shared" ref="H6:H8" si="2">G6*10.764</f>
        <v>3135.2302799999998</v>
      </c>
      <c r="I6" s="17">
        <v>2005</v>
      </c>
      <c r="J6" s="17">
        <v>2023</v>
      </c>
      <c r="K6" s="17">
        <f t="shared" ref="K6:K8" si="3">J6-I6</f>
        <v>18</v>
      </c>
      <c r="L6" s="17">
        <v>60</v>
      </c>
      <c r="M6" s="17">
        <v>0.1</v>
      </c>
      <c r="N6" s="17">
        <f t="shared" ref="N6:N8" si="4">(1-M6)/L6</f>
        <v>1.5000000000000001E-2</v>
      </c>
      <c r="O6" s="17">
        <v>1200</v>
      </c>
      <c r="P6" s="17">
        <f t="shared" ref="P6:P8" si="5">O6*H6</f>
        <v>3762276.3359999997</v>
      </c>
      <c r="Q6" s="17">
        <f t="shared" si="0"/>
        <v>1015814.6107199999</v>
      </c>
      <c r="R6" s="17">
        <f t="shared" si="1"/>
        <v>2746461.7252799999</v>
      </c>
      <c r="S6" s="17">
        <v>0</v>
      </c>
      <c r="T6" s="17">
        <f t="shared" ref="T6:T8" si="6">IF(R6&gt;M6*P6,R6*(1-S6),P6*M6)</f>
        <v>2746461.7252799999</v>
      </c>
    </row>
    <row r="7" spans="2:23" x14ac:dyDescent="0.25">
      <c r="B7" s="17">
        <f t="shared" ref="B7:B8" si="7">1+B6</f>
        <v>3</v>
      </c>
      <c r="C7" s="17" t="s">
        <v>28</v>
      </c>
      <c r="D7" s="17" t="s">
        <v>37</v>
      </c>
      <c r="E7" s="17">
        <v>11</v>
      </c>
      <c r="F7" s="17" t="s">
        <v>32</v>
      </c>
      <c r="G7" s="17">
        <v>302</v>
      </c>
      <c r="H7" s="17">
        <f t="shared" si="2"/>
        <v>3250.7279999999996</v>
      </c>
      <c r="I7" s="17">
        <v>2005</v>
      </c>
      <c r="J7" s="17">
        <v>2023</v>
      </c>
      <c r="K7" s="17">
        <f t="shared" si="3"/>
        <v>18</v>
      </c>
      <c r="L7" s="17">
        <v>60</v>
      </c>
      <c r="M7" s="17">
        <v>0.1</v>
      </c>
      <c r="N7" s="17">
        <f t="shared" si="4"/>
        <v>1.5000000000000001E-2</v>
      </c>
      <c r="O7" s="17">
        <v>1200</v>
      </c>
      <c r="P7" s="17">
        <f t="shared" si="5"/>
        <v>3900873.5999999996</v>
      </c>
      <c r="Q7" s="17">
        <f t="shared" si="0"/>
        <v>1053235.872</v>
      </c>
      <c r="R7" s="17">
        <f t="shared" si="1"/>
        <v>2847637.7279999997</v>
      </c>
      <c r="S7" s="17">
        <v>0</v>
      </c>
      <c r="T7" s="17">
        <f t="shared" si="6"/>
        <v>2847637.7279999997</v>
      </c>
    </row>
    <row r="8" spans="2:23" ht="30" x14ac:dyDescent="0.25">
      <c r="B8" s="17">
        <f t="shared" si="7"/>
        <v>4</v>
      </c>
      <c r="C8" s="17" t="s">
        <v>28</v>
      </c>
      <c r="D8" s="17" t="s">
        <v>39</v>
      </c>
      <c r="E8" s="17">
        <v>11</v>
      </c>
      <c r="F8" s="17" t="s">
        <v>41</v>
      </c>
      <c r="G8" s="17">
        <v>105</v>
      </c>
      <c r="H8" s="17">
        <f t="shared" si="2"/>
        <v>1130.22</v>
      </c>
      <c r="I8" s="17">
        <v>2005</v>
      </c>
      <c r="J8" s="17">
        <v>2023</v>
      </c>
      <c r="K8" s="17">
        <f t="shared" si="3"/>
        <v>18</v>
      </c>
      <c r="L8" s="17">
        <v>60</v>
      </c>
      <c r="M8" s="17">
        <v>0.1</v>
      </c>
      <c r="N8" s="17">
        <f t="shared" si="4"/>
        <v>1.5000000000000001E-2</v>
      </c>
      <c r="O8" s="17">
        <v>1100</v>
      </c>
      <c r="P8" s="17">
        <f t="shared" si="5"/>
        <v>1243242</v>
      </c>
      <c r="Q8" s="17">
        <f t="shared" si="0"/>
        <v>335675.34</v>
      </c>
      <c r="R8" s="17">
        <f t="shared" si="1"/>
        <v>907566.65999999992</v>
      </c>
      <c r="S8" s="17">
        <v>0</v>
      </c>
      <c r="T8" s="17">
        <f t="shared" si="6"/>
        <v>907566.65999999992</v>
      </c>
    </row>
    <row r="9" spans="2:23" x14ac:dyDescent="0.25">
      <c r="B9" s="18" t="s">
        <v>12</v>
      </c>
      <c r="C9" s="18"/>
      <c r="D9" s="18"/>
      <c r="E9" s="18"/>
      <c r="F9" s="18"/>
      <c r="G9" s="19">
        <f>SUM(G5:G8)</f>
        <v>5621.9400000000005</v>
      </c>
      <c r="H9" s="19">
        <f>SUM(H5:H8)</f>
        <v>60514.562160000001</v>
      </c>
      <c r="I9" s="18"/>
      <c r="J9" s="18"/>
      <c r="K9" s="18"/>
      <c r="L9" s="18"/>
      <c r="M9" s="18"/>
      <c r="N9" s="18"/>
      <c r="O9" s="18"/>
      <c r="P9" s="19">
        <f>SUM(P5:P8)</f>
        <v>61904775.816</v>
      </c>
      <c r="Q9" s="19">
        <f>SUM(Q5:Q8)</f>
        <v>21484144.01952</v>
      </c>
      <c r="R9" s="19">
        <f>SUM(R5:R8)</f>
        <v>40420631.79648</v>
      </c>
      <c r="S9" s="17">
        <v>0</v>
      </c>
      <c r="T9" s="17">
        <f>SUM(T5:T8)</f>
        <v>40420631.79648</v>
      </c>
    </row>
    <row r="10" spans="2:23" x14ac:dyDescent="0.25">
      <c r="B10" s="20" t="s">
        <v>13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2:23" ht="15" customHeight="1" x14ac:dyDescent="0.25">
      <c r="B11" s="21" t="s">
        <v>42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2:23" x14ac:dyDescent="0.25">
      <c r="B12" s="21" t="s">
        <v>43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2:23" x14ac:dyDescent="0.25">
      <c r="B13" s="21" t="s">
        <v>14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2:23" x14ac:dyDescent="0.25">
      <c r="B14" s="21" t="s">
        <v>16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W14" s="12">
        <f>H9*1600</f>
        <v>96823299.456</v>
      </c>
    </row>
    <row r="15" spans="2:23" x14ac:dyDescent="0.25">
      <c r="B15" s="22" t="s">
        <v>33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/>
      <c r="W15" s="12">
        <f>W14*0.8</f>
        <v>77458639.564800009</v>
      </c>
    </row>
    <row r="16" spans="2:23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4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4" x14ac:dyDescent="0.25"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25">
      <c r="K19" s="11"/>
    </row>
    <row r="20" spans="2:24" x14ac:dyDescent="0.25">
      <c r="M20" s="1"/>
    </row>
    <row r="21" spans="2:24" x14ac:dyDescent="0.25">
      <c r="O21" s="10"/>
    </row>
  </sheetData>
  <mergeCells count="10">
    <mergeCell ref="B3:T3"/>
    <mergeCell ref="B13:T13"/>
    <mergeCell ref="B14:T14"/>
    <mergeCell ref="B15:T15"/>
    <mergeCell ref="B9:F9"/>
    <mergeCell ref="I9:O9"/>
    <mergeCell ref="B10:T10"/>
    <mergeCell ref="B11:T11"/>
    <mergeCell ref="F18:X18"/>
    <mergeCell ref="B12:T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2">
        <f>C4*C3</f>
        <v>43560000</v>
      </c>
      <c r="E5" s="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2">
        <v>6000000</v>
      </c>
      <c r="K13">
        <f>M161</f>
        <v>0</v>
      </c>
    </row>
    <row r="16" spans="3:14" x14ac:dyDescent="0.25">
      <c r="N16" t="s">
        <v>29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04.25" x14ac:dyDescent="0.25">
      <c r="A2" s="3" t="s">
        <v>26</v>
      </c>
      <c r="B2" s="3" t="s">
        <v>18</v>
      </c>
      <c r="C2" s="3" t="s">
        <v>2</v>
      </c>
      <c r="D2" s="3" t="s">
        <v>19</v>
      </c>
      <c r="E2" s="3" t="s">
        <v>20</v>
      </c>
      <c r="F2" s="3" t="s">
        <v>5</v>
      </c>
      <c r="G2" s="3" t="s">
        <v>6</v>
      </c>
      <c r="H2" s="3" t="s">
        <v>27</v>
      </c>
      <c r="I2" s="3" t="s">
        <v>8</v>
      </c>
      <c r="J2" s="3" t="s">
        <v>9</v>
      </c>
      <c r="K2" s="3" t="s">
        <v>10</v>
      </c>
      <c r="L2" s="3" t="s">
        <v>21</v>
      </c>
      <c r="M2" s="3" t="s">
        <v>11</v>
      </c>
    </row>
    <row r="3" spans="1:13" x14ac:dyDescent="0.25">
      <c r="A3" s="4">
        <v>676</v>
      </c>
      <c r="B3" s="5">
        <v>2005</v>
      </c>
      <c r="C3" s="5">
        <v>2023</v>
      </c>
      <c r="D3" s="5">
        <f>C3-B3</f>
        <v>18</v>
      </c>
      <c r="E3" s="5">
        <v>60</v>
      </c>
      <c r="F3" s="6">
        <v>0.1</v>
      </c>
      <c r="G3" s="7">
        <f>(1-F3)/E3</f>
        <v>1.5000000000000001E-2</v>
      </c>
      <c r="H3" s="8">
        <v>3000</v>
      </c>
      <c r="I3" s="8">
        <f>H3*A3</f>
        <v>2028000</v>
      </c>
      <c r="J3" s="8">
        <f>I3*G3*D3</f>
        <v>547560.00000000012</v>
      </c>
      <c r="K3" s="8">
        <f>MAX(I3-J3,0)</f>
        <v>1480440</v>
      </c>
      <c r="L3" s="9">
        <v>0</v>
      </c>
      <c r="M3" s="8">
        <f>IF(K3&gt;F3*I3,K3*(1-L3),I3*F3)</f>
        <v>1480440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2023-06-23T06:05:16Z</dcterms:modified>
</cp:coreProperties>
</file>