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122-104-126_Ms Hope Metal Aids\"/>
    </mc:Choice>
  </mc:AlternateContent>
  <xr:revisionPtr revIDLastSave="0" documentId="13_ncr:1_{FFD5D7E8-924B-40FD-90B2-E2CE8D2C6C1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5" i="2"/>
  <c r="N5" i="2"/>
  <c r="P5" i="2"/>
  <c r="Q5" i="2"/>
  <c r="R5" i="2"/>
  <c r="T5" i="2"/>
  <c r="N6" i="2"/>
  <c r="P6" i="2"/>
  <c r="Q6" i="2"/>
  <c r="R6" i="2"/>
  <c r="T6" i="2"/>
  <c r="N7" i="2"/>
  <c r="P7" i="2"/>
  <c r="Q7" i="2"/>
  <c r="R7" i="2"/>
  <c r="T7" i="2"/>
  <c r="H8" i="2"/>
  <c r="G8" i="2"/>
  <c r="S19" i="2"/>
  <c r="N18" i="1"/>
  <c r="O18" i="1"/>
  <c r="K13" i="1"/>
  <c r="M6" i="4"/>
  <c r="K5" i="4"/>
  <c r="I5" i="4"/>
  <c r="F6" i="4"/>
  <c r="D4" i="4"/>
  <c r="I3" i="3"/>
  <c r="G3" i="3"/>
  <c r="D3" i="3"/>
  <c r="J3" i="3"/>
  <c r="K3" i="3"/>
  <c r="M3" i="3"/>
  <c r="G4" i="1"/>
  <c r="G5" i="1"/>
  <c r="E5" i="1"/>
  <c r="C5" i="1"/>
  <c r="P8" i="2"/>
  <c r="Q8" i="2"/>
  <c r="T8" i="2"/>
  <c r="U18" i="2"/>
  <c r="R8" i="2"/>
</calcChain>
</file>

<file path=xl/sharedStrings.xml><?xml version="1.0" encoding="utf-8"?>
<sst xmlns="http://schemas.openxmlformats.org/spreadsheetml/2006/main" count="49" uniqueCount="41">
  <si>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</si>
  <si>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</si>
  <si>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</si>
  <si>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</si>
  <si>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</si>
  <si>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</si>
  <si>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</si>
  <si>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</si>
  <si>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</si>
  <si>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</si>
  <si>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</si>
  <si>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</si>
  <si>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</si>
  <si>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</si>
  <si>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</si>
  <si>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</si>
  <si>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</si>
  <si>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</si>
  <si>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</si>
  <si>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</si>
  <si>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</si>
  <si>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</si>
  <si>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</si>
  <si>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</si>
  <si>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</si>
  <si>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</si>
  <si>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</si>
  <si>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</si>
  <si>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</si>
  <si>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Ground</t>
  </si>
  <si>
    <t>1/1.19</t>
  </si>
  <si>
    <t>5.As per our site survey we have observed the maintenance of the building is averege</t>
  </si>
  <si>
    <t>Floor Level</t>
  </si>
  <si>
    <t>Details of building</t>
  </si>
  <si>
    <t>Hall 1</t>
  </si>
  <si>
    <t>Hall 2</t>
  </si>
  <si>
    <t>Office, Guard room and Toilet</t>
  </si>
  <si>
    <t>Tin Shed</t>
  </si>
  <si>
    <t xml:space="preserve">M/s. HOPE METAL AIDS|VILLAGE MANAKPUR AADAIMPUR, PARGANA AND TEHSIL BHAGWANPUR, DISTRICT HARIDWAR, UTTARAKHAND
</t>
  </si>
  <si>
    <t>1. All the details pertaing to the building area statement such as area, floor, etc has been taken from the site survey.</t>
  </si>
  <si>
    <t>2.The subject property is consturcted with RCC and Tin Shed Framed typestructure.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</si>
</sst>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20"/>
  <sheetViews>
    <sheetView tabSelected="1" zoomScale="85" zoomScaleNormal="85" workbookViewId="0">
      <selection activeCell="X9" sqref="X9"/>
    </sheetView>
  </sheetViews>
  <sheetFormatPr defaultRowHeight="15" x14ac:dyDescent="0.25"/>
  <cols>
    <col min="2" max="2" width="7.28515625" customWidth="1"/>
    <col min="3" max="3" width="15.140625" customWidth="1"/>
    <col min="4" max="4" width="11.85546875" customWidth="1"/>
    <col min="5" max="5" width="9" customWidth="1"/>
    <col min="6" max="6" width="13.140625" customWidth="1"/>
    <col min="7" max="7" width="10.28515625" customWidth="1"/>
    <col min="8" max="8" width="8.42578125" customWidth="1"/>
    <col min="9" max="9" width="8.5703125" customWidth="1"/>
    <col min="10" max="10" width="7.7109375" customWidth="1"/>
    <col min="11" max="11" width="10.42578125" hidden="1" customWidth="1"/>
    <col min="12" max="12" width="11.28515625" hidden="1" customWidth="1"/>
    <col min="13" max="13" width="7.7109375" hidden="1" customWidth="1"/>
    <col min="14" max="14" width="6.5703125" hidden="1" customWidth="1"/>
    <col min="15" max="15" width="8" customWidth="1"/>
    <col min="16" max="16" width="13.28515625" hidden="1" customWidth="1"/>
    <col min="17" max="18" width="15.140625" hidden="1" customWidth="1"/>
    <col min="19" max="19" width="11.7109375" hidden="1" customWidth="1"/>
    <col min="20" max="20" width="15.140625" customWidth="1"/>
    <col min="22" max="22" width="5.85546875" bestFit="1" customWidth="1"/>
  </cols>
  <sheetData>
    <row r="3" spans="2:20" ht="48.75" customHeight="1" x14ac:dyDescent="0.25">
      <c r="B3" s="24" t="s">
        <v>38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2:20" ht="60" x14ac:dyDescent="0.25">
      <c r="B4" s="1" t="s">
        <v>0</v>
      </c>
      <c r="C4" s="1" t="s">
        <v>32</v>
      </c>
      <c r="D4" s="1" t="s">
        <v>33</v>
      </c>
      <c r="E4" s="1" t="s">
        <v>26</v>
      </c>
      <c r="F4" s="1" t="s">
        <v>1</v>
      </c>
      <c r="G4" s="1" t="s">
        <v>23</v>
      </c>
      <c r="H4" s="22" t="s">
        <v>24</v>
      </c>
      <c r="I4" s="1" t="s">
        <v>25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  <c r="S4" s="2" t="s">
        <v>15</v>
      </c>
      <c r="T4" s="1" t="s">
        <v>11</v>
      </c>
    </row>
    <row r="5" spans="2:20" x14ac:dyDescent="0.25">
      <c r="B5" s="3">
        <v>1</v>
      </c>
      <c r="C5" s="31" t="s">
        <v>29</v>
      </c>
      <c r="D5" s="3" t="s">
        <v>34</v>
      </c>
      <c r="E5" s="3">
        <v>15</v>
      </c>
      <c r="F5" s="3" t="s">
        <v>37</v>
      </c>
      <c r="G5" s="21">
        <f>H5/10.764</f>
        <v>292.64214046822747</v>
      </c>
      <c r="H5" s="20">
        <v>3150</v>
      </c>
      <c r="I5" s="3">
        <v>2017</v>
      </c>
      <c r="J5" s="3">
        <v>2023</v>
      </c>
      <c r="K5" s="3">
        <v>6</v>
      </c>
      <c r="L5" s="3">
        <v>60</v>
      </c>
      <c r="M5" s="4">
        <v>0.1</v>
      </c>
      <c r="N5" s="5">
        <f>(1-M5)/L5</f>
        <v>1.5000000000000001E-2</v>
      </c>
      <c r="O5" s="6">
        <v>900</v>
      </c>
      <c r="P5" s="6">
        <f>O5*H5</f>
        <v>2835000</v>
      </c>
      <c r="Q5" s="6">
        <f t="shared" ref="Q5:Q7" si="0">P5*N5*K5</f>
        <v>255150</v>
      </c>
      <c r="R5" s="6">
        <f t="shared" ref="R5:R7" si="1">MAX(P5-Q5,0)</f>
        <v>2579850</v>
      </c>
      <c r="S5" s="7">
        <v>0</v>
      </c>
      <c r="T5" s="6">
        <f>IF(R5&gt;M5*P5,R5*(1-S5),P5*M5)</f>
        <v>2579850</v>
      </c>
    </row>
    <row r="6" spans="2:20" x14ac:dyDescent="0.25">
      <c r="B6" s="3">
        <v>2</v>
      </c>
      <c r="C6" s="32"/>
      <c r="D6" s="3" t="s">
        <v>35</v>
      </c>
      <c r="E6" s="3">
        <v>20</v>
      </c>
      <c r="F6" s="3" t="s">
        <v>37</v>
      </c>
      <c r="G6" s="21">
        <f t="shared" ref="G6:G7" si="2">H6/10.764</f>
        <v>464.51133407655152</v>
      </c>
      <c r="H6" s="20">
        <v>5000</v>
      </c>
      <c r="I6" s="3">
        <v>2017</v>
      </c>
      <c r="J6" s="3">
        <v>2023</v>
      </c>
      <c r="K6" s="3">
        <v>6</v>
      </c>
      <c r="L6" s="3">
        <v>60</v>
      </c>
      <c r="M6" s="4">
        <v>0.1</v>
      </c>
      <c r="N6" s="5">
        <f t="shared" ref="N6:N7" si="3">(1-M6)/L6</f>
        <v>1.5000000000000001E-2</v>
      </c>
      <c r="O6" s="6">
        <v>1200</v>
      </c>
      <c r="P6" s="6">
        <f t="shared" ref="P6:P7" si="4">O6*H6</f>
        <v>6000000</v>
      </c>
      <c r="Q6" s="6">
        <f t="shared" si="0"/>
        <v>540000</v>
      </c>
      <c r="R6" s="6">
        <f t="shared" si="1"/>
        <v>5460000</v>
      </c>
      <c r="S6" s="7">
        <v>0</v>
      </c>
      <c r="T6" s="6">
        <f t="shared" ref="T6:T7" si="5">IF(R6&gt;M6*P6,R6*(1-S6),P6*M6)</f>
        <v>5460000</v>
      </c>
    </row>
    <row r="7" spans="2:20" ht="43.5" customHeight="1" x14ac:dyDescent="0.25">
      <c r="B7" s="3">
        <v>3</v>
      </c>
      <c r="C7" s="33"/>
      <c r="D7" s="3" t="s">
        <v>36</v>
      </c>
      <c r="E7" s="3">
        <v>10</v>
      </c>
      <c r="F7" s="3" t="s">
        <v>22</v>
      </c>
      <c r="G7" s="21">
        <f t="shared" si="2"/>
        <v>150.03716090672614</v>
      </c>
      <c r="H7" s="20">
        <v>1615</v>
      </c>
      <c r="I7" s="3">
        <v>2017</v>
      </c>
      <c r="J7" s="3">
        <v>2023</v>
      </c>
      <c r="K7" s="3">
        <v>6</v>
      </c>
      <c r="L7" s="3">
        <v>60</v>
      </c>
      <c r="M7" s="4">
        <v>0.1</v>
      </c>
      <c r="N7" s="5">
        <f t="shared" si="3"/>
        <v>1.5000000000000001E-2</v>
      </c>
      <c r="O7" s="6">
        <v>1200</v>
      </c>
      <c r="P7" s="6">
        <f t="shared" si="4"/>
        <v>1938000</v>
      </c>
      <c r="Q7" s="6">
        <f t="shared" si="0"/>
        <v>174420.00000000003</v>
      </c>
      <c r="R7" s="6">
        <f t="shared" si="1"/>
        <v>1763580</v>
      </c>
      <c r="S7" s="7">
        <v>0</v>
      </c>
      <c r="T7" s="6">
        <f t="shared" si="5"/>
        <v>1763580</v>
      </c>
    </row>
    <row r="8" spans="2:20" x14ac:dyDescent="0.25">
      <c r="B8" s="29" t="s">
        <v>12</v>
      </c>
      <c r="C8" s="29"/>
      <c r="D8" s="29"/>
      <c r="E8" s="29"/>
      <c r="F8" s="29"/>
      <c r="G8" s="11">
        <f>SUM(G5:G7)</f>
        <v>907.19063545150516</v>
      </c>
      <c r="H8" s="23">
        <f>SUM(H5:H7)</f>
        <v>9765</v>
      </c>
      <c r="I8" s="29"/>
      <c r="J8" s="29"/>
      <c r="K8" s="29"/>
      <c r="L8" s="29"/>
      <c r="M8" s="29"/>
      <c r="N8" s="29"/>
      <c r="O8" s="29"/>
      <c r="P8" s="8">
        <f>SUM(P5:P7)</f>
        <v>10773000</v>
      </c>
      <c r="Q8" s="8">
        <f>SUM(Q5:Q7)</f>
        <v>969570</v>
      </c>
      <c r="R8" s="8">
        <f>SUM(R5:R7)</f>
        <v>9803430</v>
      </c>
      <c r="S8" s="7">
        <v>0</v>
      </c>
      <c r="T8" s="6">
        <f>SUM(T5:T7)</f>
        <v>9803430</v>
      </c>
    </row>
    <row r="9" spans="2:20" x14ac:dyDescent="0.25">
      <c r="B9" s="30" t="s">
        <v>13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2:20" x14ac:dyDescent="0.25">
      <c r="B10" s="25" t="s">
        <v>39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2:20" x14ac:dyDescent="0.25">
      <c r="B11" s="25" t="s">
        <v>40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2:20" x14ac:dyDescent="0.25">
      <c r="B12" s="25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2:20" x14ac:dyDescent="0.25">
      <c r="B13" s="25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2:20" x14ac:dyDescent="0.25">
      <c r="B14" s="26" t="s">
        <v>31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6" spans="2:20" x14ac:dyDescent="0.25">
      <c r="H16" s="10"/>
    </row>
    <row r="18" spans="13:21" x14ac:dyDescent="0.25">
      <c r="U18">
        <f>T8/H8</f>
        <v>1003.9354838709677</v>
      </c>
    </row>
    <row r="19" spans="13:21" x14ac:dyDescent="0.25">
      <c r="M19" s="9"/>
      <c r="S19">
        <f>187-165</f>
        <v>22</v>
      </c>
    </row>
    <row r="20" spans="13:21" x14ac:dyDescent="0.25">
      <c r="O20" s="21"/>
    </row>
  </sheetData>
  <mergeCells count="10">
    <mergeCell ref="B3:T3"/>
    <mergeCell ref="B12:T12"/>
    <mergeCell ref="B13:T13"/>
    <mergeCell ref="B14:T14"/>
    <mergeCell ref="B8:F8"/>
    <mergeCell ref="I8:O8"/>
    <mergeCell ref="B9:T9"/>
    <mergeCell ref="B10:T10"/>
    <mergeCell ref="B11:T11"/>
    <mergeCell ref="C5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2">
        <f>C4*C3</f>
        <v>43560000</v>
      </c>
      <c r="E5" s="12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2">
        <v>6000000</v>
      </c>
      <c r="K13">
        <f>M161</f>
        <v>0</v>
      </c>
    </row>
    <row r="16" spans="3:14" x14ac:dyDescent="0.25">
      <c r="N16" t="s">
        <v>30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M9" sqref="M9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04.25" x14ac:dyDescent="0.25">
      <c r="A2" s="13" t="s">
        <v>27</v>
      </c>
      <c r="B2" s="13" t="s">
        <v>18</v>
      </c>
      <c r="C2" s="13" t="s">
        <v>2</v>
      </c>
      <c r="D2" s="13" t="s">
        <v>19</v>
      </c>
      <c r="E2" s="13" t="s">
        <v>20</v>
      </c>
      <c r="F2" s="13" t="s">
        <v>5</v>
      </c>
      <c r="G2" s="13" t="s">
        <v>6</v>
      </c>
      <c r="H2" s="13" t="s">
        <v>28</v>
      </c>
      <c r="I2" s="13" t="s">
        <v>8</v>
      </c>
      <c r="J2" s="13" t="s">
        <v>9</v>
      </c>
      <c r="K2" s="13" t="s">
        <v>10</v>
      </c>
      <c r="L2" s="13" t="s">
        <v>21</v>
      </c>
      <c r="M2" s="13" t="s">
        <v>11</v>
      </c>
    </row>
    <row r="3" spans="1:13" x14ac:dyDescent="0.25">
      <c r="A3" s="14">
        <v>185</v>
      </c>
      <c r="B3" s="15">
        <v>2017</v>
      </c>
      <c r="C3" s="15">
        <v>2023</v>
      </c>
      <c r="D3" s="15">
        <f>C3-B3</f>
        <v>6</v>
      </c>
      <c r="E3" s="15">
        <v>60</v>
      </c>
      <c r="F3" s="16">
        <v>0.1</v>
      </c>
      <c r="G3" s="17">
        <f>(1-F3)/E3</f>
        <v>1.5000000000000001E-2</v>
      </c>
      <c r="H3" s="18">
        <v>3500</v>
      </c>
      <c r="I3" s="18">
        <f>H3*A3</f>
        <v>647500</v>
      </c>
      <c r="J3" s="18">
        <f>I3*G3*D3</f>
        <v>58275</v>
      </c>
      <c r="K3" s="18">
        <f>MAX(I3-J3,0)</f>
        <v>589225</v>
      </c>
      <c r="L3" s="19">
        <v>0</v>
      </c>
      <c r="M3" s="18">
        <f>IF(K3&gt;F3*I3,K3*(1-L3),I3*F3)</f>
        <v>589225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2023-06-08T10:41:00Z</dcterms:modified>
</cp:coreProperties>
</file>