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23-105-127_Ms. Nature Pure\"/>
    </mc:Choice>
  </mc:AlternateContent>
  <xr:revisionPtr revIDLastSave="0" documentId="13_ncr:1_{287E937D-C176-409B-B94C-CC25E2A7C8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N5" i="2"/>
  <c r="P5" i="2"/>
  <c r="Q5" i="2"/>
  <c r="R5" i="2"/>
  <c r="T5" i="2"/>
  <c r="H6" i="2"/>
  <c r="N6" i="2"/>
  <c r="P6" i="2"/>
  <c r="Q6" i="2"/>
  <c r="R6" i="2"/>
  <c r="T6" i="2"/>
  <c r="H7" i="2"/>
  <c r="G7" i="2"/>
  <c r="S18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P7" i="2"/>
  <c r="Q7" i="2"/>
  <c r="T7" i="2"/>
  <c r="U17" i="2"/>
  <c r="R7" i="2"/>
</calcChain>
</file>

<file path=xl/sharedStrings.xml><?xml version="1.0" encoding="utf-8"?>
<sst xmlns="http://schemas.openxmlformats.org/spreadsheetml/2006/main" count="48" uniqueCount="40">
  <si>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</si>
  <si>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</si>
  <si>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</si>
  <si>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</si>
  <si>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</si>
  <si>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</si>
  <si>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</si>
  <si>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</si>
  <si>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</si>
  <si>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</si>
  <si>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</si>
  <si>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</si>
  <si>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</si>
  <si>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</si>
  <si>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</si>
  <si>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</si>
  <si>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</si>
  <si>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</si>
  <si>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</si>
  <si>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</si>
  <si>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</si>
  <si>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</si>
  <si>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</si>
  <si>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</si>
  <si>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</si>
  <si>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</si>
  <si>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</si>
  <si>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</si>
  <si>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</si>
  <si>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</si>
  <si>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5.As per our site survey we have observed the maintenance of the building is averege</t>
  </si>
  <si>
    <t>Floor Level</t>
  </si>
  <si>
    <t>Details of building</t>
  </si>
  <si>
    <t>Hall 1</t>
  </si>
  <si>
    <t>Hall 2</t>
  </si>
  <si>
    <t>RCC</t>
  </si>
  <si>
    <t xml:space="preserve">M/s. NATURE PURE|LAND BEARING KHASRA NO. 4776 K MIN., MAUZA MAJRI GRANT, PARGANA PARWA DOON, TEHSIL RISHIKESH, DISTRICT DEHRADUN
</t>
  </si>
  <si>
    <t>First</t>
  </si>
  <si>
    <t>1. All the details pertaing to the building area statement such as area, floor, etc has been taken from the approved map provided to us.</t>
  </si>
  <si>
    <t>2.The subject property is consturcted with RCC 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</si>
</sst>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19"/>
  <sheetViews>
    <sheetView tabSelected="1" zoomScale="85" zoomScaleNormal="85" workbookViewId="0">
      <selection activeCell="B3" sqref="B3:T13"/>
    </sheetView>
  </sheetViews>
  <sheetFormatPr defaultRowHeight="15" x14ac:dyDescent="0.25"/>
  <cols>
    <col min="2" max="2" width="7.28515625" customWidth="1"/>
    <col min="3" max="3" width="15.140625" customWidth="1"/>
    <col min="4" max="4" width="11.85546875" hidden="1" customWidth="1"/>
    <col min="5" max="5" width="9" customWidth="1"/>
    <col min="6" max="6" width="13.140625" customWidth="1"/>
    <col min="7" max="7" width="10.28515625" customWidth="1"/>
    <col min="8" max="8" width="8.42578125" customWidth="1"/>
    <col min="9" max="9" width="11.140625" customWidth="1"/>
    <col min="10" max="10" width="11.5703125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0.140625" hidden="1" customWidth="1"/>
    <col min="15" max="15" width="8" customWidth="1"/>
    <col min="16" max="16" width="13.28515625" hidden="1" customWidth="1"/>
    <col min="17" max="18" width="15.140625" hidden="1" customWidth="1"/>
    <col min="19" max="19" width="11.7109375" hidden="1" customWidth="1"/>
    <col min="20" max="20" width="18" customWidth="1"/>
    <col min="22" max="22" width="5.85546875" bestFit="1" customWidth="1"/>
  </cols>
  <sheetData>
    <row r="3" spans="2:20" ht="48.75" customHeight="1" x14ac:dyDescent="0.25">
      <c r="B3" s="24" t="s">
        <v>36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0" ht="55.5" customHeight="1" x14ac:dyDescent="0.25">
      <c r="B4" s="1" t="s">
        <v>0</v>
      </c>
      <c r="C4" s="1" t="s">
        <v>31</v>
      </c>
      <c r="D4" s="1" t="s">
        <v>32</v>
      </c>
      <c r="E4" s="1" t="s">
        <v>25</v>
      </c>
      <c r="F4" s="1" t="s">
        <v>1</v>
      </c>
      <c r="G4" s="1" t="s">
        <v>22</v>
      </c>
      <c r="H4" s="22" t="s">
        <v>23</v>
      </c>
      <c r="I4" s="1" t="s">
        <v>24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2" t="s">
        <v>15</v>
      </c>
      <c r="T4" s="1" t="s">
        <v>11</v>
      </c>
    </row>
    <row r="5" spans="2:20" x14ac:dyDescent="0.25">
      <c r="B5" s="3">
        <v>1</v>
      </c>
      <c r="C5" s="3" t="s">
        <v>28</v>
      </c>
      <c r="D5" s="3" t="s">
        <v>33</v>
      </c>
      <c r="E5" s="3">
        <v>12</v>
      </c>
      <c r="F5" s="3" t="s">
        <v>35</v>
      </c>
      <c r="G5" s="20">
        <v>443</v>
      </c>
      <c r="H5" s="20">
        <f>G5*10.764</f>
        <v>4768.4519999999993</v>
      </c>
      <c r="I5" s="3">
        <v>2004</v>
      </c>
      <c r="J5" s="3">
        <v>2023</v>
      </c>
      <c r="K5" s="3">
        <v>19</v>
      </c>
      <c r="L5" s="3">
        <v>60</v>
      </c>
      <c r="M5" s="4">
        <v>0.1</v>
      </c>
      <c r="N5" s="5">
        <f>(1-M5)/L5</f>
        <v>1.5000000000000001E-2</v>
      </c>
      <c r="O5" s="6">
        <v>1200</v>
      </c>
      <c r="P5" s="6">
        <f>O5*H5</f>
        <v>5722142.3999999994</v>
      </c>
      <c r="Q5" s="6">
        <f t="shared" ref="Q5:Q6" si="0">P5*N5*K5</f>
        <v>1630810.584</v>
      </c>
      <c r="R5" s="6">
        <f t="shared" ref="R5:R6" si="1">MAX(P5-Q5,0)</f>
        <v>4091331.8159999996</v>
      </c>
      <c r="S5" s="7">
        <v>0</v>
      </c>
      <c r="T5" s="6">
        <f>IF(R5&gt;M5*P5,R5*(1-S5),P5*M5)</f>
        <v>4091331.8159999996</v>
      </c>
    </row>
    <row r="6" spans="2:20" x14ac:dyDescent="0.25">
      <c r="B6" s="3">
        <v>2</v>
      </c>
      <c r="C6" s="31" t="s">
        <v>37</v>
      </c>
      <c r="D6" s="3" t="s">
        <v>34</v>
      </c>
      <c r="E6" s="3">
        <v>12</v>
      </c>
      <c r="F6" s="3" t="s">
        <v>35</v>
      </c>
      <c r="G6" s="20">
        <v>243</v>
      </c>
      <c r="H6" s="20">
        <f>G6*10.764</f>
        <v>2615.652</v>
      </c>
      <c r="I6" s="3">
        <v>2004</v>
      </c>
      <c r="J6" s="3">
        <v>2023</v>
      </c>
      <c r="K6" s="3">
        <v>19</v>
      </c>
      <c r="L6" s="3">
        <v>60</v>
      </c>
      <c r="M6" s="4">
        <v>0.1</v>
      </c>
      <c r="N6" s="5">
        <f t="shared" ref="N6" si="2">(1-M6)/L6</f>
        <v>1.5000000000000001E-2</v>
      </c>
      <c r="O6" s="6">
        <v>1200</v>
      </c>
      <c r="P6" s="6">
        <f t="shared" ref="P6" si="3">O6*H6</f>
        <v>3138782.4</v>
      </c>
      <c r="Q6" s="6">
        <f t="shared" si="0"/>
        <v>894552.98400000005</v>
      </c>
      <c r="R6" s="6">
        <f t="shared" si="1"/>
        <v>2244229.4159999997</v>
      </c>
      <c r="S6" s="7">
        <v>0</v>
      </c>
      <c r="T6" s="6">
        <f t="shared" ref="T6" si="4">IF(R6&gt;M6*P6,R6*(1-S6),P6*M6)</f>
        <v>2244229.4159999997</v>
      </c>
    </row>
    <row r="7" spans="2:20" x14ac:dyDescent="0.25">
      <c r="B7" s="29" t="s">
        <v>12</v>
      </c>
      <c r="C7" s="29"/>
      <c r="D7" s="29"/>
      <c r="E7" s="29"/>
      <c r="F7" s="29"/>
      <c r="G7" s="11">
        <f>SUM(G5:G6)</f>
        <v>686</v>
      </c>
      <c r="H7" s="23">
        <f>SUM(H5:H6)</f>
        <v>7384.1039999999994</v>
      </c>
      <c r="I7" s="29"/>
      <c r="J7" s="29"/>
      <c r="K7" s="29"/>
      <c r="L7" s="29"/>
      <c r="M7" s="29"/>
      <c r="N7" s="29"/>
      <c r="O7" s="29"/>
      <c r="P7" s="8">
        <f>SUM(P5:P6)</f>
        <v>8860924.7999999989</v>
      </c>
      <c r="Q7" s="8">
        <f>SUM(Q5:Q6)</f>
        <v>2525363.568</v>
      </c>
      <c r="R7" s="8">
        <f>SUM(R5:R6)</f>
        <v>6335561.2319999989</v>
      </c>
      <c r="S7" s="7">
        <v>0</v>
      </c>
      <c r="T7" s="6">
        <f>SUM(T5:T6)</f>
        <v>6335561.2319999989</v>
      </c>
    </row>
    <row r="8" spans="2:20" x14ac:dyDescent="0.25">
      <c r="B8" s="30" t="s">
        <v>13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0" ht="15" customHeight="1" x14ac:dyDescent="0.25">
      <c r="B9" s="25" t="s">
        <v>38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0" x14ac:dyDescent="0.25">
      <c r="B10" s="25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x14ac:dyDescent="0.25">
      <c r="B11" s="25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5">
      <c r="B12" s="25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x14ac:dyDescent="0.25">
      <c r="B13" s="26" t="s">
        <v>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5" spans="2:20" x14ac:dyDescent="0.25">
      <c r="H15" s="10"/>
    </row>
    <row r="17" spans="13:21" x14ac:dyDescent="0.25">
      <c r="U17">
        <f>T7/H7</f>
        <v>857.99999999999989</v>
      </c>
    </row>
    <row r="18" spans="13:21" x14ac:dyDescent="0.25">
      <c r="M18" s="9"/>
      <c r="S18">
        <f>187-165</f>
        <v>22</v>
      </c>
    </row>
    <row r="19" spans="13:21" x14ac:dyDescent="0.25">
      <c r="O19" s="21"/>
    </row>
  </sheetData>
  <mergeCells count="9">
    <mergeCell ref="B3:T3"/>
    <mergeCell ref="B11:T11"/>
    <mergeCell ref="B12:T12"/>
    <mergeCell ref="B13:T13"/>
    <mergeCell ref="B7:F7"/>
    <mergeCell ref="I7:O7"/>
    <mergeCell ref="B8:T8"/>
    <mergeCell ref="B9:T9"/>
    <mergeCell ref="B10:T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6" sqref="G6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26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27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170</v>
      </c>
      <c r="B3" s="15">
        <v>2004</v>
      </c>
      <c r="C3" s="15">
        <v>2023</v>
      </c>
      <c r="D3" s="15">
        <f>C3-B3</f>
        <v>19</v>
      </c>
      <c r="E3" s="15">
        <v>60</v>
      </c>
      <c r="F3" s="16">
        <v>0.1</v>
      </c>
      <c r="G3" s="17">
        <f>(1-F3)/E3</f>
        <v>1.5000000000000001E-2</v>
      </c>
      <c r="H3" s="18">
        <v>4000</v>
      </c>
      <c r="I3" s="18">
        <f>H3*A3</f>
        <v>680000</v>
      </c>
      <c r="J3" s="18">
        <f>I3*G3*D3</f>
        <v>193800</v>
      </c>
      <c r="K3" s="18">
        <f>MAX(I3-J3,0)</f>
        <v>486200</v>
      </c>
      <c r="L3" s="19">
        <v>0</v>
      </c>
      <c r="M3" s="18">
        <f>IF(K3&gt;F3*I3,K3*(1-L3),I3*F3)</f>
        <v>486200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2023-06-13T09:51:52Z</dcterms:modified>
</cp:coreProperties>
</file>