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683D926B-57F9-46F0-B158-4ED69BC06B08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heet1" sheetId="1" state="hidden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2" i="2" l="1"/>
  <c r="F12" i="3" l="1"/>
  <c r="E11" i="3"/>
  <c r="D11" i="3"/>
  <c r="F11" i="3" s="1"/>
  <c r="F13" i="3" s="1"/>
  <c r="F10" i="3"/>
  <c r="F9" i="3"/>
  <c r="F8" i="3"/>
  <c r="F7" i="3"/>
  <c r="F6" i="3"/>
  <c r="F5" i="3"/>
  <c r="F4" i="3"/>
  <c r="F3" i="3"/>
  <c r="E30" i="2"/>
  <c r="E31" i="2" s="1"/>
  <c r="C15" i="2"/>
  <c r="D10" i="2"/>
  <c r="D9" i="2"/>
  <c r="H8" i="2"/>
  <c r="H10" i="2" s="1"/>
  <c r="H12" i="2" s="1"/>
  <c r="D8" i="2"/>
  <c r="D7" i="2"/>
  <c r="D6" i="2"/>
  <c r="D5" i="2"/>
  <c r="D4" i="2"/>
  <c r="D3" i="2"/>
  <c r="D15" i="2" l="1"/>
  <c r="K10" i="2"/>
  <c r="K13" i="2" s="1"/>
  <c r="F15" i="2"/>
  <c r="C25" i="2"/>
  <c r="C17" i="1"/>
  <c r="C13" i="1"/>
  <c r="C16" i="1" s="1"/>
  <c r="D30" i="1" l="1"/>
  <c r="E31" i="1"/>
  <c r="E32" i="1" s="1"/>
  <c r="J32" i="1" s="1"/>
  <c r="C25" i="1" l="1"/>
  <c r="C26" i="1" s="1"/>
  <c r="H9" i="1"/>
  <c r="H11" i="1" s="1"/>
  <c r="H13" i="1" s="1"/>
  <c r="C18" i="1" l="1"/>
  <c r="D11" i="1"/>
  <c r="D10" i="1"/>
  <c r="D9" i="1"/>
  <c r="D8" i="1"/>
  <c r="D7" i="1"/>
  <c r="D6" i="1"/>
  <c r="D5" i="1"/>
  <c r="D4" i="1"/>
  <c r="K11" i="1" l="1"/>
  <c r="K14" i="1" s="1"/>
  <c r="D16" i="1"/>
  <c r="F16" i="1" s="1"/>
</calcChain>
</file>

<file path=xl/sharedStrings.xml><?xml version="1.0" encoding="utf-8"?>
<sst xmlns="http://schemas.openxmlformats.org/spreadsheetml/2006/main" count="84" uniqueCount="46">
  <si>
    <t>IECCL 31/03/2022</t>
  </si>
  <si>
    <t>Total</t>
  </si>
  <si>
    <t xml:space="preserve"> </t>
  </si>
  <si>
    <t>Remarks</t>
  </si>
  <si>
    <t>ITR not yet filed</t>
  </si>
  <si>
    <t>TDS for current  year AY 2021-22</t>
  </si>
  <si>
    <t>TDS Receivable for AY  2020-21</t>
  </si>
  <si>
    <t>Bal. to be received</t>
  </si>
  <si>
    <t>TDS Receivable for AY  2019-20</t>
  </si>
  <si>
    <t>TDS Receivable for AY  2018-19</t>
  </si>
  <si>
    <t>TDS Receivable for AY  2017-18</t>
  </si>
  <si>
    <t>TDS Receivable for AY  2016-17</t>
  </si>
  <si>
    <t>Asst.completed refund not paid</t>
  </si>
  <si>
    <t>TDS Receivable for AY  2015-16</t>
  </si>
  <si>
    <t>Refund partly paid bal to be received</t>
  </si>
  <si>
    <t>CIT/ITAT-Appeals  from  2008-09  to 2014-15</t>
  </si>
  <si>
    <t>ITAT-Appeals  for AY 2009-10 to 2011-12  reopening u/s  147/263</t>
  </si>
  <si>
    <t>Actuals</t>
  </si>
  <si>
    <t>Expected</t>
  </si>
  <si>
    <t>Adv. Tax/TDS receivable</t>
  </si>
  <si>
    <t>Refund receivable on CIT A order Rs. 1.95  Expected refund on ITAT order Rs. 4.95</t>
  </si>
  <si>
    <t>Refund receivable pending  Before :</t>
  </si>
  <si>
    <t>Refund receivable on CIT A order Rs. 18.07  Expected refund on ITAT order Rs. 15.29</t>
  </si>
  <si>
    <t>Income tax assets (net) - non-current</t>
  </si>
  <si>
    <t>Net income tax asset / (liability) at the beginning of the year</t>
  </si>
  <si>
    <t>Less: refund received</t>
  </si>
  <si>
    <t>Current year TDS</t>
  </si>
  <si>
    <t>Net income tax asset / (liability) at the end of the year</t>
  </si>
  <si>
    <t>current</t>
  </si>
  <si>
    <t>non cu</t>
  </si>
  <si>
    <t>Less:Provision</t>
  </si>
  <si>
    <t>TDS Receivable for AY  2023-24(as per 26AS)</t>
  </si>
  <si>
    <t>IECCL 31/03/2023</t>
  </si>
  <si>
    <t>op bal.</t>
  </si>
  <si>
    <t>non-current</t>
  </si>
  <si>
    <t>Less:</t>
  </si>
  <si>
    <t>Refund received</t>
  </si>
  <si>
    <t>ay 2022-23</t>
  </si>
  <si>
    <t>ay 2-21-22</t>
  </si>
  <si>
    <t>Add:</t>
  </si>
  <si>
    <t>TDS receivable</t>
  </si>
  <si>
    <t>During the year</t>
  </si>
  <si>
    <t>Cl. Bal.</t>
  </si>
  <si>
    <t>Diff</t>
  </si>
  <si>
    <t>Refund receivable on CIT A order Rs. 18.07  Expected refund on ITAT order Rs. 14.29</t>
  </si>
  <si>
    <t>Commissioner of Income Tax (CIT)/Income Tax Appellate Tribunal (ITAT)-Appeals from 2008-09 to 2014-15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</si>
</sst>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quotePrefix="1" applyAlignment="1">
      <alignment horizontal="left"/>
    </xf>
    <xf numFmtId="0" fontId="0" fillId="0" borderId="1" xfId="0" applyBorder="1"/>
    <xf numFmtId="0" fontId="2" fillId="0" borderId="0" xfId="0" applyFont="1" applyAlignment="1">
      <alignment horizontal="left" vertical="top" wrapText="1" indent="1"/>
    </xf>
    <xf numFmtId="164" fontId="0" fillId="0" borderId="0" xfId="0" applyNumberFormat="1"/>
    <xf numFmtId="0" fontId="2" fillId="0" borderId="2" xfId="0" applyFont="1" applyBorder="1" applyAlignment="1">
      <alignment horizontal="left" vertical="top" wrapText="1" indent="1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1" xfId="0" applyNumberFormat="1" applyBorder="1"/>
    <xf numFmtId="164" fontId="0" fillId="0" borderId="0" xfId="1" applyFont="1"/>
    <xf numFmtId="0" fontId="2" fillId="0" borderId="0" xfId="0" quotePrefix="1" applyFont="1" applyAlignment="1">
      <alignment horizontal="left" vertical="top" wrapText="1" indent="1"/>
    </xf>
    <xf numFmtId="165" fontId="0" fillId="0" borderId="0" xfId="1" applyNumberFormat="1" applyFont="1"/>
    <xf numFmtId="0" fontId="3" fillId="0" borderId="0" xfId="0" applyFont="1" applyAlignment="1">
      <alignment horizontal="left" vertical="top" wrapText="1" indent="1"/>
    </xf>
    <xf numFmtId="165" fontId="0" fillId="0" borderId="1" xfId="1" applyNumberFormat="1" applyFont="1" applyBorder="1"/>
    <xf numFmtId="14" fontId="0" fillId="0" borderId="0" xfId="0" applyNumberFormat="1"/>
    <xf numFmtId="0" fontId="4" fillId="0" borderId="0" xfId="0" applyFont="1"/>
    <xf numFmtId="165" fontId="4" fillId="0" borderId="0" xfId="1" applyNumberFormat="1" applyFont="1"/>
    <xf numFmtId="164" fontId="4" fillId="0" borderId="0" xfId="1" applyFont="1"/>
    <xf numFmtId="164" fontId="0" fillId="0" borderId="2" xfId="0" applyNumberFormat="1" applyBorder="1"/>
    <xf numFmtId="0" fontId="2" fillId="0" borderId="3" xfId="0" applyFont="1" applyBorder="1" applyAlignment="1">
      <alignment horizontal="left" vertical="top" wrapText="1" indent="1"/>
    </xf>
    <xf numFmtId="164" fontId="0" fillId="0" borderId="3" xfId="0" applyNumberFormat="1" applyBorder="1"/>
    <xf numFmtId="0" fontId="2" fillId="0" borderId="3" xfId="0" quotePrefix="1" applyFont="1" applyBorder="1" applyAlignment="1">
      <alignment horizontal="left" vertical="top" wrapText="1" indent="1"/>
    </xf>
    <xf numFmtId="164" fontId="0" fillId="0" borderId="3" xfId="1" applyFont="1" applyBorder="1"/>
    <xf numFmtId="165" fontId="1" fillId="0" borderId="1" xfId="1" applyNumberFormat="1" applyFont="1" applyBorder="1"/>
    <xf numFmtId="0" fontId="0" fillId="0" borderId="3" xfId="0" applyBorder="1" applyAlignment="1">
      <alignment vertical="top" wrapText="1"/>
    </xf>
    <xf numFmtId="0" fontId="2" fillId="0" borderId="2" xfId="0" applyFont="1" applyBorder="1" applyAlignment="1">
      <alignment horizontal="left" vertical="center" wrapText="1" indent="1"/>
    </xf>
    <xf numFmtId="164" fontId="4" fillId="0" borderId="0" xfId="0" applyNumberFormat="1" applyFont="1"/>
    <xf numFmtId="0" fontId="0" fillId="0" borderId="4" xfId="0" applyBorder="1"/>
    <xf numFmtId="0" fontId="5" fillId="0" borderId="4" xfId="0" applyFont="1" applyBorder="1"/>
    <xf numFmtId="0" fontId="0" fillId="0" borderId="5" xfId="0" applyBorder="1"/>
    <xf numFmtId="0" fontId="0" fillId="0" borderId="6" xfId="0" applyBorder="1"/>
    <xf numFmtId="0" fontId="5" fillId="0" borderId="6" xfId="0" applyFont="1" applyBorder="1"/>
    <xf numFmtId="0" fontId="0" fillId="0" borderId="7" xfId="0" applyBorder="1"/>
    <xf numFmtId="0" fontId="0" fillId="0" borderId="8" xfId="0" applyBorder="1"/>
    <xf numFmtId="0" fontId="0" fillId="0" borderId="3" xfId="0" applyBorder="1"/>
    <xf numFmtId="43" fontId="0" fillId="0" borderId="0" xfId="0" applyNumberFormat="1"/>
    <xf numFmtId="0" fontId="6" fillId="0" borderId="2" xfId="0" applyFont="1" applyBorder="1"/>
    <xf numFmtId="165" fontId="0" fillId="0" borderId="0" xfId="1" applyNumberFormat="1" applyFont="1" applyBorder="1"/>
    <xf numFmtId="165" fontId="1" fillId="0" borderId="0" xfId="1" applyNumberFormat="1" applyFont="1" applyBorder="1"/>
    <xf numFmtId="0" fontId="0" fillId="0" borderId="4" xfId="0" quotePrefix="1" applyBorder="1" applyAlignment="1">
      <alignment horizontal="left"/>
    </xf>
    <xf numFmtId="0" fontId="2" fillId="0" borderId="4" xfId="0" applyFont="1" applyBorder="1" applyAlignment="1">
      <alignment horizontal="left" vertical="top" wrapText="1" indent="1"/>
    </xf>
    <xf numFmtId="0" fontId="0" fillId="0" borderId="4" xfId="0" applyBorder="1" applyAlignment="1">
      <alignment horizontal="center"/>
    </xf>
    <xf numFmtId="164" fontId="0" fillId="0" borderId="4" xfId="0" applyNumberFormat="1" applyBorder="1"/>
    <xf numFmtId="164" fontId="0" fillId="0" borderId="4" xfId="1" applyFont="1" applyBorder="1"/>
    <xf numFmtId="0" fontId="2" fillId="0" borderId="4" xfId="0" quotePrefix="1" applyFont="1" applyBorder="1" applyAlignment="1">
      <alignment horizontal="left" vertical="top" wrapText="1" indent="1"/>
    </xf>
    <xf numFmtId="0" fontId="3" fillId="0" borderId="4" xfId="0" applyFont="1" applyBorder="1" applyAlignment="1">
      <alignment horizontal="left" vertical="top" wrapText="1" indent="1"/>
    </xf>
    <xf numFmtId="0" fontId="2" fillId="0" borderId="4" xfId="0" applyFont="1" applyBorder="1" applyAlignment="1">
      <alignment horizontal="left" vertical="center" wrapText="1" indent="1"/>
    </xf>
    <xf numFmtId="0" fontId="0" fillId="0" borderId="4" xfId="0" applyBorder="1" applyAlignment="1">
      <alignment vertical="top" wrapText="1"/>
    </xf>
    <xf numFmtId="164" fontId="4" fillId="0" borderId="4" xfId="1" applyFont="1" applyBorder="1"/>
    <xf numFmtId="43" fontId="0" fillId="0" borderId="4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2"/>
  <sheetViews>
    <sheetView topLeftCell="A4" workbookViewId="0">
      <selection activeCell="B16" sqref="B16"/>
    </sheetView>
  </sheetViews>
  <sheetFormatPr defaultRowHeight="14.4" x14ac:dyDescent="0.3"/>
  <cols>
    <col min="1" max="1" width="4.5546875" customWidth="1"/>
    <col min="2" max="2" width="55.77734375" bestFit="1" customWidth="1"/>
    <col min="3" max="4" width="10.21875" customWidth="1"/>
    <col min="5" max="5" width="33.77734375" customWidth="1"/>
    <col min="6" max="6" width="13.21875" customWidth="1"/>
    <col min="7" max="7" width="14.77734375" customWidth="1"/>
    <col min="8" max="8" width="13.44140625" hidden="1" customWidth="1"/>
    <col min="9" max="9" width="4.5546875" hidden="1" customWidth="1"/>
    <col min="10" max="10" width="15.21875" bestFit="1" customWidth="1"/>
    <col min="11" max="11" width="17" customWidth="1"/>
    <col min="12" max="12" width="13.21875" customWidth="1"/>
  </cols>
  <sheetData>
    <row r="1" spans="2:12" x14ac:dyDescent="0.3">
      <c r="B1" s="1" t="s">
        <v>0</v>
      </c>
    </row>
    <row r="2" spans="2:12" x14ac:dyDescent="0.3">
      <c r="B2" t="s">
        <v>19</v>
      </c>
    </row>
    <row r="3" spans="2:12" ht="19.5" customHeight="1" x14ac:dyDescent="0.3">
      <c r="B3" s="5" t="s">
        <v>2</v>
      </c>
      <c r="C3" s="6" t="s">
        <v>17</v>
      </c>
      <c r="D3" s="6" t="s">
        <v>18</v>
      </c>
      <c r="E3" s="7" t="s">
        <v>3</v>
      </c>
      <c r="F3" s="4"/>
    </row>
    <row r="4" spans="2:12" ht="16.5" customHeight="1" x14ac:dyDescent="0.3">
      <c r="B4" s="3" t="s">
        <v>31</v>
      </c>
      <c r="C4" s="4">
        <v>1.08</v>
      </c>
      <c r="D4" s="4">
        <f>C4</f>
        <v>1.08</v>
      </c>
      <c r="E4" s="9" t="s">
        <v>4</v>
      </c>
      <c r="F4" s="8"/>
    </row>
    <row r="5" spans="2:12" ht="15" customHeight="1" x14ac:dyDescent="0.3">
      <c r="B5" s="10" t="s">
        <v>5</v>
      </c>
      <c r="C5" s="4">
        <v>0</v>
      </c>
      <c r="D5" s="4">
        <f t="shared" ref="D5:D11" si="0">C5</f>
        <v>0</v>
      </c>
      <c r="E5" s="9"/>
      <c r="F5" s="8"/>
    </row>
    <row r="6" spans="2:12" x14ac:dyDescent="0.3">
      <c r="B6" s="3" t="s">
        <v>6</v>
      </c>
      <c r="C6" s="4">
        <v>0.88967220000000002</v>
      </c>
      <c r="D6" s="4">
        <f t="shared" si="0"/>
        <v>0.88967220000000002</v>
      </c>
      <c r="E6" t="s">
        <v>7</v>
      </c>
      <c r="F6" s="13"/>
      <c r="H6" s="9">
        <v>6.13</v>
      </c>
    </row>
    <row r="7" spans="2:12" x14ac:dyDescent="0.3">
      <c r="B7" s="12" t="s">
        <v>8</v>
      </c>
      <c r="C7" s="4">
        <v>7.1876999999999996E-2</v>
      </c>
      <c r="D7" s="4">
        <f t="shared" si="0"/>
        <v>7.1876999999999996E-2</v>
      </c>
      <c r="E7" t="s">
        <v>7</v>
      </c>
      <c r="F7" s="13"/>
      <c r="G7" s="11"/>
      <c r="H7" s="9">
        <v>2.48</v>
      </c>
    </row>
    <row r="8" spans="2:12" x14ac:dyDescent="0.3">
      <c r="B8" s="12" t="s">
        <v>9</v>
      </c>
      <c r="C8" s="4">
        <v>1.7133951999999999</v>
      </c>
      <c r="D8" s="4">
        <f t="shared" si="0"/>
        <v>1.7133951999999999</v>
      </c>
      <c r="E8" t="s">
        <v>7</v>
      </c>
      <c r="F8" s="23"/>
      <c r="G8" s="11"/>
      <c r="H8" s="9">
        <v>1.45</v>
      </c>
      <c r="K8" s="14"/>
    </row>
    <row r="9" spans="2:12" x14ac:dyDescent="0.3">
      <c r="B9" s="3" t="s">
        <v>10</v>
      </c>
      <c r="C9" s="4">
        <v>2.5332899999999998E-2</v>
      </c>
      <c r="D9" s="4">
        <f t="shared" si="0"/>
        <v>2.5332899999999998E-2</v>
      </c>
      <c r="E9" t="s">
        <v>7</v>
      </c>
      <c r="F9" s="2"/>
      <c r="H9" s="17">
        <f>SUM(H6:H8)</f>
        <v>10.059999999999999</v>
      </c>
      <c r="J9" s="11"/>
      <c r="K9" s="11"/>
      <c r="L9" s="16"/>
    </row>
    <row r="10" spans="2:12" x14ac:dyDescent="0.3">
      <c r="B10" s="3" t="s">
        <v>11</v>
      </c>
      <c r="C10" s="4">
        <v>11.0521785</v>
      </c>
      <c r="D10" s="4">
        <f t="shared" si="0"/>
        <v>11.0521785</v>
      </c>
      <c r="E10" s="1" t="s">
        <v>12</v>
      </c>
      <c r="F10" s="2"/>
      <c r="H10" s="15">
        <v>6.9</v>
      </c>
      <c r="J10" s="11"/>
      <c r="K10" s="11"/>
      <c r="L10" s="16"/>
    </row>
    <row r="11" spans="2:12" x14ac:dyDescent="0.3">
      <c r="B11" s="3" t="s">
        <v>13</v>
      </c>
      <c r="C11" s="4">
        <v>5.4001273999999997</v>
      </c>
      <c r="D11" s="4">
        <f t="shared" si="0"/>
        <v>5.4001273999999997</v>
      </c>
      <c r="E11" s="1" t="s">
        <v>14</v>
      </c>
      <c r="F11" s="2"/>
      <c r="H11" s="26">
        <f>H9-H10</f>
        <v>3.1599999999999984</v>
      </c>
      <c r="J11" s="11" t="s">
        <v>28</v>
      </c>
      <c r="K11" s="9">
        <f>SUM(D8:D11)</f>
        <v>18.191033999999998</v>
      </c>
      <c r="L11" s="16"/>
    </row>
    <row r="12" spans="2:12" ht="23.25" customHeight="1" x14ac:dyDescent="0.3">
      <c r="B12" s="25" t="s">
        <v>21</v>
      </c>
      <c r="C12" s="18"/>
      <c r="D12" s="18"/>
      <c r="E12" s="6"/>
      <c r="F12" s="2"/>
      <c r="H12">
        <v>12.13</v>
      </c>
      <c r="K12">
        <v>18.07</v>
      </c>
    </row>
    <row r="13" spans="2:12" ht="48.75" customHeight="1" x14ac:dyDescent="0.3">
      <c r="B13" s="19" t="s">
        <v>15</v>
      </c>
      <c r="C13" s="20">
        <f>38.46-6.8</f>
        <v>31.66</v>
      </c>
      <c r="D13" s="20">
        <v>33.36</v>
      </c>
      <c r="E13" s="24" t="s">
        <v>22</v>
      </c>
      <c r="F13" s="2"/>
      <c r="H13" s="4">
        <f>H11+H12</f>
        <v>15.29</v>
      </c>
      <c r="I13">
        <v>18.07</v>
      </c>
      <c r="K13">
        <v>6.9</v>
      </c>
    </row>
    <row r="14" spans="2:12" ht="49.5" customHeight="1" x14ac:dyDescent="0.3">
      <c r="B14" s="21" t="s">
        <v>16</v>
      </c>
      <c r="C14" s="22">
        <v>6.9</v>
      </c>
      <c r="D14" s="22">
        <v>6.9</v>
      </c>
      <c r="E14" s="24" t="s">
        <v>20</v>
      </c>
      <c r="F14" s="2"/>
      <c r="K14" s="9">
        <f>SUM(K11:K13)</f>
        <v>43.161033999999994</v>
      </c>
    </row>
    <row r="15" spans="2:12" x14ac:dyDescent="0.3">
      <c r="B15" s="3"/>
      <c r="J15" t="s">
        <v>29</v>
      </c>
      <c r="K15" s="11"/>
    </row>
    <row r="16" spans="2:12" x14ac:dyDescent="0.3">
      <c r="B16" s="3" t="s">
        <v>1</v>
      </c>
      <c r="C16" s="17">
        <f>SUM(C4:C14)</f>
        <v>58.792583200000003</v>
      </c>
      <c r="D16" s="17">
        <f>SUM(D4:D14)</f>
        <v>60.492583199999999</v>
      </c>
      <c r="F16" s="4">
        <f>C16-D16</f>
        <v>-1.6999999999999957</v>
      </c>
      <c r="H16" s="9"/>
      <c r="K16" s="4"/>
    </row>
    <row r="17" spans="2:10" x14ac:dyDescent="0.3">
      <c r="C17">
        <f>58.79+1.09</f>
        <v>59.88</v>
      </c>
    </row>
    <row r="18" spans="2:10" x14ac:dyDescent="0.3">
      <c r="C18" s="35">
        <f>C16-C17</f>
        <v>-1.0874167999999997</v>
      </c>
    </row>
    <row r="24" spans="2:10" x14ac:dyDescent="0.3">
      <c r="B24" s="27" t="s">
        <v>27</v>
      </c>
      <c r="C24" s="27">
        <v>43.15</v>
      </c>
    </row>
    <row r="25" spans="2:10" x14ac:dyDescent="0.3">
      <c r="B25" s="27" t="s">
        <v>23</v>
      </c>
      <c r="C25" s="27">
        <f>E32-C24</f>
        <v>25.250000000000007</v>
      </c>
    </row>
    <row r="26" spans="2:10" x14ac:dyDescent="0.3">
      <c r="B26" s="27"/>
      <c r="C26" s="28">
        <f>SUM(C24:C25)</f>
        <v>68.400000000000006</v>
      </c>
    </row>
    <row r="28" spans="2:10" x14ac:dyDescent="0.3">
      <c r="B28" s="29" t="s">
        <v>24</v>
      </c>
      <c r="C28" s="29"/>
      <c r="D28" s="30"/>
      <c r="E28" s="30">
        <v>98.92</v>
      </c>
    </row>
    <row r="29" spans="2:10" x14ac:dyDescent="0.3">
      <c r="B29" s="29" t="s">
        <v>25</v>
      </c>
      <c r="C29" s="6"/>
      <c r="D29" s="33">
        <v>-30</v>
      </c>
      <c r="E29" s="30"/>
    </row>
    <row r="30" spans="2:10" x14ac:dyDescent="0.3">
      <c r="B30" s="29" t="s">
        <v>26</v>
      </c>
      <c r="C30" s="34"/>
      <c r="D30" s="30">
        <f>4.82-0.24</f>
        <v>4.58</v>
      </c>
      <c r="E30" s="30"/>
    </row>
    <row r="31" spans="2:10" x14ac:dyDescent="0.3">
      <c r="B31" s="29" t="s">
        <v>30</v>
      </c>
      <c r="C31" s="34"/>
      <c r="D31" s="30">
        <v>-5.0999999999999996</v>
      </c>
      <c r="E31" s="30">
        <f>SUM(D29:D31)</f>
        <v>-30.520000000000003</v>
      </c>
    </row>
    <row r="32" spans="2:10" x14ac:dyDescent="0.3">
      <c r="B32" s="29" t="s">
        <v>27</v>
      </c>
      <c r="C32" s="32"/>
      <c r="D32" s="33"/>
      <c r="E32" s="31">
        <f>E28+E31</f>
        <v>68.400000000000006</v>
      </c>
      <c r="G32">
        <v>68.400000000000006</v>
      </c>
      <c r="J32">
        <f>E32-G32</f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1"/>
  <sheetViews>
    <sheetView tabSelected="1" workbookViewId="0">
      <selection activeCell="C10" sqref="C10"/>
    </sheetView>
  </sheetViews>
  <sheetFormatPr defaultRowHeight="14.4" x14ac:dyDescent="0.3"/>
  <cols>
    <col min="1" max="1" width="4.5546875" customWidth="1"/>
    <col min="2" max="2" width="55.77734375" bestFit="1" customWidth="1"/>
    <col min="3" max="3" width="12.33203125" customWidth="1"/>
    <col min="4" max="4" width="10.21875" customWidth="1"/>
    <col min="5" max="5" width="33.77734375" customWidth="1"/>
    <col min="6" max="6" width="13.21875" customWidth="1"/>
    <col min="7" max="7" width="14.77734375" customWidth="1"/>
    <col min="8" max="8" width="13.44140625" hidden="1" customWidth="1"/>
    <col min="9" max="9" width="4.5546875" hidden="1" customWidth="1"/>
    <col min="10" max="10" width="15.21875" bestFit="1" customWidth="1"/>
    <col min="11" max="11" width="17" customWidth="1"/>
    <col min="12" max="12" width="13.21875" customWidth="1"/>
  </cols>
  <sheetData>
    <row r="1" spans="2:12" x14ac:dyDescent="0.3">
      <c r="B1" s="39" t="s">
        <v>32</v>
      </c>
      <c r="C1" s="27"/>
      <c r="D1" s="27"/>
      <c r="E1" s="27"/>
    </row>
    <row r="2" spans="2:12" ht="19.5" customHeight="1" x14ac:dyDescent="0.3">
      <c r="B2" s="27" t="s">
        <v>19</v>
      </c>
      <c r="C2" s="27" t="s">
        <v>17</v>
      </c>
      <c r="D2" s="27" t="s">
        <v>18</v>
      </c>
      <c r="E2" s="41" t="s">
        <v>3</v>
      </c>
      <c r="F2" s="4"/>
    </row>
    <row r="3" spans="2:12" ht="16.5" customHeight="1" x14ac:dyDescent="0.3">
      <c r="B3" s="40" t="s">
        <v>31</v>
      </c>
      <c r="C3" s="42">
        <v>2.73</v>
      </c>
      <c r="D3" s="42">
        <f>C3</f>
        <v>2.73</v>
      </c>
      <c r="E3" s="43" t="s">
        <v>4</v>
      </c>
      <c r="F3" s="4"/>
    </row>
    <row r="4" spans="2:12" ht="15" customHeight="1" x14ac:dyDescent="0.3">
      <c r="B4" s="44" t="s">
        <v>5</v>
      </c>
      <c r="C4" s="42">
        <v>0</v>
      </c>
      <c r="D4" s="42">
        <f t="shared" ref="D4:D10" si="0">C4</f>
        <v>0</v>
      </c>
      <c r="E4" s="43"/>
      <c r="F4" s="4"/>
    </row>
    <row r="5" spans="2:12" x14ac:dyDescent="0.3">
      <c r="B5" s="40" t="s">
        <v>6</v>
      </c>
      <c r="C5" s="42">
        <v>0.88967220000000002</v>
      </c>
      <c r="D5" s="42">
        <f t="shared" si="0"/>
        <v>0.88967220000000002</v>
      </c>
      <c r="E5" s="27" t="s">
        <v>7</v>
      </c>
      <c r="F5" s="37"/>
      <c r="H5" s="9">
        <v>6.13</v>
      </c>
    </row>
    <row r="6" spans="2:12" x14ac:dyDescent="0.3">
      <c r="B6" s="45" t="s">
        <v>8</v>
      </c>
      <c r="C6" s="42">
        <v>7.1876999999999996E-2</v>
      </c>
      <c r="D6" s="42">
        <f t="shared" si="0"/>
        <v>7.1876999999999996E-2</v>
      </c>
      <c r="E6" s="27" t="s">
        <v>7</v>
      </c>
      <c r="F6" s="37"/>
      <c r="G6" s="11"/>
      <c r="H6" s="9">
        <v>2.48</v>
      </c>
    </row>
    <row r="7" spans="2:12" x14ac:dyDescent="0.3">
      <c r="B7" s="45" t="s">
        <v>9</v>
      </c>
      <c r="C7" s="42">
        <v>1.7133951999999999</v>
      </c>
      <c r="D7" s="42">
        <f t="shared" si="0"/>
        <v>1.7133951999999999</v>
      </c>
      <c r="E7" s="27" t="s">
        <v>7</v>
      </c>
      <c r="F7" s="38"/>
      <c r="G7" s="11"/>
      <c r="H7" s="9">
        <v>1.45</v>
      </c>
      <c r="K7" s="14"/>
    </row>
    <row r="8" spans="2:12" x14ac:dyDescent="0.3">
      <c r="B8" s="40" t="s">
        <v>10</v>
      </c>
      <c r="C8" s="42">
        <v>2.5332899999999998E-2</v>
      </c>
      <c r="D8" s="42">
        <f t="shared" si="0"/>
        <v>2.5332899999999998E-2</v>
      </c>
      <c r="E8" s="27" t="s">
        <v>7</v>
      </c>
      <c r="H8" s="17">
        <f>SUM(H5:H7)</f>
        <v>10.059999999999999</v>
      </c>
      <c r="J8" s="11"/>
      <c r="K8" s="11"/>
      <c r="L8" s="16"/>
    </row>
    <row r="9" spans="2:12" x14ac:dyDescent="0.3">
      <c r="B9" s="40" t="s">
        <v>11</v>
      </c>
      <c r="C9" s="42">
        <v>11.0521785</v>
      </c>
      <c r="D9" s="42">
        <f t="shared" si="0"/>
        <v>11.0521785</v>
      </c>
      <c r="E9" s="39" t="s">
        <v>12</v>
      </c>
      <c r="H9" s="15">
        <v>6.9</v>
      </c>
      <c r="J9" s="11"/>
      <c r="K9" s="11"/>
      <c r="L9" s="16"/>
    </row>
    <row r="10" spans="2:12" x14ac:dyDescent="0.3">
      <c r="B10" s="40" t="s">
        <v>13</v>
      </c>
      <c r="C10" s="42">
        <v>5.4001273999999997</v>
      </c>
      <c r="D10" s="42">
        <f t="shared" si="0"/>
        <v>5.4001273999999997</v>
      </c>
      <c r="E10" s="39" t="s">
        <v>14</v>
      </c>
      <c r="H10" s="26">
        <f>H8-H9</f>
        <v>3.1599999999999984</v>
      </c>
      <c r="J10" s="11" t="s">
        <v>28</v>
      </c>
      <c r="K10" s="9">
        <f>SUM(D7:D10)</f>
        <v>18.191033999999998</v>
      </c>
      <c r="L10" s="16"/>
    </row>
    <row r="11" spans="2:12" ht="23.25" customHeight="1" x14ac:dyDescent="0.3">
      <c r="B11" s="46" t="s">
        <v>21</v>
      </c>
      <c r="C11" s="42"/>
      <c r="D11" s="42"/>
      <c r="E11" s="27"/>
      <c r="H11">
        <v>12.13</v>
      </c>
      <c r="K11">
        <v>18.07</v>
      </c>
    </row>
    <row r="12" spans="2:12" ht="48.75" customHeight="1" x14ac:dyDescent="0.3">
      <c r="B12" s="40" t="s">
        <v>45</v>
      </c>
      <c r="C12" s="42">
        <f>38.46-6.3</f>
        <v>32.160000000000004</v>
      </c>
      <c r="D12" s="42">
        <v>31.66</v>
      </c>
      <c r="E12" s="47" t="s">
        <v>44</v>
      </c>
      <c r="H12" s="4">
        <f>H10+H11</f>
        <v>15.29</v>
      </c>
      <c r="I12">
        <v>18.07</v>
      </c>
      <c r="K12">
        <v>6.9</v>
      </c>
    </row>
    <row r="13" spans="2:12" ht="49.5" customHeight="1" x14ac:dyDescent="0.3">
      <c r="B13" s="44" t="s">
        <v>16</v>
      </c>
      <c r="C13" s="43">
        <v>7.65</v>
      </c>
      <c r="D13" s="43">
        <v>6.9</v>
      </c>
      <c r="E13" s="47" t="s">
        <v>20</v>
      </c>
      <c r="K13" s="9">
        <f>SUM(K10:K12)</f>
        <v>43.161033999999994</v>
      </c>
    </row>
    <row r="14" spans="2:12" x14ac:dyDescent="0.3">
      <c r="B14" s="40"/>
      <c r="C14" s="27"/>
      <c r="D14" s="27"/>
      <c r="E14" s="27"/>
      <c r="J14" t="s">
        <v>29</v>
      </c>
      <c r="K14" s="11"/>
    </row>
    <row r="15" spans="2:12" x14ac:dyDescent="0.3">
      <c r="B15" s="40" t="s">
        <v>1</v>
      </c>
      <c r="C15" s="48">
        <f>SUM(C3:C13)</f>
        <v>61.692583200000001</v>
      </c>
      <c r="D15" s="48">
        <f>SUM(D3:D13)</f>
        <v>60.442583199999994</v>
      </c>
      <c r="E15" s="27"/>
      <c r="F15" s="4">
        <f>C15-D15</f>
        <v>1.2500000000000071</v>
      </c>
      <c r="H15" s="9"/>
      <c r="K15" s="4"/>
    </row>
    <row r="16" spans="2:12" x14ac:dyDescent="0.3">
      <c r="B16" s="40"/>
      <c r="C16" s="27"/>
      <c r="D16" s="27"/>
      <c r="E16" s="27"/>
    </row>
    <row r="17" spans="2:5" x14ac:dyDescent="0.3">
      <c r="B17" s="40"/>
      <c r="C17" s="49"/>
      <c r="D17" s="27"/>
      <c r="E17" s="27"/>
    </row>
    <row r="19" spans="2:5" x14ac:dyDescent="0.3">
      <c r="C19" s="35"/>
      <c r="D19" s="4"/>
    </row>
    <row r="23" spans="2:5" x14ac:dyDescent="0.3">
      <c r="B23" s="27" t="s">
        <v>27</v>
      </c>
      <c r="C23" s="27">
        <v>41.38</v>
      </c>
    </row>
    <row r="24" spans="2:5" x14ac:dyDescent="0.3">
      <c r="B24" s="27" t="s">
        <v>23</v>
      </c>
      <c r="C24" s="27">
        <v>20.309999999999999</v>
      </c>
    </row>
    <row r="25" spans="2:5" x14ac:dyDescent="0.3">
      <c r="B25" s="27"/>
      <c r="C25" s="28">
        <f>SUM(C23:C24)</f>
        <v>61.69</v>
      </c>
    </row>
    <row r="27" spans="2:5" x14ac:dyDescent="0.3">
      <c r="B27" s="29" t="s">
        <v>24</v>
      </c>
      <c r="C27" s="29"/>
      <c r="D27" s="30"/>
      <c r="E27" s="30">
        <v>68.400000000000006</v>
      </c>
    </row>
    <row r="28" spans="2:5" x14ac:dyDescent="0.3">
      <c r="B28" s="29" t="s">
        <v>25</v>
      </c>
      <c r="C28" s="6"/>
      <c r="D28" s="33">
        <v>-9.61</v>
      </c>
      <c r="E28" s="30"/>
    </row>
    <row r="29" spans="2:5" x14ac:dyDescent="0.3">
      <c r="B29" s="29" t="s">
        <v>26</v>
      </c>
      <c r="C29" s="34"/>
      <c r="D29" s="30">
        <v>2.73</v>
      </c>
      <c r="E29" s="30"/>
    </row>
    <row r="30" spans="2:5" x14ac:dyDescent="0.3">
      <c r="B30" s="29" t="s">
        <v>30</v>
      </c>
      <c r="C30" s="34"/>
      <c r="D30" s="30">
        <v>0</v>
      </c>
      <c r="E30" s="30">
        <f>SUM(D28:D30)</f>
        <v>-6.879999999999999</v>
      </c>
    </row>
    <row r="31" spans="2:5" x14ac:dyDescent="0.3">
      <c r="B31" s="29" t="s">
        <v>27</v>
      </c>
      <c r="C31" s="32"/>
      <c r="D31" s="33"/>
      <c r="E31" s="31">
        <f>E27+E30</f>
        <v>61.52000000000001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F13"/>
  <sheetViews>
    <sheetView workbookViewId="0">
      <selection activeCell="F6" sqref="F6"/>
    </sheetView>
  </sheetViews>
  <sheetFormatPr defaultRowHeight="14.4" x14ac:dyDescent="0.3"/>
  <cols>
    <col min="3" max="3" width="14.88671875" customWidth="1"/>
    <col min="4" max="4" width="12.21875" customWidth="1"/>
    <col min="5" max="5" width="14.109375" customWidth="1"/>
  </cols>
  <sheetData>
    <row r="2" spans="3:6" x14ac:dyDescent="0.3">
      <c r="D2" t="s">
        <v>28</v>
      </c>
      <c r="E2" t="s">
        <v>34</v>
      </c>
      <c r="F2" t="s">
        <v>1</v>
      </c>
    </row>
    <row r="3" spans="3:6" x14ac:dyDescent="0.3">
      <c r="C3" t="s">
        <v>33</v>
      </c>
      <c r="D3">
        <v>43.14</v>
      </c>
      <c r="E3">
        <v>25.26</v>
      </c>
      <c r="F3">
        <f>D3+E3</f>
        <v>68.400000000000006</v>
      </c>
    </row>
    <row r="4" spans="3:6" x14ac:dyDescent="0.3">
      <c r="C4" t="s">
        <v>35</v>
      </c>
      <c r="F4">
        <f t="shared" ref="F4:F10" si="0">D4+E4</f>
        <v>0</v>
      </c>
    </row>
    <row r="5" spans="3:6" x14ac:dyDescent="0.3">
      <c r="C5" t="s">
        <v>36</v>
      </c>
      <c r="F5">
        <f t="shared" si="0"/>
        <v>0</v>
      </c>
    </row>
    <row r="6" spans="3:6" x14ac:dyDescent="0.3">
      <c r="C6" t="s">
        <v>37</v>
      </c>
      <c r="D6">
        <v>5.52</v>
      </c>
      <c r="F6">
        <f t="shared" si="0"/>
        <v>5.52</v>
      </c>
    </row>
    <row r="7" spans="3:6" x14ac:dyDescent="0.3">
      <c r="C7" t="s">
        <v>38</v>
      </c>
      <c r="D7">
        <v>4.09</v>
      </c>
      <c r="F7">
        <f t="shared" si="0"/>
        <v>4.09</v>
      </c>
    </row>
    <row r="8" spans="3:6" x14ac:dyDescent="0.3">
      <c r="C8" t="s">
        <v>39</v>
      </c>
      <c r="F8">
        <f t="shared" si="0"/>
        <v>0</v>
      </c>
    </row>
    <row r="9" spans="3:6" x14ac:dyDescent="0.3">
      <c r="C9" t="s">
        <v>40</v>
      </c>
      <c r="F9">
        <f t="shared" si="0"/>
        <v>0</v>
      </c>
    </row>
    <row r="10" spans="3:6" x14ac:dyDescent="0.3">
      <c r="C10" t="s">
        <v>41</v>
      </c>
      <c r="D10" s="36">
        <v>2.73</v>
      </c>
      <c r="E10" s="6"/>
      <c r="F10" s="6">
        <f t="shared" si="0"/>
        <v>2.73</v>
      </c>
    </row>
    <row r="11" spans="3:6" x14ac:dyDescent="0.3">
      <c r="D11">
        <f>D3-D6-D7+D10</f>
        <v>36.26</v>
      </c>
      <c r="E11">
        <f t="shared" ref="E11" si="1">E3-E6-E7+E10</f>
        <v>25.26</v>
      </c>
      <c r="F11">
        <f>D11+E11</f>
        <v>61.519999999999996</v>
      </c>
    </row>
    <row r="12" spans="3:6" x14ac:dyDescent="0.3">
      <c r="C12" t="s">
        <v>42</v>
      </c>
      <c r="D12">
        <v>41.38</v>
      </c>
      <c r="E12">
        <v>20.309999999999999</v>
      </c>
      <c r="F12">
        <f>D12+E12</f>
        <v>61.69</v>
      </c>
    </row>
    <row r="13" spans="3:6" x14ac:dyDescent="0.3">
      <c r="C13" t="s">
        <v>43</v>
      </c>
      <c r="F13">
        <f>F11-F12</f>
        <v>-0.17000000000000171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2024-03-14T04:32:34Z</dcterms:modified>
</cp:coreProperties>
</file>