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CDEAF83D-3FC5-4AAF-B1B8-A11735CECC45}" xr6:coauthVersionLast="47" xr6:coauthVersionMax="47" xr10:uidLastSave="{00000000-0000-0000-0000-000000000000}"/>
  <bookViews>
    <workbookView xWindow="456" yWindow="612" windowWidth="11052" windowHeight="10392" activeTab="4" xr2:uid="{00000000-000D-0000-FFFF-FFFF00000000}"/>
  </bookViews>
  <sheets>
    <sheet name="S.No.3" sheetId="1" r:id="rId1"/>
    <sheet name="S.No.4" sheetId="2" r:id="rId2"/>
    <sheet name="S.No.5" sheetId="4" r:id="rId3"/>
    <sheet name="S.No.7" sheetId="5" r:id="rId4"/>
    <sheet name="S.No.8" sheetId="8" r:id="rId5"/>
    <sheet name="S.No.10" sheetId="10" r:id="rId6"/>
    <sheet name="S.No.12 (a)" sheetId="11" r:id="rId7"/>
    <sheet name="S.No.12(b)" sheetId="12" r:id="rId8"/>
  </sheets>
  <externalReferences>
    <externalReference r:id="rId9"/>
  </externalReferences>
  <definedNames>
    <definedName name="_xlnm._FilterDatabase" localSheetId="5" hidden="1">S.No.10!$A$4:$M$103</definedName>
    <definedName name="_xlnm._FilterDatabase" localSheetId="7" hidden="1">'S.No.12(b)'!$A$3:$Z$64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2" l="1"/>
  <c r="D18" i="5"/>
  <c r="G64" i="12" l="1"/>
  <c r="I64" i="12" s="1"/>
  <c r="G63" i="12"/>
  <c r="I63" i="12" s="1"/>
  <c r="G62" i="12"/>
  <c r="I62" i="12" s="1"/>
  <c r="G61" i="12"/>
  <c r="G60" i="12"/>
  <c r="I60" i="12" s="1"/>
  <c r="G59" i="12"/>
  <c r="H59" i="12" s="1"/>
  <c r="G58" i="12"/>
  <c r="H58" i="12" s="1"/>
  <c r="G57" i="12"/>
  <c r="H57" i="12" s="1"/>
  <c r="G56" i="12"/>
  <c r="I56" i="12" s="1"/>
  <c r="G55" i="12"/>
  <c r="H55" i="12" s="1"/>
  <c r="G54" i="12"/>
  <c r="H54" i="12" s="1"/>
  <c r="G53" i="12"/>
  <c r="I53" i="12" s="1"/>
  <c r="G52" i="12"/>
  <c r="H52" i="12" s="1"/>
  <c r="G51" i="12"/>
  <c r="H51" i="12" s="1"/>
  <c r="G50" i="12"/>
  <c r="G49" i="12"/>
  <c r="H49" i="12" s="1"/>
  <c r="G48" i="12"/>
  <c r="G47" i="12"/>
  <c r="I47" i="12" s="1"/>
  <c r="G46" i="12"/>
  <c r="I46" i="12" s="1"/>
  <c r="G45" i="12"/>
  <c r="I45" i="12" s="1"/>
  <c r="G44" i="12"/>
  <c r="I44" i="12" s="1"/>
  <c r="G43" i="12"/>
  <c r="H43" i="12" s="1"/>
  <c r="G42" i="12"/>
  <c r="I42" i="12" s="1"/>
  <c r="G41" i="12"/>
  <c r="I41" i="12" s="1"/>
  <c r="G40" i="12"/>
  <c r="I40" i="12" s="1"/>
  <c r="G39" i="12"/>
  <c r="I39" i="12" s="1"/>
  <c r="G38" i="12"/>
  <c r="I38" i="12" s="1"/>
  <c r="G37" i="12"/>
  <c r="H37" i="12" s="1"/>
  <c r="G36" i="12"/>
  <c r="H36" i="12" s="1"/>
  <c r="G35" i="12"/>
  <c r="G34" i="12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G26" i="12"/>
  <c r="I26" i="12" s="1"/>
  <c r="G25" i="12"/>
  <c r="I25" i="12" s="1"/>
  <c r="G24" i="12"/>
  <c r="H24" i="12" s="1"/>
  <c r="G23" i="12"/>
  <c r="I23" i="12" s="1"/>
  <c r="G22" i="12"/>
  <c r="I22" i="12" s="1"/>
  <c r="G21" i="12"/>
  <c r="G20" i="12"/>
  <c r="G19" i="12"/>
  <c r="G18" i="12"/>
  <c r="G17" i="12"/>
  <c r="I17" i="12" s="1"/>
  <c r="G16" i="12"/>
  <c r="I16" i="12" s="1"/>
  <c r="G15" i="12"/>
  <c r="H15" i="12" s="1"/>
  <c r="G14" i="12"/>
  <c r="H14" i="12" s="1"/>
  <c r="G13" i="12"/>
  <c r="I13" i="12" s="1"/>
  <c r="G12" i="12"/>
  <c r="G11" i="12"/>
  <c r="H11" i="12" s="1"/>
  <c r="G10" i="12"/>
  <c r="G9" i="12"/>
  <c r="I9" i="12" s="1"/>
  <c r="G8" i="12"/>
  <c r="H8" i="12" s="1"/>
  <c r="G7" i="12"/>
  <c r="G6" i="12"/>
  <c r="H6" i="12" s="1"/>
  <c r="G5" i="12"/>
  <c r="I5" i="12" s="1"/>
  <c r="I4" i="12"/>
  <c r="F2" i="12"/>
  <c r="E2" i="12"/>
  <c r="I51" i="12" l="1"/>
  <c r="I49" i="12"/>
  <c r="I43" i="12"/>
  <c r="I54" i="12"/>
  <c r="H10" i="12"/>
  <c r="I10" i="12" s="1"/>
  <c r="I15" i="12"/>
  <c r="H12" i="12"/>
  <c r="I12" i="12" s="1"/>
  <c r="I14" i="12"/>
  <c r="I11" i="12"/>
  <c r="I8" i="12"/>
  <c r="H7" i="12"/>
  <c r="I7" i="12" s="1"/>
  <c r="I6" i="12"/>
  <c r="I20" i="12"/>
  <c r="I28" i="12"/>
  <c r="I36" i="12"/>
  <c r="I19" i="12"/>
  <c r="I18" i="12"/>
  <c r="I29" i="12"/>
  <c r="I21" i="12"/>
  <c r="I31" i="12"/>
  <c r="H34" i="12"/>
  <c r="I34" i="12" s="1"/>
  <c r="H27" i="12"/>
  <c r="I27" i="12" s="1"/>
  <c r="H35" i="12"/>
  <c r="I35" i="12" s="1"/>
  <c r="I33" i="12"/>
  <c r="I32" i="12"/>
  <c r="I30" i="12"/>
  <c r="I24" i="12"/>
  <c r="I48" i="12"/>
  <c r="H50" i="12"/>
  <c r="I50" i="12" s="1"/>
  <c r="I52" i="12"/>
  <c r="I37" i="12"/>
  <c r="I57" i="12"/>
  <c r="H61" i="12"/>
  <c r="I61" i="12" s="1"/>
  <c r="I59" i="12"/>
  <c r="I58" i="12"/>
  <c r="I55" i="12"/>
  <c r="G2" i="12"/>
  <c r="H2" i="12" l="1"/>
  <c r="I2" i="12"/>
  <c r="E16" i="11" l="1"/>
  <c r="E12" i="11"/>
  <c r="F12" i="11" s="1"/>
  <c r="E14" i="11"/>
  <c r="F14" i="11" s="1"/>
  <c r="E17" i="11"/>
  <c r="E19" i="11"/>
  <c r="F48" i="11"/>
  <c r="F47" i="11"/>
  <c r="F46" i="11"/>
  <c r="F45" i="11"/>
  <c r="F44" i="11"/>
  <c r="F43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3" i="11"/>
  <c r="F11" i="11"/>
  <c r="F10" i="11"/>
  <c r="F9" i="11"/>
  <c r="F8" i="11"/>
  <c r="F7" i="11"/>
  <c r="F6" i="11"/>
  <c r="F5" i="11"/>
  <c r="D42" i="11"/>
  <c r="F42" i="11" s="1"/>
  <c r="D3" i="11"/>
  <c r="D2" i="11"/>
  <c r="F11" i="10"/>
  <c r="E86" i="10"/>
  <c r="F86" i="10" s="1"/>
  <c r="F85" i="10"/>
  <c r="F80" i="10"/>
  <c r="E74" i="10"/>
  <c r="F74" i="10" s="1"/>
  <c r="E71" i="10"/>
  <c r="F71" i="10" s="1"/>
  <c r="E69" i="10"/>
  <c r="F69" i="10" s="1"/>
  <c r="E67" i="10"/>
  <c r="F67" i="10" s="1"/>
  <c r="E64" i="10"/>
  <c r="F64" i="10" s="1"/>
  <c r="E62" i="10"/>
  <c r="F62" i="10" s="1"/>
  <c r="E63" i="10"/>
  <c r="F63" i="10" s="1"/>
  <c r="E61" i="10"/>
  <c r="F61" i="10" s="1"/>
  <c r="E57" i="10"/>
  <c r="F57" i="10" s="1"/>
  <c r="E56" i="10"/>
  <c r="F56" i="10" s="1"/>
  <c r="F55" i="10"/>
  <c r="F54" i="10"/>
  <c r="E45" i="10"/>
  <c r="F45" i="10" s="1"/>
  <c r="E43" i="10"/>
  <c r="F43" i="10" s="1"/>
  <c r="E42" i="10"/>
  <c r="F42" i="10" s="1"/>
  <c r="E41" i="10"/>
  <c r="F41" i="10" s="1"/>
  <c r="F39" i="10"/>
  <c r="F38" i="10"/>
  <c r="E37" i="10"/>
  <c r="F37" i="10" s="1"/>
  <c r="F89" i="10"/>
  <c r="F88" i="10"/>
  <c r="F87" i="10"/>
  <c r="F84" i="10"/>
  <c r="F83" i="10"/>
  <c r="F82" i="10"/>
  <c r="F81" i="10"/>
  <c r="F79" i="10"/>
  <c r="F78" i="10"/>
  <c r="F77" i="10"/>
  <c r="F76" i="10"/>
  <c r="F75" i="10"/>
  <c r="F73" i="10"/>
  <c r="F72" i="10"/>
  <c r="F70" i="10"/>
  <c r="F68" i="10"/>
  <c r="F66" i="10"/>
  <c r="F65" i="10"/>
  <c r="F60" i="10"/>
  <c r="F59" i="10"/>
  <c r="F58" i="10"/>
  <c r="F53" i="10"/>
  <c r="F52" i="10"/>
  <c r="F51" i="10"/>
  <c r="F50" i="10"/>
  <c r="F49" i="10"/>
  <c r="F48" i="10"/>
  <c r="F47" i="10"/>
  <c r="F46" i="10"/>
  <c r="F44" i="10"/>
  <c r="F40" i="10"/>
  <c r="F35" i="10"/>
  <c r="F34" i="10"/>
  <c r="F30" i="10"/>
  <c r="F29" i="10"/>
  <c r="F28" i="10"/>
  <c r="F27" i="10"/>
  <c r="F26" i="10"/>
  <c r="F24" i="10"/>
  <c r="F22" i="10"/>
  <c r="F20" i="10"/>
  <c r="F19" i="10"/>
  <c r="F18" i="10"/>
  <c r="F17" i="10"/>
  <c r="F16" i="10"/>
  <c r="F15" i="10"/>
  <c r="F14" i="10"/>
  <c r="F13" i="10"/>
  <c r="F9" i="10"/>
  <c r="F8" i="10"/>
  <c r="F7" i="10"/>
  <c r="F6" i="10"/>
  <c r="F36" i="10"/>
  <c r="E33" i="10"/>
  <c r="F33" i="10" s="1"/>
  <c r="E32" i="10"/>
  <c r="F32" i="10" s="1"/>
  <c r="E31" i="10"/>
  <c r="F31" i="10" s="1"/>
  <c r="A98" i="10"/>
  <c r="F103" i="10"/>
  <c r="F101" i="10"/>
  <c r="F99" i="10"/>
  <c r="F97" i="10"/>
  <c r="F96" i="10"/>
  <c r="E25" i="10"/>
  <c r="F25" i="10" s="1"/>
  <c r="E23" i="10"/>
  <c r="F23" i="10" s="1"/>
  <c r="E21" i="10"/>
  <c r="F21" i="10" s="1"/>
  <c r="E12" i="10"/>
  <c r="F12" i="10" s="1"/>
  <c r="E10" i="10"/>
  <c r="F10" i="10" s="1"/>
  <c r="E2" i="11" l="1"/>
  <c r="F2" i="11"/>
  <c r="E5" i="10" l="1"/>
  <c r="F5" i="10" s="1"/>
  <c r="F3" i="10" s="1"/>
  <c r="M5" i="10"/>
  <c r="F2" i="10" s="1"/>
  <c r="L5" i="10"/>
  <c r="E2" i="10" s="1"/>
  <c r="D2" i="10" s="1"/>
  <c r="D3" i="10"/>
  <c r="E3" i="10" l="1"/>
  <c r="F3" i="8"/>
  <c r="D3" i="8"/>
  <c r="D12" i="8"/>
  <c r="D2" i="4"/>
  <c r="E4" i="2"/>
  <c r="E8" i="2"/>
  <c r="E6" i="2"/>
  <c r="E5" i="2"/>
  <c r="E3" i="8" l="1"/>
  <c r="F2" i="2" l="1"/>
  <c r="D7" i="2"/>
  <c r="E7" i="2" s="1"/>
  <c r="E2" i="2" s="1"/>
  <c r="D2" i="2" l="1"/>
  <c r="F3" i="1"/>
  <c r="E3" i="1"/>
  <c r="D83" i="1"/>
  <c r="D82" i="1"/>
  <c r="D81" i="1"/>
  <c r="D80" i="1"/>
  <c r="D79" i="1"/>
  <c r="D78" i="1"/>
  <c r="D77" i="1"/>
  <c r="D76" i="1"/>
  <c r="D74" i="1" s="1"/>
  <c r="E74" i="1"/>
  <c r="D3" i="1"/>
</calcChain>
</file>

<file path=xl/sharedStrings.xml><?xml version="1.0" encoding="utf-8"?>
<sst xmlns="http://schemas.openxmlformats.org/spreadsheetml/2006/main" count="613" uniqueCount="302">
  <si>
    <t>Rs. In Cr</t>
  </si>
  <si>
    <t xml:space="preserve">Project </t>
  </si>
  <si>
    <t>Name of the Party</t>
  </si>
  <si>
    <t>As on Oct 15, 2018</t>
  </si>
  <si>
    <t>Corporate</t>
  </si>
  <si>
    <t>Intercorporate deposits</t>
  </si>
  <si>
    <t>Loan to other companies</t>
  </si>
  <si>
    <t>Loan to related parties</t>
  </si>
  <si>
    <t>Schedule of Loans to Other Companies  March-23</t>
  </si>
  <si>
    <t>Net Amount</t>
  </si>
  <si>
    <t>Angeerasa Green Fields P Ltd</t>
  </si>
  <si>
    <t>Aswamedha Greenlands P Ltd</t>
  </si>
  <si>
    <t>Chomalhari Agro Farms Private Limited</t>
  </si>
  <si>
    <t>Dhavalagiri Agro Farms Private Limited</t>
  </si>
  <si>
    <t>Makalu Agro Farms Private Limited</t>
  </si>
  <si>
    <t>Nalganga Greenlands P Ltd</t>
  </si>
  <si>
    <t>Pravallika Agro P Ltd</t>
  </si>
  <si>
    <t>Wagh Agro Farms Private Limited</t>
  </si>
  <si>
    <t>Current</t>
  </si>
  <si>
    <t>Non Current</t>
  </si>
  <si>
    <t>Project</t>
  </si>
  <si>
    <t>Name of the Customer</t>
  </si>
  <si>
    <t>Irrigation</t>
  </si>
  <si>
    <t>JV TDS receivables</t>
  </si>
  <si>
    <t>Other than JV TDS receivable</t>
  </si>
  <si>
    <t>PMHO</t>
  </si>
  <si>
    <t>Buildings</t>
  </si>
  <si>
    <t>Neuland</t>
  </si>
  <si>
    <t>Moradabad</t>
  </si>
  <si>
    <t>Paschim Vidyut Vitaran Nigam Ltd</t>
  </si>
  <si>
    <t>Allahabad Bank</t>
  </si>
  <si>
    <t>Punjab National Bank</t>
  </si>
  <si>
    <t>State Bank of Hyderabad</t>
  </si>
  <si>
    <t>State Bank of India</t>
  </si>
  <si>
    <t>IDBI Bank</t>
  </si>
  <si>
    <t>Bank of India</t>
  </si>
  <si>
    <t>Bank of Maharashtra</t>
  </si>
  <si>
    <t>Indian Overseas Bank</t>
  </si>
  <si>
    <t>Central Bank of India</t>
  </si>
  <si>
    <t>Sector</t>
  </si>
  <si>
    <t>Particulars</t>
  </si>
  <si>
    <t>Interest on hire income dues from Terra</t>
  </si>
  <si>
    <t>HO</t>
  </si>
  <si>
    <t>Interest on other advance to Terra</t>
  </si>
  <si>
    <t>Roads</t>
  </si>
  <si>
    <t>Interest Others- ORR</t>
  </si>
  <si>
    <t>Interest accrued on advance to CEL</t>
  </si>
  <si>
    <t>Interest accrued on advance to PTTL</t>
  </si>
  <si>
    <t>Interest accrued on advances to subcontractors and deposits</t>
  </si>
  <si>
    <t>Interest on margin money and fixed deposits</t>
  </si>
  <si>
    <t>Interest accrued on AS 19 claim</t>
  </si>
  <si>
    <t>Interest accrued on Nagaland claim</t>
  </si>
  <si>
    <t>Interest accrued on AS 17 claim</t>
  </si>
  <si>
    <t>Interest accrued on Security deposit with il&amp;fs</t>
  </si>
  <si>
    <t>As on Sep-2018</t>
  </si>
  <si>
    <t>Annad Vilas-3054</t>
  </si>
  <si>
    <t>Aquapolis-3042</t>
  </si>
  <si>
    <t>CMT-JV1</t>
  </si>
  <si>
    <t>Cranin-3049</t>
  </si>
  <si>
    <t>DG MAP Chennai-3021</t>
  </si>
  <si>
    <t>EMMAR - 3045</t>
  </si>
  <si>
    <t>Gurgaon Hills-3055</t>
  </si>
  <si>
    <t>Hil County-3039</t>
  </si>
  <si>
    <t>Hill County-3011</t>
  </si>
  <si>
    <t>Hirco-3034</t>
  </si>
  <si>
    <t>IIT Chennai-3022</t>
  </si>
  <si>
    <t>IT PARK - 3044</t>
  </si>
  <si>
    <t>JSW-Bellar-3023</t>
  </si>
  <si>
    <t>Lodha-3056</t>
  </si>
  <si>
    <t>Lucknow-3014</t>
  </si>
  <si>
    <t>Ludhiyana-3041</t>
  </si>
  <si>
    <t>Mahindra-3048</t>
  </si>
  <si>
    <t>NAVAC Hospital-3020</t>
  </si>
  <si>
    <t>Palm-3047</t>
  </si>
  <si>
    <t>Unitech-3051</t>
  </si>
  <si>
    <t>Villas Marbella -3052</t>
  </si>
  <si>
    <t>IEINPMCWS</t>
  </si>
  <si>
    <t>Gurgaon</t>
  </si>
  <si>
    <t>Anuppur</t>
  </si>
  <si>
    <t>Gandikota</t>
  </si>
  <si>
    <t>Lingala</t>
  </si>
  <si>
    <t>Polavaram</t>
  </si>
  <si>
    <t>Pranahita Package - 7</t>
  </si>
  <si>
    <t>Sitapally Vagu</t>
  </si>
  <si>
    <t>Tadipudi</t>
  </si>
  <si>
    <t>Udayasamudram</t>
  </si>
  <si>
    <t>Oil &amp; Gas</t>
  </si>
  <si>
    <t>BAPL</t>
  </si>
  <si>
    <t>DDPL</t>
  </si>
  <si>
    <t>PLRP</t>
  </si>
  <si>
    <t xml:space="preserve">Mangalore Pipeline Project </t>
  </si>
  <si>
    <t>KKBMPL IVB</t>
  </si>
  <si>
    <t>KKBMPL IVA</t>
  </si>
  <si>
    <t xml:space="preserve"> Kochi Kootanad Bangalore Mangalore Pipeline Project </t>
  </si>
  <si>
    <t>Completed projects</t>
  </si>
  <si>
    <t>PHPL</t>
  </si>
  <si>
    <t>IEINPMCHO</t>
  </si>
  <si>
    <t>Power</t>
  </si>
  <si>
    <t xml:space="preserve">AMBEDKARNAGAR </t>
  </si>
  <si>
    <t>Amroha</t>
  </si>
  <si>
    <t xml:space="preserve">BHUJ TW02 </t>
  </si>
  <si>
    <t>BHUJ TW05</t>
  </si>
  <si>
    <t>BRGF-SOUTH</t>
  </si>
  <si>
    <t>BULANDSHAR</t>
  </si>
  <si>
    <t>Closed Projects</t>
  </si>
  <si>
    <t>DDUGJUY</t>
  </si>
  <si>
    <t>Dhanbad</t>
  </si>
  <si>
    <t>Dhumka</t>
  </si>
  <si>
    <t>East Singhbhum</t>
  </si>
  <si>
    <t xml:space="preserve">GONDA </t>
  </si>
  <si>
    <t>Sector Accounts</t>
  </si>
  <si>
    <t>IPDS 24 Paraganas</t>
  </si>
  <si>
    <t>Jamshedpur</t>
  </si>
  <si>
    <t xml:space="preserve">PASCHIM MIDNAPORE </t>
  </si>
  <si>
    <t xml:space="preserve">SAHIBGANJ </t>
  </si>
  <si>
    <t>Shahjahanpur</t>
  </si>
  <si>
    <t>WB-N (IEINPW063)</t>
  </si>
  <si>
    <t>West Singhbhum</t>
  </si>
  <si>
    <t>Railways</t>
  </si>
  <si>
    <t>BMP</t>
  </si>
  <si>
    <t>BMR</t>
  </si>
  <si>
    <t>CMR</t>
  </si>
  <si>
    <t>DFC</t>
  </si>
  <si>
    <t>KMR</t>
  </si>
  <si>
    <t>MEGA</t>
  </si>
  <si>
    <t>NMR</t>
  </si>
  <si>
    <t>RMRG-II</t>
  </si>
  <si>
    <t>RMRG-II-Stations</t>
  </si>
  <si>
    <t>Assam 19</t>
  </si>
  <si>
    <t>Assam 25</t>
  </si>
  <si>
    <t>Bidar</t>
  </si>
  <si>
    <t>Birpur</t>
  </si>
  <si>
    <t>DLF</t>
  </si>
  <si>
    <t>KNC</t>
  </si>
  <si>
    <t>Nagaland</t>
  </si>
  <si>
    <t>ORR</t>
  </si>
  <si>
    <t>Patna</t>
  </si>
  <si>
    <t>Pondey</t>
  </si>
  <si>
    <t>PSRP</t>
  </si>
  <si>
    <t>Dummugudem - 1</t>
  </si>
  <si>
    <t>IEINPMCWH</t>
  </si>
  <si>
    <t>Ports</t>
  </si>
  <si>
    <t>SMP</t>
  </si>
  <si>
    <t>Amravathi</t>
  </si>
  <si>
    <t>Annampally</t>
  </si>
  <si>
    <t>E Mall-3028</t>
  </si>
  <si>
    <t>Gift-3040</t>
  </si>
  <si>
    <t>GVMC</t>
  </si>
  <si>
    <t>IIT G Type-3037</t>
  </si>
  <si>
    <t>KC Canal LCB-02</t>
  </si>
  <si>
    <t>La-Tropicana-3043</t>
  </si>
  <si>
    <t>Under Note No. 12</t>
  </si>
  <si>
    <t>Advances other than capital advances</t>
  </si>
  <si>
    <t xml:space="preserve">Under Note No.8 </t>
  </si>
  <si>
    <t>Mobilisation advance to subcontractor</t>
  </si>
  <si>
    <t>Projects</t>
  </si>
  <si>
    <t>Kiratpur</t>
  </si>
  <si>
    <t>RD043/ Birpur</t>
  </si>
  <si>
    <t>Assam-17</t>
  </si>
  <si>
    <t>Assam-19</t>
  </si>
  <si>
    <t>Assam-25</t>
  </si>
  <si>
    <t>Orchid heights</t>
  </si>
  <si>
    <t>EMMAR MGF</t>
  </si>
  <si>
    <t xml:space="preserve">Villas Marbella </t>
  </si>
  <si>
    <t>Anand Villas</t>
  </si>
  <si>
    <t>Mahindra 3048</t>
  </si>
  <si>
    <t>Hillcounty (3039)</t>
  </si>
  <si>
    <t>Kolkata Metro Rail</t>
  </si>
  <si>
    <t>BMP Sholapur</t>
  </si>
  <si>
    <t>BMRCL-2</t>
  </si>
  <si>
    <t>OG010-KKMBL-2</t>
  </si>
  <si>
    <t>OG009-KKMBL-1</t>
  </si>
  <si>
    <t>GAIL - Gujarat -OG 006</t>
  </si>
  <si>
    <t>OG008-Bihar</t>
  </si>
  <si>
    <t>OG007-Kochi</t>
  </si>
  <si>
    <t>Durgapur</t>
  </si>
  <si>
    <t>BAPL Angul - OG012</t>
  </si>
  <si>
    <t>Lingala - MIL</t>
  </si>
  <si>
    <t>Anupur</t>
  </si>
  <si>
    <t>Pranahita Pack-8</t>
  </si>
  <si>
    <t>Port</t>
  </si>
  <si>
    <t>DIGI Port</t>
  </si>
  <si>
    <t>West Singhbhum - 076</t>
  </si>
  <si>
    <t>Moradabad -  064</t>
  </si>
  <si>
    <t>WB N - 063</t>
  </si>
  <si>
    <t>Bhulandshahar 062</t>
  </si>
  <si>
    <t>Ambedkarnagar - 061</t>
  </si>
  <si>
    <t>WBSEDCL IEINPW0 57-59</t>
  </si>
  <si>
    <t>APTRANSCO - 028-33</t>
  </si>
  <si>
    <t>IPDS - S24 PGNS (PW070)</t>
  </si>
  <si>
    <t>East singhbhum</t>
  </si>
  <si>
    <t>Dumka - (PW077)</t>
  </si>
  <si>
    <t>Dhanbad - (PW078)</t>
  </si>
  <si>
    <t>Name of Customer</t>
  </si>
  <si>
    <t>Total Provisions</t>
  </si>
  <si>
    <t>Retention Gross</t>
  </si>
  <si>
    <t>DFCCI</t>
  </si>
  <si>
    <t>ILFS- GPT JV</t>
  </si>
  <si>
    <t>BMP-Sholapur</t>
  </si>
  <si>
    <t>ILFA-Kalindee JV</t>
  </si>
  <si>
    <t>BMRCL - II</t>
  </si>
  <si>
    <t>Bagalore Metro Rail Limited</t>
  </si>
  <si>
    <t>Rail Vikas Nigam Limited</t>
  </si>
  <si>
    <t>National Highway Authority of India Limited</t>
  </si>
  <si>
    <t>ILFS Transportation and Networks Limited</t>
  </si>
  <si>
    <t>Maytas -Gayatri Jv,  PWD (NH) Nagaland</t>
  </si>
  <si>
    <t>ORR -HYD</t>
  </si>
  <si>
    <t>Cyberabad Expressway Limited</t>
  </si>
  <si>
    <t>Patna-Gaya</t>
  </si>
  <si>
    <t>MoRTH</t>
  </si>
  <si>
    <t>Amaravathi</t>
  </si>
  <si>
    <t>AP TRANSCO- 28-33</t>
  </si>
  <si>
    <t>AP TRANSCO</t>
  </si>
  <si>
    <t>HVPNL -2 - PW060</t>
  </si>
  <si>
    <t>32 KV  Substation and Bays-IEINPW060</t>
  </si>
  <si>
    <t>Ambedkarnagar -PW061</t>
  </si>
  <si>
    <t>MVVNL</t>
  </si>
  <si>
    <t>WBSEDCL- PW57-59</t>
  </si>
  <si>
    <t>WBSEDCL</t>
  </si>
  <si>
    <t>Bulandshahr - PW062</t>
  </si>
  <si>
    <t>PVVNL</t>
  </si>
  <si>
    <t>WBSEDCL NORTH - PW063
(North 24 Paraganas)</t>
  </si>
  <si>
    <t>Moradabad- PW64</t>
  </si>
  <si>
    <t>Amroha- PW065</t>
  </si>
  <si>
    <t>Shahjahampur- PW066</t>
  </si>
  <si>
    <t>Bhuj - PW067</t>
  </si>
  <si>
    <t>PGCIL - (Bhuj Bhanaskanta Transmission Line - TW02)</t>
  </si>
  <si>
    <t>Bhuj_2 - PW068</t>
  </si>
  <si>
    <t>PGCIL - (Bhuj Bhanaskanta Transmission Line - TW05)</t>
  </si>
  <si>
    <t>Gonda - PW069</t>
  </si>
  <si>
    <t>IPDS South 24 Paraganas- PW070</t>
  </si>
  <si>
    <t>West Bengal State Electricity Distribution Co. Ltd.</t>
  </si>
  <si>
    <t>DDUGJY-South paragnas - PW071</t>
  </si>
  <si>
    <t>Paschim Midnapur- PW072</t>
  </si>
  <si>
    <t>sahibganj - PW073</t>
  </si>
  <si>
    <t>JHARKAND BIJLI VITARAN NIGAM LIMITED</t>
  </si>
  <si>
    <t xml:space="preserve">Jamshedpur -PW074  </t>
  </si>
  <si>
    <t>East Singhbhum Project - PW075</t>
  </si>
  <si>
    <t>West Singhbhum Project - PW076</t>
  </si>
  <si>
    <t>PW077 Dumka-Sahibganj IPDS</t>
  </si>
  <si>
    <t xml:space="preserve">PW078 Dhanbad </t>
  </si>
  <si>
    <t xml:space="preserve">Irrigation </t>
  </si>
  <si>
    <t>MAYTAS - NCC JV</t>
  </si>
  <si>
    <t>I &amp; CAD AP</t>
  </si>
  <si>
    <t>Pranahita package - 7</t>
  </si>
  <si>
    <t>MAYTAS - MEIL-ABB-AAG JV</t>
  </si>
  <si>
    <t>Pranahita Package 8</t>
  </si>
  <si>
    <t>MEIL-SEW-MAYTAS-BHEIL Consortium</t>
  </si>
  <si>
    <t>Pranahita Package 5</t>
  </si>
  <si>
    <t>MEIL-MAYTAS-ABB-AAG JV</t>
  </si>
  <si>
    <t>HMWSS-Water works</t>
  </si>
  <si>
    <t>L&amp;T - KBL - MAYTAS JV</t>
  </si>
  <si>
    <t xml:space="preserve">HNSS Madanapally </t>
  </si>
  <si>
    <t>MEIL-MAYTAS - KBL JV</t>
  </si>
  <si>
    <t>Pogonda Project</t>
  </si>
  <si>
    <t>MAYTAS - MEIL - KBL JV</t>
  </si>
  <si>
    <t>Anampally</t>
  </si>
  <si>
    <t>GNSS Package LI - 03</t>
  </si>
  <si>
    <t>MAYTAS - KBL JV</t>
  </si>
  <si>
    <t>Dummugudem Pkg 5</t>
  </si>
  <si>
    <t>MEIL - MAYTAS - AAG JV</t>
  </si>
  <si>
    <t xml:space="preserve">Korisapadu Project </t>
  </si>
  <si>
    <t>MAYTAS - KCCPL- FLOWMORE JV</t>
  </si>
  <si>
    <t>Dummugudem Pkg 4</t>
  </si>
  <si>
    <t>Muchumarri</t>
  </si>
  <si>
    <t>MEIL - MAYTAS - WIPL  JV</t>
  </si>
  <si>
    <t>Dummugudem Pkg 1</t>
  </si>
  <si>
    <t>Marbella</t>
  </si>
  <si>
    <t>EMMAR</t>
  </si>
  <si>
    <t>Mahendra-ASHVITA Project</t>
  </si>
  <si>
    <t>Mahendra Life Space Developers Limited</t>
  </si>
  <si>
    <t>Gurgaon Hills</t>
  </si>
  <si>
    <t>IREO</t>
  </si>
  <si>
    <t>Palm Garden</t>
  </si>
  <si>
    <t xml:space="preserve">EMMAR MGF </t>
  </si>
  <si>
    <t>Aanand Vilas</t>
  </si>
  <si>
    <t>Puri Inter national p ltd.</t>
  </si>
  <si>
    <t>Gift</t>
  </si>
  <si>
    <t>ANC Contracting India Pvt Ltd</t>
  </si>
  <si>
    <t>Palm Terrace</t>
  </si>
  <si>
    <t>Ludhyana</t>
  </si>
  <si>
    <t>Emerald lands India Pvt ltd.</t>
  </si>
  <si>
    <t>GSPL, Godhra</t>
  </si>
  <si>
    <t>Gujarat State Petro net Limited</t>
  </si>
  <si>
    <t>Dighi Port</t>
  </si>
  <si>
    <t>DBM</t>
  </si>
  <si>
    <t>Margin Money Deposits</t>
  </si>
  <si>
    <t>ICICI Bank</t>
  </si>
  <si>
    <t>Margin Money for LC</t>
  </si>
  <si>
    <t>Fixed Deposit</t>
  </si>
  <si>
    <t>Name of Bank</t>
  </si>
  <si>
    <t>Type of deposit</t>
  </si>
  <si>
    <t>Total</t>
  </si>
  <si>
    <t>Note : Mobilization Advances vendors has been covered in tab S.No.10</t>
  </si>
  <si>
    <t>Status of Loans</t>
  </si>
  <si>
    <t>Status of Other receivable</t>
  </si>
  <si>
    <t>Status of claim for Bank guarantee</t>
  </si>
  <si>
    <t>Status of Other Bank Balances</t>
  </si>
  <si>
    <t>Status of Interest accrued</t>
  </si>
  <si>
    <t>Status of Advances to vendors</t>
  </si>
  <si>
    <t>Status of proejct work in progress</t>
  </si>
  <si>
    <t>Status of Retention Money - Sep-2018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</si>
</sst>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##\ \ ##\ \ ##\ \ ##\ \ ###"/>
    <numFmt numFmtId="167" formatCode="[$-409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Book Antiqu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164" fontId="8" fillId="0" borderId="0" applyFont="0" applyFill="0" applyBorder="0" applyAlignment="0" applyProtection="0"/>
    <xf numFmtId="0" fontId="8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164" fontId="4" fillId="0" borderId="0" xfId="1" applyFont="1"/>
    <xf numFmtId="165" fontId="2" fillId="2" borderId="1" xfId="1" applyNumberFormat="1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1" applyFont="1" applyBorder="1"/>
    <xf numFmtId="164" fontId="3" fillId="0" borderId="0" xfId="1" applyFont="1" applyBorder="1"/>
    <xf numFmtId="164" fontId="3" fillId="0" borderId="0" xfId="1" applyFont="1"/>
    <xf numFmtId="164" fontId="3" fillId="0" borderId="0" xfId="0" applyNumberFormat="1" applyFont="1"/>
    <xf numFmtId="164" fontId="5" fillId="3" borderId="1" xfId="1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164" fontId="3" fillId="0" borderId="1" xfId="1" applyFont="1" applyBorder="1" applyAlignment="1">
      <alignment vertical="top"/>
    </xf>
    <xf numFmtId="164" fontId="5" fillId="0" borderId="0" xfId="1" applyFont="1"/>
    <xf numFmtId="0" fontId="5" fillId="0" borderId="0" xfId="2" applyFont="1" applyAlignment="1">
      <alignment vertical="top"/>
    </xf>
    <xf numFmtId="0" fontId="2" fillId="0" borderId="0" xfId="0" applyFont="1" applyAlignment="1">
      <alignment horizontal="center"/>
    </xf>
    <xf numFmtId="164" fontId="3" fillId="0" borderId="1" xfId="1" applyFont="1" applyFill="1" applyBorder="1"/>
    <xf numFmtId="0" fontId="5" fillId="3" borderId="1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vertical="top" wrapText="1"/>
    </xf>
    <xf numFmtId="164" fontId="4" fillId="0" borderId="1" xfId="1" applyFont="1" applyFill="1" applyBorder="1" applyAlignment="1">
      <alignment vertical="top" wrapText="1"/>
    </xf>
    <xf numFmtId="0" fontId="4" fillId="0" borderId="1" xfId="2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164" fontId="2" fillId="0" borderId="0" xfId="1" applyFont="1" applyAlignment="1">
      <alignment horizontal="center" wrapText="1"/>
    </xf>
    <xf numFmtId="166" fontId="7" fillId="0" borderId="0" xfId="0" applyNumberFormat="1" applyFont="1" applyAlignment="1">
      <alignment vertical="center"/>
    </xf>
    <xf numFmtId="0" fontId="4" fillId="0" borderId="1" xfId="0" applyFont="1" applyBorder="1"/>
    <xf numFmtId="164" fontId="4" fillId="0" borderId="1" xfId="1" applyFont="1" applyBorder="1"/>
    <xf numFmtId="0" fontId="2" fillId="0" borderId="1" xfId="0" applyFont="1" applyBorder="1" applyAlignment="1">
      <alignment wrapText="1"/>
    </xf>
    <xf numFmtId="164" fontId="3" fillId="0" borderId="1" xfId="0" applyNumberFormat="1" applyFont="1" applyBorder="1"/>
    <xf numFmtId="164" fontId="5" fillId="2" borderId="1" xfId="1" quotePrefix="1" applyFont="1" applyFill="1" applyBorder="1" applyAlignment="1">
      <alignment horizontal="center" vertical="center" wrapText="1"/>
    </xf>
    <xf numFmtId="167" fontId="5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164" fontId="5" fillId="0" borderId="0" xfId="1" applyFont="1" applyBorder="1" applyAlignment="1">
      <alignment vertical="top"/>
    </xf>
    <xf numFmtId="165" fontId="5" fillId="2" borderId="1" xfId="3" applyNumberFormat="1" applyFont="1" applyFill="1" applyBorder="1" applyAlignment="1">
      <alignment horizontal="center" vertical="center" wrapText="1"/>
    </xf>
    <xf numFmtId="165" fontId="4" fillId="0" borderId="0" xfId="3" applyNumberFormat="1" applyFont="1" applyFill="1" applyBorder="1" applyAlignment="1">
      <alignment vertical="top"/>
    </xf>
    <xf numFmtId="0" fontId="3" fillId="0" borderId="1" xfId="4" applyFont="1" applyBorder="1" applyAlignment="1">
      <alignment vertical="top"/>
    </xf>
    <xf numFmtId="0" fontId="3" fillId="0" borderId="3" xfId="4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2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167" fontId="5" fillId="0" borderId="1" xfId="1" applyNumberFormat="1" applyFont="1" applyFill="1" applyBorder="1" applyAlignment="1">
      <alignment vertical="center" wrapText="1"/>
    </xf>
    <xf numFmtId="2" fontId="4" fillId="0" borderId="1" xfId="1" applyNumberFormat="1" applyFont="1" applyFill="1" applyBorder="1" applyAlignment="1">
      <alignment vertical="center" wrapText="1"/>
    </xf>
    <xf numFmtId="0" fontId="2" fillId="0" borderId="1" xfId="0" applyFont="1" applyBorder="1"/>
    <xf numFmtId="164" fontId="5" fillId="0" borderId="1" xfId="1" applyFont="1" applyBorder="1"/>
    <xf numFmtId="164" fontId="2" fillId="0" borderId="0" xfId="0" applyNumberFormat="1" applyFont="1"/>
    <xf numFmtId="164" fontId="2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5" borderId="1" xfId="0" applyFont="1" applyFill="1" applyBorder="1" applyAlignment="1">
      <alignment vertical="top" wrapText="1"/>
    </xf>
    <xf numFmtId="164" fontId="3" fillId="5" borderId="1" xfId="1" applyFont="1" applyFill="1" applyBorder="1" applyAlignment="1">
      <alignment vertical="top" wrapText="1"/>
    </xf>
    <xf numFmtId="164" fontId="2" fillId="0" borderId="1" xfId="1" applyFont="1" applyBorder="1" applyAlignment="1">
      <alignment horizontal="center"/>
    </xf>
    <xf numFmtId="165" fontId="5" fillId="2" borderId="2" xfId="3" applyNumberFormat="1" applyFont="1" applyFill="1" applyBorder="1" applyAlignment="1">
      <alignment horizontal="center" vertical="center" wrapText="1"/>
    </xf>
    <xf numFmtId="165" fontId="4" fillId="0" borderId="0" xfId="3" applyNumberFormat="1" applyFont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167" fontId="5" fillId="2" borderId="1" xfId="1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Comma 2" xfId="3" xr:uid="{00000000-0005-0000-0000-000001000000}"/>
    <cellStyle name="Normal" xfId="0" builtinId="0"/>
    <cellStyle name="Normal 2" xfId="4" xr:uid="{00000000-0005-0000-0000-000003000000}"/>
    <cellStyle name="Normal 2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ashanthiVanga/OneDrive%20-%20IL%20&amp;%20FS%20Engineering%20and%20Construction%20Company%20Ltd/OLD-Data/Destop-old/Analysis%20of%20Financials%20-%20IECCL4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 (2)"/>
      <sheetName val="Summary"/>
      <sheetName val="S.No.3"/>
      <sheetName val="S.No.4"/>
      <sheetName val="S.No.5"/>
      <sheetName val="S.No.6a"/>
      <sheetName val="S.No.6b"/>
      <sheetName val="S.No.8(1)"/>
      <sheetName val="S.No.8(2)"/>
      <sheetName val="S.No.8(3)"/>
      <sheetName val="S.No.8(4)"/>
      <sheetName val="S.No.9"/>
    </sheetNames>
    <sheetDataSet>
      <sheetData sheetId="0"/>
      <sheetData sheetId="1"/>
      <sheetData sheetId="2"/>
      <sheetData sheetId="3"/>
      <sheetData sheetId="4">
        <row r="24">
          <cell r="D24" t="str">
            <v>As on Oct 15, 2018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=@subtotal(9,D5:D23)" TargetMode="External"/><Relationship Id="rId2" Type="http://schemas.openxmlformats.org/officeDocument/2006/relationships/hyperlink" Target="mailto:=@subtotal(9,D5:D23)" TargetMode="External"/><Relationship Id="rId1" Type="http://schemas.openxmlformats.org/officeDocument/2006/relationships/hyperlink" Target="mailto:=@subtotal(9,D5:D23)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=@subtotal(9,D5:D23)" TargetMode="External"/><Relationship Id="rId1" Type="http://schemas.openxmlformats.org/officeDocument/2006/relationships/hyperlink" Target="mailto:=@subtotal(9,D5:D23)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=@subtotal(9,D5:D23)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mailto:=@subtotal(9,D5:D23)" TargetMode="External"/><Relationship Id="rId1" Type="http://schemas.openxmlformats.org/officeDocument/2006/relationships/hyperlink" Target="mailto:=@subtotal(9,D5:D23)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mailto:=@subtotal(9,F3:F21)" TargetMode="External"/><Relationship Id="rId1" Type="http://schemas.openxmlformats.org/officeDocument/2006/relationships/hyperlink" Target="mailto:=@subtotal(9,F3:F21)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mailto:=@subtotal(9,D4:D40)" TargetMode="External"/><Relationship Id="rId1" Type="http://schemas.openxmlformats.org/officeDocument/2006/relationships/hyperlink" Target="mailto:=@subtotal(9,D4:D4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83"/>
  <sheetViews>
    <sheetView workbookViewId="0">
      <selection activeCell="C15" sqref="C15"/>
    </sheetView>
  </sheetViews>
  <sheetFormatPr defaultColWidth="8.77734375" defaultRowHeight="14.4" x14ac:dyDescent="0.3"/>
  <cols>
    <col min="1" max="1" width="8.77734375" style="2"/>
    <col min="2" max="2" width="9.21875" style="2" bestFit="1" customWidth="1"/>
    <col min="3" max="3" width="26.21875" style="2" bestFit="1" customWidth="1"/>
    <col min="4" max="16384" width="8.77734375" style="2"/>
  </cols>
  <sheetData>
    <row r="2" spans="2:6" s="1" customFormat="1" x14ac:dyDescent="0.3">
      <c r="F2" s="1" t="s">
        <v>0</v>
      </c>
    </row>
    <row r="3" spans="2:6" x14ac:dyDescent="0.3">
      <c r="B3" s="1" t="s">
        <v>294</v>
      </c>
      <c r="D3" s="3">
        <f>D5+D6+D7</f>
        <v>459.20298093600007</v>
      </c>
      <c r="E3" s="3">
        <f t="shared" ref="E3:F3" si="0">E5+E6+E7</f>
        <v>10.689829764000024</v>
      </c>
      <c r="F3" s="3">
        <f t="shared" si="0"/>
        <v>448.5097582360001</v>
      </c>
    </row>
    <row r="4" spans="2:6" ht="43.2" x14ac:dyDescent="0.3">
      <c r="B4" s="4" t="s">
        <v>1</v>
      </c>
      <c r="C4" s="4" t="s">
        <v>2</v>
      </c>
      <c r="D4" s="5" t="s">
        <v>3</v>
      </c>
      <c r="E4" s="5" t="s">
        <v>18</v>
      </c>
      <c r="F4" s="5" t="s">
        <v>19</v>
      </c>
    </row>
    <row r="5" spans="2:6" x14ac:dyDescent="0.3">
      <c r="B5" s="6" t="s">
        <v>4</v>
      </c>
      <c r="C5" s="6" t="s">
        <v>5</v>
      </c>
      <c r="D5" s="7">
        <v>323.77999999999997</v>
      </c>
      <c r="E5" s="9">
        <v>0</v>
      </c>
      <c r="F5" s="9">
        <v>323.77999999999997</v>
      </c>
    </row>
    <row r="6" spans="2:6" x14ac:dyDescent="0.3">
      <c r="B6" s="6" t="s">
        <v>4</v>
      </c>
      <c r="C6" s="2" t="s">
        <v>6</v>
      </c>
      <c r="D6" s="8">
        <v>124.72298093600014</v>
      </c>
      <c r="E6" s="9">
        <v>0</v>
      </c>
      <c r="F6" s="9">
        <v>124.72298093600014</v>
      </c>
    </row>
    <row r="7" spans="2:6" x14ac:dyDescent="0.3">
      <c r="B7" s="6" t="s">
        <v>4</v>
      </c>
      <c r="C7" s="2" t="s">
        <v>7</v>
      </c>
      <c r="D7" s="8">
        <v>10.7</v>
      </c>
      <c r="E7" s="9">
        <v>10.689829764000024</v>
      </c>
      <c r="F7" s="9">
        <v>6.7773E-3</v>
      </c>
    </row>
    <row r="10" spans="2:6" s="1" customFormat="1" x14ac:dyDescent="0.3">
      <c r="B10" s="1" t="s">
        <v>293</v>
      </c>
      <c r="C10" s="46"/>
      <c r="D10" s="45"/>
    </row>
    <row r="11" spans="2:6" x14ac:dyDescent="0.3">
      <c r="C11" s="9"/>
      <c r="D11" s="10"/>
    </row>
    <row r="12" spans="2:6" x14ac:dyDescent="0.3">
      <c r="C12" s="9"/>
      <c r="D12" s="10"/>
    </row>
    <row r="13" spans="2:6" x14ac:dyDescent="0.3">
      <c r="C13" s="9"/>
      <c r="D13" s="10"/>
    </row>
    <row r="14" spans="2:6" x14ac:dyDescent="0.3">
      <c r="C14" s="9"/>
      <c r="D14" s="10"/>
    </row>
    <row r="15" spans="2:6" x14ac:dyDescent="0.3">
      <c r="C15" s="9"/>
      <c r="D15" s="10"/>
    </row>
    <row r="16" spans="2:6" x14ac:dyDescent="0.3">
      <c r="C16" s="9"/>
      <c r="D16" s="10"/>
    </row>
    <row r="17" spans="3:4" x14ac:dyDescent="0.3">
      <c r="C17" s="9"/>
      <c r="D17" s="10"/>
    </row>
    <row r="18" spans="3:4" x14ac:dyDescent="0.3">
      <c r="C18" s="9"/>
      <c r="D18" s="10"/>
    </row>
    <row r="19" spans="3:4" x14ac:dyDescent="0.3">
      <c r="C19" s="9"/>
      <c r="D19" s="10"/>
    </row>
    <row r="20" spans="3:4" x14ac:dyDescent="0.3">
      <c r="C20" s="9"/>
      <c r="D20" s="10"/>
    </row>
    <row r="21" spans="3:4" x14ac:dyDescent="0.3">
      <c r="C21" s="9"/>
      <c r="D21" s="10"/>
    </row>
    <row r="22" spans="3:4" x14ac:dyDescent="0.3">
      <c r="C22" s="9"/>
      <c r="D22" s="10"/>
    </row>
    <row r="23" spans="3:4" x14ac:dyDescent="0.3">
      <c r="C23" s="9"/>
      <c r="D23" s="10"/>
    </row>
    <row r="24" spans="3:4" x14ac:dyDescent="0.3">
      <c r="C24" s="9"/>
      <c r="D24" s="10"/>
    </row>
    <row r="25" spans="3:4" x14ac:dyDescent="0.3">
      <c r="C25" s="9"/>
      <c r="D25" s="10"/>
    </row>
    <row r="26" spans="3:4" x14ac:dyDescent="0.3">
      <c r="C26" s="9"/>
      <c r="D26" s="10"/>
    </row>
    <row r="27" spans="3:4" x14ac:dyDescent="0.3">
      <c r="C27" s="9"/>
      <c r="D27" s="10"/>
    </row>
    <row r="28" spans="3:4" x14ac:dyDescent="0.3">
      <c r="C28" s="9"/>
      <c r="D28" s="10"/>
    </row>
    <row r="29" spans="3:4" x14ac:dyDescent="0.3">
      <c r="C29" s="9"/>
      <c r="D29" s="10"/>
    </row>
    <row r="30" spans="3:4" x14ac:dyDescent="0.3">
      <c r="C30" s="9"/>
      <c r="D30" s="10"/>
    </row>
    <row r="31" spans="3:4" x14ac:dyDescent="0.3">
      <c r="C31" s="9"/>
      <c r="D31" s="10"/>
    </row>
    <row r="32" spans="3:4" x14ac:dyDescent="0.3">
      <c r="C32" s="9"/>
      <c r="D32" s="10"/>
    </row>
    <row r="33" spans="3:4" x14ac:dyDescent="0.3">
      <c r="C33" s="9"/>
      <c r="D33" s="10"/>
    </row>
    <row r="34" spans="3:4" x14ac:dyDescent="0.3">
      <c r="C34" s="9"/>
      <c r="D34" s="10"/>
    </row>
    <row r="35" spans="3:4" x14ac:dyDescent="0.3">
      <c r="C35" s="9"/>
      <c r="D35" s="10"/>
    </row>
    <row r="36" spans="3:4" x14ac:dyDescent="0.3">
      <c r="C36" s="9"/>
      <c r="D36" s="10"/>
    </row>
    <row r="37" spans="3:4" x14ac:dyDescent="0.3">
      <c r="C37" s="9"/>
      <c r="D37" s="10"/>
    </row>
    <row r="38" spans="3:4" x14ac:dyDescent="0.3">
      <c r="C38" s="9"/>
      <c r="D38" s="10"/>
    </row>
    <row r="39" spans="3:4" x14ac:dyDescent="0.3">
      <c r="C39" s="9"/>
      <c r="D39" s="10"/>
    </row>
    <row r="40" spans="3:4" x14ac:dyDescent="0.3">
      <c r="C40" s="9"/>
      <c r="D40" s="10"/>
    </row>
    <row r="41" spans="3:4" x14ac:dyDescent="0.3">
      <c r="C41" s="9"/>
      <c r="D41" s="10"/>
    </row>
    <row r="42" spans="3:4" x14ac:dyDescent="0.3">
      <c r="C42" s="9"/>
      <c r="D42" s="10"/>
    </row>
    <row r="43" spans="3:4" x14ac:dyDescent="0.3">
      <c r="C43" s="9"/>
      <c r="D43" s="10"/>
    </row>
    <row r="44" spans="3:4" x14ac:dyDescent="0.3">
      <c r="C44" s="9"/>
      <c r="D44" s="10"/>
    </row>
    <row r="45" spans="3:4" x14ac:dyDescent="0.3">
      <c r="C45" s="9"/>
      <c r="D45" s="10"/>
    </row>
    <row r="46" spans="3:4" x14ac:dyDescent="0.3">
      <c r="C46" s="9"/>
      <c r="D46" s="10"/>
    </row>
    <row r="47" spans="3:4" x14ac:dyDescent="0.3">
      <c r="C47" s="9"/>
      <c r="D47" s="10"/>
    </row>
    <row r="48" spans="3:4" x14ac:dyDescent="0.3">
      <c r="C48" s="9"/>
      <c r="D48" s="10"/>
    </row>
    <row r="49" spans="3:4" x14ac:dyDescent="0.3">
      <c r="C49" s="9"/>
      <c r="D49" s="10"/>
    </row>
    <row r="50" spans="3:4" x14ac:dyDescent="0.3">
      <c r="C50" s="9"/>
      <c r="D50" s="10"/>
    </row>
    <row r="51" spans="3:4" x14ac:dyDescent="0.3">
      <c r="C51" s="9"/>
      <c r="D51" s="10"/>
    </row>
    <row r="52" spans="3:4" x14ac:dyDescent="0.3">
      <c r="C52" s="9"/>
      <c r="D52" s="10"/>
    </row>
    <row r="53" spans="3:4" x14ac:dyDescent="0.3">
      <c r="C53" s="9"/>
      <c r="D53" s="10"/>
    </row>
    <row r="54" spans="3:4" x14ac:dyDescent="0.3">
      <c r="C54" s="9"/>
      <c r="D54" s="10"/>
    </row>
    <row r="55" spans="3:4" x14ac:dyDescent="0.3">
      <c r="C55" s="9"/>
      <c r="D55" s="10"/>
    </row>
    <row r="56" spans="3:4" x14ac:dyDescent="0.3">
      <c r="C56" s="9"/>
      <c r="D56" s="10"/>
    </row>
    <row r="57" spans="3:4" x14ac:dyDescent="0.3">
      <c r="C57" s="9"/>
      <c r="D57" s="10"/>
    </row>
    <row r="58" spans="3:4" x14ac:dyDescent="0.3">
      <c r="C58" s="9"/>
      <c r="D58" s="10"/>
    </row>
    <row r="59" spans="3:4" x14ac:dyDescent="0.3">
      <c r="C59" s="9"/>
      <c r="D59" s="10"/>
    </row>
    <row r="60" spans="3:4" x14ac:dyDescent="0.3">
      <c r="C60" s="9"/>
      <c r="D60" s="10"/>
    </row>
    <row r="61" spans="3:4" x14ac:dyDescent="0.3">
      <c r="C61" s="9"/>
      <c r="D61" s="10"/>
    </row>
    <row r="62" spans="3:4" x14ac:dyDescent="0.3">
      <c r="C62" s="9"/>
      <c r="D62" s="10"/>
    </row>
    <row r="63" spans="3:4" x14ac:dyDescent="0.3">
      <c r="C63" s="9"/>
      <c r="D63" s="10"/>
    </row>
    <row r="64" spans="3:4" x14ac:dyDescent="0.3">
      <c r="C64" s="9"/>
      <c r="D64" s="10"/>
    </row>
    <row r="65" spans="2:5" x14ac:dyDescent="0.3">
      <c r="C65" s="9"/>
      <c r="D65" s="10"/>
    </row>
    <row r="66" spans="2:5" x14ac:dyDescent="0.3">
      <c r="C66" s="9"/>
      <c r="D66" s="10"/>
    </row>
    <row r="67" spans="2:5" x14ac:dyDescent="0.3">
      <c r="C67" s="9"/>
      <c r="D67" s="10"/>
    </row>
    <row r="68" spans="2:5" x14ac:dyDescent="0.3">
      <c r="C68" s="9"/>
      <c r="D68" s="10"/>
    </row>
    <row r="69" spans="2:5" x14ac:dyDescent="0.3">
      <c r="C69" s="9"/>
      <c r="D69" s="10"/>
    </row>
    <row r="70" spans="2:5" x14ac:dyDescent="0.3">
      <c r="C70" s="9"/>
      <c r="D70" s="10"/>
    </row>
    <row r="71" spans="2:5" x14ac:dyDescent="0.3">
      <c r="C71" s="9"/>
      <c r="D71" s="10"/>
    </row>
    <row r="73" spans="2:5" x14ac:dyDescent="0.3">
      <c r="B73" s="1" t="s">
        <v>8</v>
      </c>
    </row>
    <row r="74" spans="2:5" x14ac:dyDescent="0.3">
      <c r="B74" s="1"/>
      <c r="D74" s="3" t="e">
        <f>SUBTOTAL(9,D76:D84)</f>
        <v>#REF!</v>
      </c>
      <c r="E74" s="10" t="e">
        <f>323.78-#REF!</f>
        <v>#REF!</v>
      </c>
    </row>
    <row r="75" spans="2:5" ht="28.8" x14ac:dyDescent="0.3">
      <c r="B75" s="4" t="s">
        <v>1</v>
      </c>
      <c r="C75" s="4" t="s">
        <v>2</v>
      </c>
      <c r="D75" s="5" t="s">
        <v>9</v>
      </c>
    </row>
    <row r="76" spans="2:5" x14ac:dyDescent="0.3">
      <c r="B76" s="6" t="s">
        <v>4</v>
      </c>
      <c r="C76" s="9" t="s">
        <v>10</v>
      </c>
      <c r="D76" s="10" t="e">
        <f>#REF!-#REF!</f>
        <v>#REF!</v>
      </c>
    </row>
    <row r="77" spans="2:5" x14ac:dyDescent="0.3">
      <c r="B77" s="6" t="s">
        <v>4</v>
      </c>
      <c r="C77" s="9" t="s">
        <v>11</v>
      </c>
      <c r="D77" s="10" t="e">
        <f>#REF!-#REF!</f>
        <v>#REF!</v>
      </c>
    </row>
    <row r="78" spans="2:5" x14ac:dyDescent="0.3">
      <c r="B78" s="6" t="s">
        <v>4</v>
      </c>
      <c r="C78" s="9" t="s">
        <v>12</v>
      </c>
      <c r="D78" s="10" t="e">
        <f>#REF!-#REF!</f>
        <v>#REF!</v>
      </c>
    </row>
    <row r="79" spans="2:5" x14ac:dyDescent="0.3">
      <c r="B79" s="6" t="s">
        <v>4</v>
      </c>
      <c r="C79" s="9" t="s">
        <v>13</v>
      </c>
      <c r="D79" s="10" t="e">
        <f>#REF!-#REF!</f>
        <v>#REF!</v>
      </c>
    </row>
    <row r="80" spans="2:5" x14ac:dyDescent="0.3">
      <c r="B80" s="6" t="s">
        <v>4</v>
      </c>
      <c r="C80" s="9" t="s">
        <v>14</v>
      </c>
      <c r="D80" s="10" t="e">
        <f>#REF!-#REF!</f>
        <v>#REF!</v>
      </c>
    </row>
    <row r="81" spans="2:4" x14ac:dyDescent="0.3">
      <c r="B81" s="6" t="s">
        <v>4</v>
      </c>
      <c r="C81" s="9" t="s">
        <v>15</v>
      </c>
      <c r="D81" s="10" t="e">
        <f>#REF!-#REF!</f>
        <v>#REF!</v>
      </c>
    </row>
    <row r="82" spans="2:4" x14ac:dyDescent="0.3">
      <c r="B82" s="6" t="s">
        <v>4</v>
      </c>
      <c r="C82" s="9" t="s">
        <v>16</v>
      </c>
      <c r="D82" s="10" t="e">
        <f>#REF!-#REF!</f>
        <v>#REF!</v>
      </c>
    </row>
    <row r="83" spans="2:4" x14ac:dyDescent="0.3">
      <c r="B83" s="6" t="s">
        <v>4</v>
      </c>
      <c r="C83" s="9" t="s">
        <v>17</v>
      </c>
      <c r="D83" s="10" t="e">
        <f>#REF!-#REF!</f>
        <v>#REF!</v>
      </c>
    </row>
  </sheetData>
  <hyperlinks>
    <hyperlink ref="D3" r:id="rId1" display="=@subtotal(9,D5:D23)" xr:uid="{00000000-0004-0000-0000-000000000000}"/>
    <hyperlink ref="D74" r:id="rId2" display="=@subtotal(9,D5:D23)" xr:uid="{00000000-0004-0000-0000-000001000000}"/>
    <hyperlink ref="E3:F3" r:id="rId3" display="=@subtotal(9,D5:D23)" xr:uid="{00000000-0004-0000-0000-000002000000}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8"/>
  <sheetViews>
    <sheetView workbookViewId="0">
      <selection activeCell="B2" sqref="A2:XFD2"/>
    </sheetView>
  </sheetViews>
  <sheetFormatPr defaultColWidth="8.77734375" defaultRowHeight="14.4" x14ac:dyDescent="0.3"/>
  <cols>
    <col min="1" max="2" width="8.77734375" style="2"/>
    <col min="3" max="3" width="24.5546875" style="2" bestFit="1" customWidth="1"/>
    <col min="4" max="16384" width="8.77734375" style="2"/>
  </cols>
  <sheetData>
    <row r="2" spans="2:6" s="1" customFormat="1" x14ac:dyDescent="0.3">
      <c r="B2" s="1" t="s">
        <v>295</v>
      </c>
      <c r="D2" s="14">
        <f>SUBTOTAL(9,D4:D8)</f>
        <v>30.37</v>
      </c>
      <c r="E2" s="14">
        <f t="shared" ref="E2:F2" si="0">SUBTOTAL(9,E4:E8)</f>
        <v>38.119999999999997</v>
      </c>
      <c r="F2" s="14">
        <f t="shared" si="0"/>
        <v>-7.75</v>
      </c>
    </row>
    <row r="3" spans="2:6" ht="43.2" x14ac:dyDescent="0.3">
      <c r="B3" s="11" t="s">
        <v>20</v>
      </c>
      <c r="C3" s="11" t="s">
        <v>21</v>
      </c>
      <c r="D3" s="11" t="s">
        <v>3</v>
      </c>
      <c r="E3" s="11" t="s">
        <v>18</v>
      </c>
      <c r="F3" s="11" t="s">
        <v>19</v>
      </c>
    </row>
    <row r="4" spans="2:6" x14ac:dyDescent="0.3">
      <c r="B4" s="12" t="s">
        <v>22</v>
      </c>
      <c r="C4" s="12" t="s">
        <v>23</v>
      </c>
      <c r="D4" s="13">
        <v>12.27</v>
      </c>
      <c r="E4" s="10">
        <f>D4-F4</f>
        <v>20.02</v>
      </c>
      <c r="F4" s="9">
        <v>-7.75</v>
      </c>
    </row>
    <row r="5" spans="2:6" x14ac:dyDescent="0.3">
      <c r="B5" s="12" t="s">
        <v>22</v>
      </c>
      <c r="C5" s="12" t="s">
        <v>24</v>
      </c>
      <c r="D5" s="13">
        <v>0.02</v>
      </c>
      <c r="E5" s="10">
        <f t="shared" ref="E5:E8" si="1">D5</f>
        <v>0.02</v>
      </c>
      <c r="F5" s="9">
        <v>0</v>
      </c>
    </row>
    <row r="6" spans="2:6" x14ac:dyDescent="0.3">
      <c r="B6" s="12" t="s">
        <v>25</v>
      </c>
      <c r="C6" s="12" t="s">
        <v>24</v>
      </c>
      <c r="D6" s="13">
        <v>15.91</v>
      </c>
      <c r="E6" s="10">
        <f t="shared" si="1"/>
        <v>15.91</v>
      </c>
      <c r="F6" s="9">
        <v>0</v>
      </c>
    </row>
    <row r="7" spans="2:6" x14ac:dyDescent="0.3">
      <c r="B7" s="12" t="s">
        <v>26</v>
      </c>
      <c r="C7" s="12" t="s">
        <v>24</v>
      </c>
      <c r="D7" s="13">
        <f>1.98</f>
        <v>1.98</v>
      </c>
      <c r="E7" s="10">
        <f t="shared" si="1"/>
        <v>1.98</v>
      </c>
      <c r="F7" s="9">
        <v>0</v>
      </c>
    </row>
    <row r="8" spans="2:6" x14ac:dyDescent="0.3">
      <c r="B8" s="12" t="s">
        <v>27</v>
      </c>
      <c r="C8" s="12" t="s">
        <v>24</v>
      </c>
      <c r="D8" s="13">
        <v>0.19</v>
      </c>
      <c r="E8" s="10">
        <f t="shared" si="1"/>
        <v>0.19</v>
      </c>
      <c r="F8" s="9">
        <v>0</v>
      </c>
    </row>
  </sheetData>
  <hyperlinks>
    <hyperlink ref="D2" r:id="rId1" display="=@subtotal(9,D5:D23)" xr:uid="{00000000-0004-0000-0100-000000000000}"/>
    <hyperlink ref="E2:F2" r:id="rId2" display="=@subtotal(9,D5:D23)" xr:uid="{00000000-0004-0000-0100-000001000000}"/>
  </hyperlink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D4"/>
  <sheetViews>
    <sheetView workbookViewId="0">
      <selection activeCell="B3" sqref="B3"/>
    </sheetView>
  </sheetViews>
  <sheetFormatPr defaultRowHeight="14.4" x14ac:dyDescent="0.3"/>
  <cols>
    <col min="2" max="2" width="10.109375" bestFit="1" customWidth="1"/>
    <col min="3" max="3" width="33.33203125" bestFit="1" customWidth="1"/>
  </cols>
  <sheetData>
    <row r="2" spans="2:4" ht="12" customHeight="1" x14ac:dyDescent="0.3">
      <c r="B2" s="15" t="s">
        <v>296</v>
      </c>
      <c r="D2" s="14">
        <f>SUBTOTAL(9,D4:D4)</f>
        <v>29.18</v>
      </c>
    </row>
    <row r="3" spans="2:4" ht="43.2" x14ac:dyDescent="0.3">
      <c r="B3" s="11" t="s">
        <v>20</v>
      </c>
      <c r="C3" s="11" t="s">
        <v>21</v>
      </c>
      <c r="D3" s="11" t="s">
        <v>3</v>
      </c>
    </row>
    <row r="4" spans="2:4" x14ac:dyDescent="0.3">
      <c r="B4" s="6" t="s">
        <v>28</v>
      </c>
      <c r="C4" s="6" t="s">
        <v>29</v>
      </c>
      <c r="D4" s="7">
        <v>29.18</v>
      </c>
    </row>
  </sheetData>
  <hyperlinks>
    <hyperlink ref="D2" r:id="rId1" display="=@subtotal(9,D5:D23)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18"/>
  <sheetViews>
    <sheetView workbookViewId="0">
      <selection activeCell="C8" sqref="C8"/>
    </sheetView>
  </sheetViews>
  <sheetFormatPr defaultColWidth="9.21875" defaultRowHeight="14.4" x14ac:dyDescent="0.3"/>
  <cols>
    <col min="1" max="1" width="9.21875" style="2"/>
    <col min="2" max="2" width="27.21875" style="2" bestFit="1" customWidth="1"/>
    <col min="3" max="3" width="19.6640625" style="8" bestFit="1" customWidth="1"/>
    <col min="4" max="4" width="8.6640625" style="2" bestFit="1" customWidth="1"/>
    <col min="5" max="5" width="13.77734375" style="2" bestFit="1" customWidth="1"/>
    <col min="6" max="6" width="11.5546875" style="2" bestFit="1" customWidth="1"/>
    <col min="7" max="7" width="10.77734375" style="2" bestFit="1" customWidth="1"/>
    <col min="8" max="16384" width="9.21875" style="2"/>
  </cols>
  <sheetData>
    <row r="2" spans="2:4" s="1" customFormat="1" x14ac:dyDescent="0.3">
      <c r="B2" s="1" t="s">
        <v>297</v>
      </c>
      <c r="D2" s="1" t="s">
        <v>0</v>
      </c>
    </row>
    <row r="3" spans="2:4" s="48" customFormat="1" ht="28.8" x14ac:dyDescent="0.3">
      <c r="B3" s="47" t="s">
        <v>290</v>
      </c>
      <c r="C3" s="47" t="s">
        <v>291</v>
      </c>
      <c r="D3" s="47" t="s">
        <v>54</v>
      </c>
    </row>
    <row r="4" spans="2:4" ht="22.95" customHeight="1" x14ac:dyDescent="0.3">
      <c r="B4" s="49" t="s">
        <v>34</v>
      </c>
      <c r="C4" s="49" t="s">
        <v>286</v>
      </c>
      <c r="D4" s="50">
        <v>0.42506065999999998</v>
      </c>
    </row>
    <row r="5" spans="2:4" s="1" customFormat="1" ht="22.95" customHeight="1" x14ac:dyDescent="0.3">
      <c r="B5" s="49" t="s">
        <v>37</v>
      </c>
      <c r="C5" s="49" t="s">
        <v>286</v>
      </c>
      <c r="D5" s="50">
        <v>0.72094570000000002</v>
      </c>
    </row>
    <row r="6" spans="2:4" ht="22.95" customHeight="1" x14ac:dyDescent="0.3">
      <c r="B6" s="49" t="s">
        <v>287</v>
      </c>
      <c r="C6" s="49" t="s">
        <v>286</v>
      </c>
      <c r="D6" s="50">
        <v>2.4810800000000001E-2</v>
      </c>
    </row>
    <row r="7" spans="2:4" ht="22.95" customHeight="1" x14ac:dyDescent="0.3">
      <c r="B7" s="49" t="s">
        <v>33</v>
      </c>
      <c r="C7" s="49" t="s">
        <v>286</v>
      </c>
      <c r="D7" s="50">
        <v>0.375</v>
      </c>
    </row>
    <row r="8" spans="2:4" ht="22.95" customHeight="1" x14ac:dyDescent="0.3">
      <c r="B8" s="49" t="s">
        <v>32</v>
      </c>
      <c r="C8" s="49" t="s">
        <v>286</v>
      </c>
      <c r="D8" s="50">
        <v>1.7187865</v>
      </c>
    </row>
    <row r="9" spans="2:4" ht="22.95" customHeight="1" x14ac:dyDescent="0.3">
      <c r="B9" s="49" t="s">
        <v>36</v>
      </c>
      <c r="C9" s="49" t="s">
        <v>286</v>
      </c>
      <c r="D9" s="50">
        <v>2.1749999999999998</v>
      </c>
    </row>
    <row r="10" spans="2:4" ht="22.95" customHeight="1" x14ac:dyDescent="0.3">
      <c r="B10" s="49" t="s">
        <v>33</v>
      </c>
      <c r="C10" s="49" t="s">
        <v>286</v>
      </c>
      <c r="D10" s="50">
        <v>2.8329388</v>
      </c>
    </row>
    <row r="11" spans="2:4" ht="22.95" customHeight="1" x14ac:dyDescent="0.3">
      <c r="B11" s="49" t="s">
        <v>31</v>
      </c>
      <c r="C11" s="49" t="s">
        <v>286</v>
      </c>
      <c r="D11" s="50">
        <v>4.2423202</v>
      </c>
    </row>
    <row r="12" spans="2:4" ht="22.95" customHeight="1" x14ac:dyDescent="0.3">
      <c r="B12" s="49" t="s">
        <v>38</v>
      </c>
      <c r="C12" s="49" t="s">
        <v>286</v>
      </c>
      <c r="D12" s="50">
        <v>8.1961500000000007E-2</v>
      </c>
    </row>
    <row r="13" spans="2:4" ht="22.95" customHeight="1" x14ac:dyDescent="0.3">
      <c r="B13" s="49" t="s">
        <v>35</v>
      </c>
      <c r="C13" s="49" t="s">
        <v>286</v>
      </c>
      <c r="D13" s="50">
        <v>6.9113514</v>
      </c>
    </row>
    <row r="14" spans="2:4" ht="22.95" customHeight="1" x14ac:dyDescent="0.3">
      <c r="B14" s="49" t="s">
        <v>30</v>
      </c>
      <c r="C14" s="49" t="s">
        <v>286</v>
      </c>
      <c r="D14" s="50">
        <v>4.1940797999999999</v>
      </c>
    </row>
    <row r="15" spans="2:4" ht="22.95" customHeight="1" x14ac:dyDescent="0.3">
      <c r="B15" s="49" t="s">
        <v>287</v>
      </c>
      <c r="C15" s="49" t="s">
        <v>286</v>
      </c>
      <c r="D15" s="50">
        <v>1.10794E-2</v>
      </c>
    </row>
    <row r="16" spans="2:4" ht="22.95" customHeight="1" x14ac:dyDescent="0.3">
      <c r="B16" s="49" t="s">
        <v>288</v>
      </c>
      <c r="C16" s="49" t="s">
        <v>286</v>
      </c>
      <c r="D16" s="50">
        <v>5.9201999999999996E-3</v>
      </c>
    </row>
    <row r="17" spans="2:4" ht="22.95" customHeight="1" x14ac:dyDescent="0.3">
      <c r="B17" s="49" t="s">
        <v>287</v>
      </c>
      <c r="C17" s="49" t="s">
        <v>289</v>
      </c>
      <c r="D17" s="50">
        <v>0.59258319999999998</v>
      </c>
    </row>
    <row r="18" spans="2:4" s="16" customFormat="1" x14ac:dyDescent="0.3">
      <c r="B18" s="51" t="s">
        <v>292</v>
      </c>
      <c r="C18" s="51"/>
      <c r="D18" s="51">
        <f>SUM(D4:D17)</f>
        <v>24.311838160000001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6"/>
  <sheetViews>
    <sheetView tabSelected="1" workbookViewId="0">
      <selection activeCell="F6" sqref="F6"/>
    </sheetView>
  </sheetViews>
  <sheetFormatPr defaultColWidth="8.77734375" defaultRowHeight="14.4" x14ac:dyDescent="0.3"/>
  <cols>
    <col min="1" max="2" width="8.77734375" style="2"/>
    <col min="3" max="3" width="45.5546875" style="2" customWidth="1"/>
    <col min="4" max="16384" width="8.77734375" style="2"/>
  </cols>
  <sheetData>
    <row r="1" spans="2:6" x14ac:dyDescent="0.3">
      <c r="E1" s="10"/>
      <c r="F1" s="10"/>
    </row>
    <row r="2" spans="2:6" x14ac:dyDescent="0.3">
      <c r="E2" s="10"/>
      <c r="F2" s="10"/>
    </row>
    <row r="3" spans="2:6" s="1" customFormat="1" x14ac:dyDescent="0.3">
      <c r="B3" s="1" t="s">
        <v>298</v>
      </c>
      <c r="D3" s="14">
        <f>SUBTOTAL(9,D5:D15)</f>
        <v>285.63818505399996</v>
      </c>
      <c r="E3" s="14">
        <f t="shared" ref="E3:F3" si="0">SUBTOTAL(9,E5:E15)</f>
        <v>62.104510954000006</v>
      </c>
      <c r="F3" s="14">
        <f t="shared" si="0"/>
        <v>223.54367409999998</v>
      </c>
    </row>
    <row r="4" spans="2:6" ht="43.2" x14ac:dyDescent="0.3">
      <c r="B4" s="18" t="s">
        <v>39</v>
      </c>
      <c r="C4" s="18" t="s">
        <v>40</v>
      </c>
      <c r="D4" s="18" t="s">
        <v>3</v>
      </c>
      <c r="E4" s="11" t="s">
        <v>18</v>
      </c>
      <c r="F4" s="11" t="s">
        <v>19</v>
      </c>
    </row>
    <row r="5" spans="2:6" ht="12" customHeight="1" x14ac:dyDescent="0.3">
      <c r="B5" s="19" t="s">
        <v>25</v>
      </c>
      <c r="C5" s="20" t="s">
        <v>41</v>
      </c>
      <c r="D5" s="21">
        <v>3.3174226170000001</v>
      </c>
      <c r="E5" s="10">
        <v>3.3174226170000001</v>
      </c>
      <c r="F5" s="10">
        <v>0</v>
      </c>
    </row>
    <row r="6" spans="2:6" ht="12" customHeight="1" x14ac:dyDescent="0.3">
      <c r="B6" s="22" t="s">
        <v>42</v>
      </c>
      <c r="C6" s="20" t="s">
        <v>43</v>
      </c>
      <c r="D6" s="21">
        <v>1.24</v>
      </c>
      <c r="E6" s="2">
        <v>1.1599999999999999</v>
      </c>
      <c r="F6" s="10">
        <v>9.0000000000000066E-2</v>
      </c>
    </row>
    <row r="7" spans="2:6" ht="12" customHeight="1" x14ac:dyDescent="0.3">
      <c r="B7" s="19" t="s">
        <v>44</v>
      </c>
      <c r="C7" s="20" t="s">
        <v>45</v>
      </c>
      <c r="D7" s="21">
        <v>5.22</v>
      </c>
      <c r="F7" s="10">
        <v>5.22</v>
      </c>
    </row>
    <row r="8" spans="2:6" ht="12" customHeight="1" x14ac:dyDescent="0.3">
      <c r="B8" s="22" t="s">
        <v>42</v>
      </c>
      <c r="C8" s="20" t="s">
        <v>46</v>
      </c>
      <c r="D8" s="21">
        <v>18.55</v>
      </c>
      <c r="F8" s="10">
        <v>18.55</v>
      </c>
    </row>
    <row r="9" spans="2:6" ht="12" customHeight="1" x14ac:dyDescent="0.3">
      <c r="B9" s="22" t="s">
        <v>42</v>
      </c>
      <c r="C9" s="20" t="s">
        <v>47</v>
      </c>
      <c r="D9" s="21">
        <v>0.87</v>
      </c>
      <c r="E9" s="10"/>
      <c r="F9" s="10">
        <v>0.87</v>
      </c>
    </row>
    <row r="10" spans="2:6" ht="12" customHeight="1" x14ac:dyDescent="0.3">
      <c r="B10" s="19" t="s">
        <v>22</v>
      </c>
      <c r="C10" s="20" t="s">
        <v>48</v>
      </c>
      <c r="D10" s="21">
        <v>2.8708936380000001</v>
      </c>
      <c r="E10" s="10">
        <v>2.8708936380000001</v>
      </c>
      <c r="F10" s="10">
        <v>0</v>
      </c>
    </row>
    <row r="11" spans="2:6" ht="12" customHeight="1" x14ac:dyDescent="0.3">
      <c r="B11" s="22" t="s">
        <v>42</v>
      </c>
      <c r="C11" s="20" t="s">
        <v>49</v>
      </c>
      <c r="D11" s="21">
        <v>1.68</v>
      </c>
      <c r="E11" s="10">
        <v>1.68</v>
      </c>
      <c r="F11" s="10">
        <v>0</v>
      </c>
    </row>
    <row r="12" spans="2:6" ht="12" customHeight="1" x14ac:dyDescent="0.3">
      <c r="B12" s="19" t="s">
        <v>44</v>
      </c>
      <c r="C12" s="20" t="s">
        <v>50</v>
      </c>
      <c r="D12" s="21">
        <f>42.196194699-5.93</f>
        <v>36.266194699000003</v>
      </c>
      <c r="E12" s="10">
        <v>36.266194699000003</v>
      </c>
      <c r="F12" s="10">
        <v>0</v>
      </c>
    </row>
    <row r="13" spans="2:6" ht="12" customHeight="1" x14ac:dyDescent="0.3">
      <c r="B13" s="19" t="s">
        <v>44</v>
      </c>
      <c r="C13" s="20" t="s">
        <v>51</v>
      </c>
      <c r="D13" s="21">
        <v>198.81367409999999</v>
      </c>
      <c r="F13" s="10">
        <v>198.81367409999999</v>
      </c>
    </row>
    <row r="14" spans="2:6" ht="12" customHeight="1" x14ac:dyDescent="0.3">
      <c r="B14" s="19" t="s">
        <v>44</v>
      </c>
      <c r="C14" s="20" t="s">
        <v>52</v>
      </c>
      <c r="D14" s="21">
        <v>15.97</v>
      </c>
      <c r="E14" s="10">
        <v>15.97</v>
      </c>
      <c r="F14" s="10">
        <v>0</v>
      </c>
    </row>
    <row r="15" spans="2:6" ht="12" customHeight="1" x14ac:dyDescent="0.3">
      <c r="B15" s="19" t="s">
        <v>42</v>
      </c>
      <c r="C15" s="20" t="s">
        <v>53</v>
      </c>
      <c r="D15" s="21">
        <v>0.84</v>
      </c>
      <c r="E15" s="10">
        <v>0.84</v>
      </c>
      <c r="F15" s="10">
        <v>0</v>
      </c>
    </row>
    <row r="16" spans="2:6" ht="12" customHeight="1" x14ac:dyDescent="0.3"/>
  </sheetData>
  <hyperlinks>
    <hyperlink ref="D3" r:id="rId1" display="=@subtotal(9,D5:D23)" xr:uid="{00000000-0004-0000-0400-000000000000}"/>
    <hyperlink ref="E3:F3" r:id="rId2" display="=@subtotal(9,D5:D23)" xr:uid="{00000000-0004-0000-0400-000001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3"/>
  <sheetViews>
    <sheetView workbookViewId="0">
      <selection activeCell="C19" sqref="C19"/>
    </sheetView>
  </sheetViews>
  <sheetFormatPr defaultColWidth="8.77734375" defaultRowHeight="14.4" x14ac:dyDescent="0.3"/>
  <cols>
    <col min="1" max="2" width="8.77734375" style="2"/>
    <col min="3" max="3" width="45" style="2" bestFit="1" customWidth="1"/>
    <col min="4" max="9" width="8.77734375" style="2"/>
    <col min="10" max="10" width="16.21875" style="2" bestFit="1" customWidth="1"/>
    <col min="11" max="11" width="30" style="2" bestFit="1" customWidth="1"/>
    <col min="12" max="12" width="8.77734375" style="2"/>
    <col min="13" max="13" width="10.77734375" style="2" bestFit="1" customWidth="1"/>
    <col min="14" max="16384" width="8.77734375" style="2"/>
  </cols>
  <sheetData>
    <row r="1" spans="2:13" x14ac:dyDescent="0.3">
      <c r="E1" s="10"/>
      <c r="F1" s="10"/>
    </row>
    <row r="2" spans="2:13" ht="28.8" x14ac:dyDescent="0.3">
      <c r="B2" s="1" t="s">
        <v>299</v>
      </c>
      <c r="D2" s="9">
        <f>E2+F2</f>
        <v>177.10000000000002</v>
      </c>
      <c r="E2" s="9">
        <f>L5</f>
        <v>33.790000000000006</v>
      </c>
      <c r="F2" s="9">
        <f>M5</f>
        <v>143.31</v>
      </c>
      <c r="L2" s="11" t="s">
        <v>19</v>
      </c>
      <c r="M2" s="11" t="s">
        <v>18</v>
      </c>
    </row>
    <row r="3" spans="2:13" x14ac:dyDescent="0.3">
      <c r="C3" s="1"/>
      <c r="D3" s="14">
        <f>SUBTOTAL(9,D5:D96620)</f>
        <v>177.1009792487165</v>
      </c>
      <c r="E3" s="14">
        <f t="shared" ref="E3:F3" si="0">SUBTOTAL(9,E5:E96620)</f>
        <v>33.78788290384216</v>
      </c>
      <c r="F3" s="14">
        <f t="shared" si="0"/>
        <v>143.31309634487437</v>
      </c>
      <c r="J3" s="2" t="s">
        <v>151</v>
      </c>
      <c r="K3" s="25" t="s">
        <v>152</v>
      </c>
      <c r="L3" s="2">
        <v>10.14</v>
      </c>
      <c r="M3" s="2">
        <v>106.08</v>
      </c>
    </row>
    <row r="4" spans="2:13" ht="28.8" x14ac:dyDescent="0.3">
      <c r="B4" s="16" t="s">
        <v>39</v>
      </c>
      <c r="C4" s="16" t="s">
        <v>20</v>
      </c>
      <c r="D4" s="24" t="s">
        <v>54</v>
      </c>
      <c r="E4" s="11" t="s">
        <v>19</v>
      </c>
      <c r="F4" s="11" t="s">
        <v>18</v>
      </c>
      <c r="J4" s="2" t="s">
        <v>153</v>
      </c>
      <c r="K4" s="2" t="s">
        <v>154</v>
      </c>
      <c r="L4" s="2">
        <v>23.650000000000002</v>
      </c>
      <c r="M4" s="2">
        <v>37.229999999999997</v>
      </c>
    </row>
    <row r="5" spans="2:13" x14ac:dyDescent="0.3">
      <c r="B5" s="2" t="s">
        <v>26</v>
      </c>
      <c r="C5" s="2" t="s">
        <v>55</v>
      </c>
      <c r="D5" s="9">
        <v>0.23427930600000002</v>
      </c>
      <c r="E5" s="10">
        <f>D5</f>
        <v>0.23427930600000002</v>
      </c>
      <c r="F5" s="10">
        <f>D5-E5</f>
        <v>0</v>
      </c>
      <c r="L5" s="2">
        <f>SUM(L3:L4)</f>
        <v>33.790000000000006</v>
      </c>
      <c r="M5" s="2">
        <f>SUM(M3:M4)</f>
        <v>143.31</v>
      </c>
    </row>
    <row r="6" spans="2:13" x14ac:dyDescent="0.3">
      <c r="B6" s="2" t="s">
        <v>26</v>
      </c>
      <c r="C6" s="2" t="s">
        <v>56</v>
      </c>
      <c r="D6" s="9">
        <v>2.3515530999999999E-2</v>
      </c>
      <c r="E6" s="9">
        <v>0</v>
      </c>
      <c r="F6" s="10">
        <f t="shared" ref="F6:F69" si="1">D6-E6</f>
        <v>2.3515530999999999E-2</v>
      </c>
    </row>
    <row r="7" spans="2:13" x14ac:dyDescent="0.3">
      <c r="B7" s="2" t="s">
        <v>26</v>
      </c>
      <c r="C7" s="2" t="s">
        <v>57</v>
      </c>
      <c r="D7" s="9">
        <v>0.22139086600000002</v>
      </c>
      <c r="E7" s="9">
        <v>0</v>
      </c>
      <c r="F7" s="10">
        <f t="shared" si="1"/>
        <v>0.22139086600000002</v>
      </c>
    </row>
    <row r="8" spans="2:13" x14ac:dyDescent="0.3">
      <c r="B8" s="2" t="s">
        <v>26</v>
      </c>
      <c r="C8" s="2" t="s">
        <v>58</v>
      </c>
      <c r="D8" s="9">
        <v>0.273541335</v>
      </c>
      <c r="E8" s="9">
        <v>0</v>
      </c>
      <c r="F8" s="10">
        <f t="shared" si="1"/>
        <v>0.273541335</v>
      </c>
    </row>
    <row r="9" spans="2:13" x14ac:dyDescent="0.3">
      <c r="B9" s="2" t="s">
        <v>26</v>
      </c>
      <c r="C9" s="2" t="s">
        <v>59</v>
      </c>
      <c r="D9" s="9">
        <v>0.12840476099999998</v>
      </c>
      <c r="E9" s="9">
        <v>0</v>
      </c>
      <c r="F9" s="10">
        <f t="shared" si="1"/>
        <v>0.12840476099999998</v>
      </c>
    </row>
    <row r="10" spans="2:13" x14ac:dyDescent="0.3">
      <c r="B10" s="2" t="s">
        <v>26</v>
      </c>
      <c r="C10" s="2" t="s">
        <v>60</v>
      </c>
      <c r="D10" s="9">
        <v>0.57996217800000005</v>
      </c>
      <c r="E10" s="10">
        <f>D10</f>
        <v>0.57996217800000005</v>
      </c>
      <c r="F10" s="10">
        <f t="shared" si="1"/>
        <v>0</v>
      </c>
    </row>
    <row r="11" spans="2:13" x14ac:dyDescent="0.3">
      <c r="B11" s="2" t="s">
        <v>26</v>
      </c>
      <c r="C11" s="2" t="s">
        <v>61</v>
      </c>
      <c r="D11" s="9">
        <v>0.9364441750000011</v>
      </c>
      <c r="E11" s="10">
        <v>0.41644417500000108</v>
      </c>
      <c r="F11" s="10">
        <f t="shared" si="1"/>
        <v>0.52</v>
      </c>
    </row>
    <row r="12" spans="2:13" x14ac:dyDescent="0.3">
      <c r="B12" s="2" t="s">
        <v>26</v>
      </c>
      <c r="C12" s="2" t="s">
        <v>62</v>
      </c>
      <c r="D12" s="9">
        <v>0.12708302999999999</v>
      </c>
      <c r="E12" s="10">
        <f>D12</f>
        <v>0.12708302999999999</v>
      </c>
      <c r="F12" s="10">
        <f t="shared" si="1"/>
        <v>0</v>
      </c>
    </row>
    <row r="13" spans="2:13" x14ac:dyDescent="0.3">
      <c r="B13" s="2" t="s">
        <v>26</v>
      </c>
      <c r="C13" s="2" t="s">
        <v>63</v>
      </c>
      <c r="D13" s="9">
        <v>0.96062063600000014</v>
      </c>
      <c r="F13" s="10">
        <f t="shared" si="1"/>
        <v>0.96062063600000014</v>
      </c>
    </row>
    <row r="14" spans="2:13" x14ac:dyDescent="0.3">
      <c r="B14" s="2" t="s">
        <v>26</v>
      </c>
      <c r="C14" s="2" t="s">
        <v>64</v>
      </c>
      <c r="D14" s="9">
        <v>5.860887E-2</v>
      </c>
      <c r="F14" s="10">
        <f t="shared" si="1"/>
        <v>5.860887E-2</v>
      </c>
    </row>
    <row r="15" spans="2:13" x14ac:dyDescent="0.3">
      <c r="B15" s="2" t="s">
        <v>26</v>
      </c>
      <c r="C15" s="2" t="s">
        <v>65</v>
      </c>
      <c r="D15" s="9">
        <v>8.3495200000000006E-2</v>
      </c>
      <c r="F15" s="10">
        <f t="shared" si="1"/>
        <v>8.3495200000000006E-2</v>
      </c>
    </row>
    <row r="16" spans="2:13" x14ac:dyDescent="0.3">
      <c r="B16" s="2" t="s">
        <v>26</v>
      </c>
      <c r="C16" s="2" t="s">
        <v>66</v>
      </c>
      <c r="D16" s="9">
        <v>0.11014313000000001</v>
      </c>
      <c r="F16" s="10">
        <f t="shared" si="1"/>
        <v>0.11014313000000001</v>
      </c>
    </row>
    <row r="17" spans="2:6" x14ac:dyDescent="0.3">
      <c r="B17" s="2" t="s">
        <v>26</v>
      </c>
      <c r="C17" s="2" t="s">
        <v>67</v>
      </c>
      <c r="D17" s="9">
        <v>0.17435980000000001</v>
      </c>
      <c r="F17" s="10">
        <f t="shared" si="1"/>
        <v>0.17435980000000001</v>
      </c>
    </row>
    <row r="18" spans="2:6" x14ac:dyDescent="0.3">
      <c r="B18" s="2" t="s">
        <v>26</v>
      </c>
      <c r="C18" s="2" t="s">
        <v>68</v>
      </c>
      <c r="D18" s="9">
        <v>6.8314479999999886E-2</v>
      </c>
      <c r="F18" s="10">
        <f t="shared" si="1"/>
        <v>6.8314479999999886E-2</v>
      </c>
    </row>
    <row r="19" spans="2:6" x14ac:dyDescent="0.3">
      <c r="B19" s="2" t="s">
        <v>26</v>
      </c>
      <c r="C19" s="2" t="s">
        <v>69</v>
      </c>
      <c r="D19" s="9">
        <v>0.223209242</v>
      </c>
      <c r="F19" s="10">
        <f t="shared" si="1"/>
        <v>0.223209242</v>
      </c>
    </row>
    <row r="20" spans="2:6" x14ac:dyDescent="0.3">
      <c r="B20" s="2" t="s">
        <v>26</v>
      </c>
      <c r="C20" s="2" t="s">
        <v>70</v>
      </c>
      <c r="D20" s="9">
        <v>3.7653300000000001E-2</v>
      </c>
      <c r="F20" s="10">
        <f t="shared" si="1"/>
        <v>3.7653300000000001E-2</v>
      </c>
    </row>
    <row r="21" spans="2:6" x14ac:dyDescent="0.3">
      <c r="B21" s="2" t="s">
        <v>26</v>
      </c>
      <c r="C21" s="2" t="s">
        <v>71</v>
      </c>
      <c r="D21" s="9">
        <v>0.28368216099999999</v>
      </c>
      <c r="E21" s="10">
        <f>D21</f>
        <v>0.28368216099999999</v>
      </c>
      <c r="F21" s="10">
        <f t="shared" si="1"/>
        <v>0</v>
      </c>
    </row>
    <row r="22" spans="2:6" x14ac:dyDescent="0.3">
      <c r="B22" s="2" t="s">
        <v>26</v>
      </c>
      <c r="C22" s="2" t="s">
        <v>72</v>
      </c>
      <c r="D22" s="9">
        <v>3.3250200000000001E-2</v>
      </c>
      <c r="F22" s="10">
        <f t="shared" si="1"/>
        <v>3.3250200000000001E-2</v>
      </c>
    </row>
    <row r="23" spans="2:6" x14ac:dyDescent="0.3">
      <c r="B23" s="2" t="s">
        <v>26</v>
      </c>
      <c r="C23" s="2" t="s">
        <v>73</v>
      </c>
      <c r="D23" s="9">
        <v>0.64706053799999996</v>
      </c>
      <c r="E23" s="10">
        <f>D23</f>
        <v>0.64706053799999996</v>
      </c>
      <c r="F23" s="10">
        <f t="shared" si="1"/>
        <v>0</v>
      </c>
    </row>
    <row r="24" spans="2:6" x14ac:dyDescent="0.3">
      <c r="B24" s="2" t="s">
        <v>26</v>
      </c>
      <c r="C24" s="2" t="s">
        <v>74</v>
      </c>
      <c r="D24" s="9">
        <v>2.1094499999999999E-2</v>
      </c>
      <c r="F24" s="10">
        <f t="shared" si="1"/>
        <v>2.1094499999999999E-2</v>
      </c>
    </row>
    <row r="25" spans="2:6" x14ac:dyDescent="0.3">
      <c r="B25" s="2" t="s">
        <v>26</v>
      </c>
      <c r="C25" s="2" t="s">
        <v>75</v>
      </c>
      <c r="D25" s="9">
        <v>4.6623907999999971E-2</v>
      </c>
      <c r="E25" s="10">
        <f>D25</f>
        <v>4.6623907999999971E-2</v>
      </c>
      <c r="F25" s="10">
        <f t="shared" si="1"/>
        <v>0</v>
      </c>
    </row>
    <row r="26" spans="2:6" x14ac:dyDescent="0.3">
      <c r="B26" s="2" t="s">
        <v>4</v>
      </c>
      <c r="C26" s="2" t="s">
        <v>4</v>
      </c>
      <c r="D26" s="9">
        <v>5.6630341390000005</v>
      </c>
      <c r="F26" s="10">
        <f t="shared" si="1"/>
        <v>5.6630341390000005</v>
      </c>
    </row>
    <row r="27" spans="2:6" x14ac:dyDescent="0.3">
      <c r="B27" s="2" t="s">
        <v>25</v>
      </c>
      <c r="C27" s="23" t="s">
        <v>76</v>
      </c>
      <c r="D27" s="9">
        <v>0.11107577999999999</v>
      </c>
      <c r="F27" s="10">
        <f t="shared" si="1"/>
        <v>0.11107577999999999</v>
      </c>
    </row>
    <row r="28" spans="2:6" x14ac:dyDescent="0.3">
      <c r="B28" s="2" t="s">
        <v>77</v>
      </c>
      <c r="C28" s="2" t="s">
        <v>77</v>
      </c>
      <c r="D28" s="9">
        <v>6.3440602999999998E-2</v>
      </c>
      <c r="F28" s="10">
        <f t="shared" si="1"/>
        <v>6.3440602999999998E-2</v>
      </c>
    </row>
    <row r="29" spans="2:6" x14ac:dyDescent="0.3">
      <c r="B29" s="2" t="s">
        <v>22</v>
      </c>
      <c r="C29" s="2" t="s">
        <v>78</v>
      </c>
      <c r="D29" s="9">
        <v>0.23922323600000003</v>
      </c>
      <c r="F29" s="10">
        <f t="shared" si="1"/>
        <v>0.23922323600000003</v>
      </c>
    </row>
    <row r="30" spans="2:6" x14ac:dyDescent="0.3">
      <c r="B30" s="2" t="s">
        <v>22</v>
      </c>
      <c r="C30" s="2" t="s">
        <v>79</v>
      </c>
      <c r="D30" s="9">
        <v>0.15088985999999999</v>
      </c>
      <c r="F30" s="10">
        <f t="shared" si="1"/>
        <v>0.15088985999999999</v>
      </c>
    </row>
    <row r="31" spans="2:6" x14ac:dyDescent="0.3">
      <c r="B31" s="2" t="s">
        <v>22</v>
      </c>
      <c r="C31" s="2" t="s">
        <v>80</v>
      </c>
      <c r="D31" s="9">
        <v>0.55281944900000002</v>
      </c>
      <c r="E31" s="10">
        <f>D31</f>
        <v>0.55281944900000002</v>
      </c>
      <c r="F31" s="10">
        <f t="shared" si="1"/>
        <v>0</v>
      </c>
    </row>
    <row r="32" spans="2:6" x14ac:dyDescent="0.3">
      <c r="B32" s="2" t="s">
        <v>22</v>
      </c>
      <c r="C32" s="2" t="s">
        <v>81</v>
      </c>
      <c r="D32" s="9">
        <v>2.6042860579999996</v>
      </c>
      <c r="E32" s="10">
        <f>D32</f>
        <v>2.6042860579999996</v>
      </c>
      <c r="F32" s="10">
        <f t="shared" si="1"/>
        <v>0</v>
      </c>
    </row>
    <row r="33" spans="2:6" x14ac:dyDescent="0.3">
      <c r="B33" s="2" t="s">
        <v>22</v>
      </c>
      <c r="C33" s="2" t="s">
        <v>82</v>
      </c>
      <c r="D33" s="9">
        <v>0.59585929999999998</v>
      </c>
      <c r="E33" s="10">
        <f>D33</f>
        <v>0.59585929999999998</v>
      </c>
      <c r="F33" s="10">
        <f t="shared" si="1"/>
        <v>0</v>
      </c>
    </row>
    <row r="34" spans="2:6" x14ac:dyDescent="0.3">
      <c r="B34" s="2" t="s">
        <v>22</v>
      </c>
      <c r="C34" s="2" t="s">
        <v>83</v>
      </c>
      <c r="D34" s="9">
        <v>2.4802548000000001E-2</v>
      </c>
      <c r="F34" s="10">
        <f t="shared" si="1"/>
        <v>2.4802548000000001E-2</v>
      </c>
    </row>
    <row r="35" spans="2:6" x14ac:dyDescent="0.3">
      <c r="B35" s="2" t="s">
        <v>22</v>
      </c>
      <c r="C35" s="2" t="s">
        <v>84</v>
      </c>
      <c r="D35" s="9">
        <v>0.202641817</v>
      </c>
      <c r="F35" s="10">
        <f t="shared" si="1"/>
        <v>0.202641817</v>
      </c>
    </row>
    <row r="36" spans="2:6" x14ac:dyDescent="0.3">
      <c r="B36" s="2" t="s">
        <v>22</v>
      </c>
      <c r="C36" s="2" t="s">
        <v>85</v>
      </c>
      <c r="D36" s="9">
        <v>9.9328314999999989</v>
      </c>
      <c r="E36" s="10">
        <v>0</v>
      </c>
      <c r="F36" s="10">
        <f t="shared" si="1"/>
        <v>9.9328314999999989</v>
      </c>
    </row>
    <row r="37" spans="2:6" x14ac:dyDescent="0.3">
      <c r="B37" s="2" t="s">
        <v>86</v>
      </c>
      <c r="C37" s="23" t="s">
        <v>87</v>
      </c>
      <c r="D37" s="9">
        <v>0.48785684999999995</v>
      </c>
      <c r="E37" s="10">
        <f>D37</f>
        <v>0.48785684999999995</v>
      </c>
      <c r="F37" s="10">
        <f t="shared" si="1"/>
        <v>0</v>
      </c>
    </row>
    <row r="38" spans="2:6" x14ac:dyDescent="0.3">
      <c r="B38" s="2" t="s">
        <v>86</v>
      </c>
      <c r="C38" s="23" t="s">
        <v>88</v>
      </c>
      <c r="D38" s="9">
        <v>3.8451427409999996</v>
      </c>
      <c r="E38" s="10">
        <v>0</v>
      </c>
      <c r="F38" s="10">
        <f t="shared" si="1"/>
        <v>3.8451427409999996</v>
      </c>
    </row>
    <row r="39" spans="2:6" x14ac:dyDescent="0.3">
      <c r="B39" s="2" t="s">
        <v>86</v>
      </c>
      <c r="C39" s="23" t="s">
        <v>89</v>
      </c>
      <c r="D39" s="9">
        <v>0.5275763</v>
      </c>
      <c r="E39" s="10">
        <v>0</v>
      </c>
      <c r="F39" s="10">
        <f t="shared" si="1"/>
        <v>0.5275763</v>
      </c>
    </row>
    <row r="40" spans="2:6" x14ac:dyDescent="0.3">
      <c r="B40" s="2" t="s">
        <v>86</v>
      </c>
      <c r="C40" s="23" t="s">
        <v>90</v>
      </c>
      <c r="D40" s="9">
        <v>3.5221452229999999</v>
      </c>
      <c r="F40" s="10">
        <f t="shared" si="1"/>
        <v>3.5221452229999999</v>
      </c>
    </row>
    <row r="41" spans="2:6" x14ac:dyDescent="0.3">
      <c r="B41" s="2" t="s">
        <v>86</v>
      </c>
      <c r="C41" s="23" t="s">
        <v>91</v>
      </c>
      <c r="D41" s="9">
        <v>0.63207639999999998</v>
      </c>
      <c r="E41" s="10">
        <f>D41</f>
        <v>0.63207639999999998</v>
      </c>
      <c r="F41" s="10">
        <f t="shared" si="1"/>
        <v>0</v>
      </c>
    </row>
    <row r="42" spans="2:6" x14ac:dyDescent="0.3">
      <c r="B42" s="2" t="s">
        <v>86</v>
      </c>
      <c r="C42" s="23" t="s">
        <v>92</v>
      </c>
      <c r="D42" s="9">
        <v>0.95223307499999998</v>
      </c>
      <c r="E42" s="10">
        <f>D42</f>
        <v>0.95223307499999998</v>
      </c>
      <c r="F42" s="10">
        <f t="shared" si="1"/>
        <v>0</v>
      </c>
    </row>
    <row r="43" spans="2:6" x14ac:dyDescent="0.3">
      <c r="B43" s="2" t="s">
        <v>86</v>
      </c>
      <c r="C43" s="2" t="s">
        <v>93</v>
      </c>
      <c r="D43" s="9">
        <v>2.3216592599999997</v>
      </c>
      <c r="E43" s="10">
        <f>D43</f>
        <v>2.3216592599999997</v>
      </c>
      <c r="F43" s="10">
        <f t="shared" si="1"/>
        <v>0</v>
      </c>
    </row>
    <row r="44" spans="2:6" x14ac:dyDescent="0.3">
      <c r="B44" s="2" t="s">
        <v>86</v>
      </c>
      <c r="C44" s="2" t="s">
        <v>94</v>
      </c>
      <c r="D44" s="9">
        <v>0.22099828500000002</v>
      </c>
      <c r="F44" s="10">
        <f t="shared" si="1"/>
        <v>0.22099828500000002</v>
      </c>
    </row>
    <row r="45" spans="2:6" x14ac:dyDescent="0.3">
      <c r="B45" s="2" t="s">
        <v>86</v>
      </c>
      <c r="C45" s="23" t="s">
        <v>95</v>
      </c>
      <c r="D45" s="9">
        <v>1.0179389050000001</v>
      </c>
      <c r="E45" s="10">
        <f>D45</f>
        <v>1.0179389050000001</v>
      </c>
      <c r="F45" s="10">
        <f t="shared" si="1"/>
        <v>0</v>
      </c>
    </row>
    <row r="46" spans="2:6" x14ac:dyDescent="0.3">
      <c r="B46" s="2" t="s">
        <v>25</v>
      </c>
      <c r="C46" s="23" t="s">
        <v>96</v>
      </c>
      <c r="D46" s="9">
        <v>0.71377423600000001</v>
      </c>
      <c r="F46" s="10">
        <f t="shared" si="1"/>
        <v>0.71377423600000001</v>
      </c>
    </row>
    <row r="47" spans="2:6" x14ac:dyDescent="0.3">
      <c r="B47" s="2" t="s">
        <v>97</v>
      </c>
      <c r="C47" s="23" t="s">
        <v>98</v>
      </c>
      <c r="D47" s="9">
        <v>1.3717027740000001</v>
      </c>
      <c r="F47" s="10">
        <f t="shared" si="1"/>
        <v>1.3717027740000001</v>
      </c>
    </row>
    <row r="48" spans="2:6" x14ac:dyDescent="0.3">
      <c r="B48" s="2" t="s">
        <v>97</v>
      </c>
      <c r="C48" s="2" t="s">
        <v>99</v>
      </c>
      <c r="D48" s="9">
        <v>0.69096137999999996</v>
      </c>
      <c r="F48" s="10">
        <f t="shared" si="1"/>
        <v>0.69096137999999996</v>
      </c>
    </row>
    <row r="49" spans="2:6" x14ac:dyDescent="0.3">
      <c r="B49" s="2" t="s">
        <v>97</v>
      </c>
      <c r="C49" s="23" t="s">
        <v>100</v>
      </c>
      <c r="D49" s="9">
        <v>5.6903314570000019</v>
      </c>
      <c r="F49" s="10">
        <f t="shared" si="1"/>
        <v>5.6903314570000019</v>
      </c>
    </row>
    <row r="50" spans="2:6" x14ac:dyDescent="0.3">
      <c r="B50" s="2" t="s">
        <v>97</v>
      </c>
      <c r="C50" s="23" t="s">
        <v>101</v>
      </c>
      <c r="D50" s="9">
        <v>1.3717945779999998</v>
      </c>
      <c r="F50" s="10">
        <f t="shared" si="1"/>
        <v>1.3717945779999998</v>
      </c>
    </row>
    <row r="51" spans="2:6" x14ac:dyDescent="0.3">
      <c r="B51" s="2" t="s">
        <v>97</v>
      </c>
      <c r="C51" s="23" t="s">
        <v>102</v>
      </c>
      <c r="D51" s="9">
        <v>0.57505612700000008</v>
      </c>
      <c r="F51" s="10">
        <f t="shared" si="1"/>
        <v>0.57505612700000008</v>
      </c>
    </row>
    <row r="52" spans="2:6" x14ac:dyDescent="0.3">
      <c r="B52" s="2" t="s">
        <v>97</v>
      </c>
      <c r="C52" s="23" t="s">
        <v>103</v>
      </c>
      <c r="D52" s="9">
        <v>0.70443918500000002</v>
      </c>
      <c r="F52" s="10">
        <f t="shared" si="1"/>
        <v>0.70443918500000002</v>
      </c>
    </row>
    <row r="53" spans="2:6" x14ac:dyDescent="0.3">
      <c r="B53" s="2" t="s">
        <v>97</v>
      </c>
      <c r="C53" s="2" t="s">
        <v>104</v>
      </c>
      <c r="D53" s="9">
        <v>10.610573879999992</v>
      </c>
      <c r="F53" s="10">
        <f t="shared" si="1"/>
        <v>10.610573879999992</v>
      </c>
    </row>
    <row r="54" spans="2:6" x14ac:dyDescent="0.3">
      <c r="B54" s="2" t="s">
        <v>97</v>
      </c>
      <c r="C54" s="2" t="s">
        <v>105</v>
      </c>
      <c r="D54" s="9">
        <v>2.7274954689999995</v>
      </c>
      <c r="E54" s="10">
        <v>0</v>
      </c>
      <c r="F54" s="10">
        <f t="shared" si="1"/>
        <v>2.7274954689999995</v>
      </c>
    </row>
    <row r="55" spans="2:6" x14ac:dyDescent="0.3">
      <c r="B55" s="2" t="s">
        <v>97</v>
      </c>
      <c r="C55" s="2" t="s">
        <v>106</v>
      </c>
      <c r="D55" s="9">
        <v>1.058221294</v>
      </c>
      <c r="E55" s="10">
        <v>0</v>
      </c>
      <c r="F55" s="10">
        <f t="shared" si="1"/>
        <v>1.058221294</v>
      </c>
    </row>
    <row r="56" spans="2:6" x14ac:dyDescent="0.3">
      <c r="B56" s="2" t="s">
        <v>97</v>
      </c>
      <c r="C56" s="2" t="s">
        <v>107</v>
      </c>
      <c r="D56" s="9">
        <v>0.93118219400000013</v>
      </c>
      <c r="E56" s="10">
        <f>D56</f>
        <v>0.93118219400000013</v>
      </c>
      <c r="F56" s="10">
        <f t="shared" si="1"/>
        <v>0</v>
      </c>
    </row>
    <row r="57" spans="2:6" x14ac:dyDescent="0.3">
      <c r="B57" s="2" t="s">
        <v>97</v>
      </c>
      <c r="C57" s="2" t="s">
        <v>108</v>
      </c>
      <c r="D57" s="9">
        <v>1.4239273299999999</v>
      </c>
      <c r="E57" s="10">
        <f>D57</f>
        <v>1.4239273299999999</v>
      </c>
      <c r="F57" s="10">
        <f t="shared" si="1"/>
        <v>0</v>
      </c>
    </row>
    <row r="58" spans="2:6" x14ac:dyDescent="0.3">
      <c r="B58" s="2" t="s">
        <v>97</v>
      </c>
      <c r="C58" s="23" t="s">
        <v>109</v>
      </c>
      <c r="D58" s="9">
        <v>1.1497845089999998</v>
      </c>
      <c r="F58" s="10">
        <f t="shared" si="1"/>
        <v>1.1497845089999998</v>
      </c>
    </row>
    <row r="59" spans="2:6" x14ac:dyDescent="0.3">
      <c r="B59" s="2" t="s">
        <v>97</v>
      </c>
      <c r="C59" s="23" t="s">
        <v>110</v>
      </c>
      <c r="D59" s="9">
        <v>0.16286250000000002</v>
      </c>
      <c r="F59" s="10">
        <f t="shared" si="1"/>
        <v>0.16286250000000002</v>
      </c>
    </row>
    <row r="60" spans="2:6" x14ac:dyDescent="0.3">
      <c r="B60" s="2" t="s">
        <v>97</v>
      </c>
      <c r="C60" s="2" t="s">
        <v>111</v>
      </c>
      <c r="D60" s="9">
        <v>2.7404074880000002</v>
      </c>
      <c r="F60" s="10">
        <f t="shared" si="1"/>
        <v>2.7404074880000002</v>
      </c>
    </row>
    <row r="61" spans="2:6" x14ac:dyDescent="0.3">
      <c r="B61" s="2" t="s">
        <v>97</v>
      </c>
      <c r="C61" s="2" t="s">
        <v>112</v>
      </c>
      <c r="D61" s="9">
        <v>0.63565290299999988</v>
      </c>
      <c r="E61" s="10">
        <f>D61</f>
        <v>0.63565290299999988</v>
      </c>
      <c r="F61" s="10">
        <f t="shared" si="1"/>
        <v>0</v>
      </c>
    </row>
    <row r="62" spans="2:6" x14ac:dyDescent="0.3">
      <c r="B62" s="2" t="s">
        <v>97</v>
      </c>
      <c r="C62" s="2" t="s">
        <v>28</v>
      </c>
      <c r="D62" s="9">
        <v>0.31105690000000003</v>
      </c>
      <c r="E62" s="10">
        <f>D62</f>
        <v>0.31105690000000003</v>
      </c>
      <c r="F62" s="10">
        <f t="shared" si="1"/>
        <v>0</v>
      </c>
    </row>
    <row r="63" spans="2:6" x14ac:dyDescent="0.3">
      <c r="B63" s="2" t="s">
        <v>97</v>
      </c>
      <c r="C63" s="23" t="s">
        <v>113</v>
      </c>
      <c r="D63" s="9">
        <v>0.64125125700000007</v>
      </c>
      <c r="E63" s="10">
        <f>D63</f>
        <v>0.64125125700000007</v>
      </c>
      <c r="F63" s="10">
        <f t="shared" si="1"/>
        <v>0</v>
      </c>
    </row>
    <row r="64" spans="2:6" x14ac:dyDescent="0.3">
      <c r="B64" s="2" t="s">
        <v>97</v>
      </c>
      <c r="C64" s="23" t="s">
        <v>114</v>
      </c>
      <c r="D64" s="9">
        <v>2.2268811499999988</v>
      </c>
      <c r="E64" s="10">
        <f>D64</f>
        <v>2.2268811499999988</v>
      </c>
      <c r="F64" s="10">
        <f t="shared" si="1"/>
        <v>0</v>
      </c>
    </row>
    <row r="65" spans="2:6" x14ac:dyDescent="0.3">
      <c r="B65" s="2" t="s">
        <v>97</v>
      </c>
      <c r="C65" s="2" t="s">
        <v>115</v>
      </c>
      <c r="D65" s="9">
        <v>0.96390989100000002</v>
      </c>
      <c r="F65" s="10">
        <f t="shared" si="1"/>
        <v>0.96390989100000002</v>
      </c>
    </row>
    <row r="66" spans="2:6" x14ac:dyDescent="0.3">
      <c r="B66" s="2" t="s">
        <v>97</v>
      </c>
      <c r="C66" s="23" t="s">
        <v>116</v>
      </c>
      <c r="D66" s="9">
        <v>1.4918138299999999</v>
      </c>
      <c r="F66" s="10">
        <f t="shared" si="1"/>
        <v>1.4918138299999999</v>
      </c>
    </row>
    <row r="67" spans="2:6" x14ac:dyDescent="0.3">
      <c r="B67" s="2" t="s">
        <v>97</v>
      </c>
      <c r="C67" s="2" t="s">
        <v>117</v>
      </c>
      <c r="D67" s="9">
        <v>0.82823081500000018</v>
      </c>
      <c r="E67" s="10">
        <f>D67</f>
        <v>0.82823081500000018</v>
      </c>
      <c r="F67" s="10">
        <f t="shared" si="1"/>
        <v>0</v>
      </c>
    </row>
    <row r="68" spans="2:6" x14ac:dyDescent="0.3">
      <c r="B68" s="2" t="s">
        <v>118</v>
      </c>
      <c r="C68" s="2" t="s">
        <v>119</v>
      </c>
      <c r="D68" s="9">
        <v>1.5674603812103318</v>
      </c>
      <c r="F68" s="10">
        <f t="shared" si="1"/>
        <v>1.5674603812103318</v>
      </c>
    </row>
    <row r="69" spans="2:6" x14ac:dyDescent="0.3">
      <c r="B69" s="2" t="s">
        <v>118</v>
      </c>
      <c r="C69" s="2" t="s">
        <v>120</v>
      </c>
      <c r="D69" s="9">
        <v>5.423187481617564</v>
      </c>
      <c r="E69" s="10">
        <f>D69</f>
        <v>5.423187481617564</v>
      </c>
      <c r="F69" s="10">
        <f t="shared" si="1"/>
        <v>0</v>
      </c>
    </row>
    <row r="70" spans="2:6" x14ac:dyDescent="0.3">
      <c r="B70" s="2" t="s">
        <v>118</v>
      </c>
      <c r="C70" s="2" t="s">
        <v>104</v>
      </c>
      <c r="D70" s="9">
        <v>0.41941459500000006</v>
      </c>
      <c r="F70" s="10">
        <f t="shared" ref="F70:F89" si="2">D70-E70</f>
        <v>0.41941459500000006</v>
      </c>
    </row>
    <row r="71" spans="2:6" x14ac:dyDescent="0.3">
      <c r="B71" s="2" t="s">
        <v>118</v>
      </c>
      <c r="C71" s="2" t="s">
        <v>121</v>
      </c>
      <c r="D71" s="9">
        <v>0.27583197300000001</v>
      </c>
      <c r="E71" s="10">
        <f>D71</f>
        <v>0.27583197300000001</v>
      </c>
      <c r="F71" s="10">
        <f t="shared" si="2"/>
        <v>0</v>
      </c>
    </row>
    <row r="72" spans="2:6" x14ac:dyDescent="0.3">
      <c r="B72" s="2" t="s">
        <v>118</v>
      </c>
      <c r="C72" s="2" t="s">
        <v>122</v>
      </c>
      <c r="D72" s="9">
        <v>1.2638878198919354</v>
      </c>
      <c r="F72" s="10">
        <f t="shared" si="2"/>
        <v>1.2638878198919354</v>
      </c>
    </row>
    <row r="73" spans="2:6" x14ac:dyDescent="0.3">
      <c r="B73" s="2" t="s">
        <v>118</v>
      </c>
      <c r="C73" s="2" t="s">
        <v>123</v>
      </c>
      <c r="D73" s="9">
        <v>1.8724655189242405</v>
      </c>
      <c r="F73" s="10">
        <f t="shared" si="2"/>
        <v>1.8724655189242405</v>
      </c>
    </row>
    <row r="74" spans="2:6" x14ac:dyDescent="0.3">
      <c r="B74" s="2" t="s">
        <v>118</v>
      </c>
      <c r="C74" s="2" t="s">
        <v>124</v>
      </c>
      <c r="D74" s="9">
        <v>4.3010581772245953</v>
      </c>
      <c r="E74" s="10">
        <f>D74</f>
        <v>4.3010581772245953</v>
      </c>
      <c r="F74" s="10">
        <f t="shared" si="2"/>
        <v>0</v>
      </c>
    </row>
    <row r="75" spans="2:6" x14ac:dyDescent="0.3">
      <c r="B75" s="2" t="s">
        <v>118</v>
      </c>
      <c r="C75" s="2" t="s">
        <v>125</v>
      </c>
      <c r="D75" s="9">
        <v>4.2378855778478544</v>
      </c>
      <c r="F75" s="10">
        <f t="shared" si="2"/>
        <v>4.2378855778478544</v>
      </c>
    </row>
    <row r="76" spans="2:6" x14ac:dyDescent="0.3">
      <c r="B76" s="2" t="s">
        <v>118</v>
      </c>
      <c r="C76" s="2" t="s">
        <v>126</v>
      </c>
      <c r="D76" s="9">
        <v>0.35960949799999997</v>
      </c>
      <c r="F76" s="10">
        <f t="shared" si="2"/>
        <v>0.35960949799999997</v>
      </c>
    </row>
    <row r="77" spans="2:6" x14ac:dyDescent="0.3">
      <c r="B77" s="2" t="s">
        <v>118</v>
      </c>
      <c r="C77" s="2" t="s">
        <v>127</v>
      </c>
      <c r="D77" s="9">
        <v>0.23154673199999998</v>
      </c>
      <c r="F77" s="10">
        <f t="shared" si="2"/>
        <v>0.23154673199999998</v>
      </c>
    </row>
    <row r="78" spans="2:6" x14ac:dyDescent="0.3">
      <c r="B78" s="2" t="s">
        <v>44</v>
      </c>
      <c r="C78" s="2" t="s">
        <v>128</v>
      </c>
      <c r="D78" s="9">
        <v>0.29862952799999998</v>
      </c>
      <c r="F78" s="10">
        <f t="shared" si="2"/>
        <v>0.29862952799999998</v>
      </c>
    </row>
    <row r="79" spans="2:6" x14ac:dyDescent="0.3">
      <c r="B79" s="2" t="s">
        <v>44</v>
      </c>
      <c r="C79" s="2" t="s">
        <v>129</v>
      </c>
      <c r="D79" s="9">
        <v>1.1247415630000026</v>
      </c>
      <c r="F79" s="10">
        <f t="shared" si="2"/>
        <v>1.1247415630000026</v>
      </c>
    </row>
    <row r="80" spans="2:6" x14ac:dyDescent="0.3">
      <c r="B80" s="2" t="s">
        <v>44</v>
      </c>
      <c r="C80" s="2" t="s">
        <v>130</v>
      </c>
      <c r="D80" s="9">
        <v>15.710363527</v>
      </c>
      <c r="E80" s="10">
        <v>0</v>
      </c>
      <c r="F80" s="10">
        <f t="shared" si="2"/>
        <v>15.710363527</v>
      </c>
    </row>
    <row r="81" spans="2:6" x14ac:dyDescent="0.3">
      <c r="B81" s="2" t="s">
        <v>44</v>
      </c>
      <c r="C81" s="2" t="s">
        <v>131</v>
      </c>
      <c r="D81" s="9">
        <v>4.507463529999999</v>
      </c>
      <c r="F81" s="10">
        <f t="shared" si="2"/>
        <v>4.507463529999999</v>
      </c>
    </row>
    <row r="82" spans="2:6" x14ac:dyDescent="0.3">
      <c r="B82" s="2" t="s">
        <v>44</v>
      </c>
      <c r="C82" s="2" t="s">
        <v>132</v>
      </c>
      <c r="D82" s="9">
        <v>0.47279423900000001</v>
      </c>
      <c r="F82" s="10">
        <f t="shared" si="2"/>
        <v>0.47279423900000001</v>
      </c>
    </row>
    <row r="83" spans="2:6" x14ac:dyDescent="0.3">
      <c r="B83" s="2" t="s">
        <v>44</v>
      </c>
      <c r="C83" s="2" t="s">
        <v>133</v>
      </c>
      <c r="D83" s="9">
        <v>11.155269400000002</v>
      </c>
      <c r="F83" s="10">
        <f t="shared" si="2"/>
        <v>11.155269400000002</v>
      </c>
    </row>
    <row r="84" spans="2:6" x14ac:dyDescent="0.3">
      <c r="B84" s="2" t="s">
        <v>44</v>
      </c>
      <c r="C84" s="2" t="s">
        <v>134</v>
      </c>
      <c r="D84" s="9">
        <v>0.42830925400000003</v>
      </c>
      <c r="F84" s="10">
        <f t="shared" si="2"/>
        <v>0.42830925400000003</v>
      </c>
    </row>
    <row r="85" spans="2:6" x14ac:dyDescent="0.3">
      <c r="B85" s="2" t="s">
        <v>44</v>
      </c>
      <c r="C85" s="2" t="s">
        <v>135</v>
      </c>
      <c r="D85" s="9">
        <v>39.615198300000003</v>
      </c>
      <c r="E85" s="10">
        <v>0</v>
      </c>
      <c r="F85" s="10">
        <f t="shared" si="2"/>
        <v>39.615198300000003</v>
      </c>
    </row>
    <row r="86" spans="2:6" x14ac:dyDescent="0.3">
      <c r="B86" s="2" t="s">
        <v>44</v>
      </c>
      <c r="C86" s="2" t="s">
        <v>136</v>
      </c>
      <c r="D86" s="9">
        <v>5.2897581300000018</v>
      </c>
      <c r="E86" s="10">
        <f>D86</f>
        <v>5.2897581300000018</v>
      </c>
      <c r="F86" s="10">
        <f t="shared" si="2"/>
        <v>0</v>
      </c>
    </row>
    <row r="87" spans="2:6" x14ac:dyDescent="0.3">
      <c r="B87" s="2" t="s">
        <v>44</v>
      </c>
      <c r="C87" s="2" t="s">
        <v>137</v>
      </c>
      <c r="D87" s="9">
        <v>0.49268440000000002</v>
      </c>
      <c r="F87" s="10">
        <f t="shared" si="2"/>
        <v>0.49268440000000002</v>
      </c>
    </row>
    <row r="88" spans="2:6" x14ac:dyDescent="0.3">
      <c r="B88" s="2" t="s">
        <v>44</v>
      </c>
      <c r="C88" s="2" t="s">
        <v>138</v>
      </c>
      <c r="D88" s="9">
        <v>3.0839999999999999E-2</v>
      </c>
      <c r="F88" s="10">
        <f t="shared" si="2"/>
        <v>3.0839999999999999E-2</v>
      </c>
    </row>
    <row r="89" spans="2:6" x14ac:dyDescent="0.3">
      <c r="B89" s="2" t="s">
        <v>44</v>
      </c>
      <c r="C89" s="2" t="s">
        <v>110</v>
      </c>
      <c r="D89" s="9">
        <v>0.06</v>
      </c>
      <c r="F89" s="10">
        <f t="shared" si="2"/>
        <v>0.06</v>
      </c>
    </row>
    <row r="90" spans="2:6" x14ac:dyDescent="0.3">
      <c r="B90" s="2" t="s">
        <v>22</v>
      </c>
      <c r="C90" s="23" t="s">
        <v>139</v>
      </c>
      <c r="D90" s="9">
        <v>0</v>
      </c>
    </row>
    <row r="91" spans="2:6" x14ac:dyDescent="0.3">
      <c r="B91" s="2" t="s">
        <v>25</v>
      </c>
      <c r="C91" s="23" t="s">
        <v>140</v>
      </c>
      <c r="D91" s="9">
        <v>0</v>
      </c>
    </row>
    <row r="92" spans="2:6" x14ac:dyDescent="0.3">
      <c r="B92" s="23" t="s">
        <v>141</v>
      </c>
      <c r="C92" s="23" t="s">
        <v>141</v>
      </c>
      <c r="D92" s="9">
        <v>0</v>
      </c>
    </row>
    <row r="93" spans="2:6" x14ac:dyDescent="0.3">
      <c r="B93" s="2" t="s">
        <v>118</v>
      </c>
      <c r="C93" s="23" t="s">
        <v>142</v>
      </c>
      <c r="D93" s="9"/>
    </row>
    <row r="94" spans="2:6" x14ac:dyDescent="0.3">
      <c r="B94" s="2" t="s">
        <v>44</v>
      </c>
      <c r="C94" s="23" t="s">
        <v>143</v>
      </c>
      <c r="D94" s="9">
        <v>0</v>
      </c>
    </row>
    <row r="95" spans="2:6" x14ac:dyDescent="0.3">
      <c r="B95" s="2" t="s">
        <v>22</v>
      </c>
      <c r="C95" s="23" t="s">
        <v>144</v>
      </c>
      <c r="D95" s="9">
        <v>0</v>
      </c>
    </row>
    <row r="96" spans="2:6" x14ac:dyDescent="0.3">
      <c r="B96" s="2" t="s">
        <v>26</v>
      </c>
      <c r="C96" s="2" t="s">
        <v>145</v>
      </c>
      <c r="D96" s="9">
        <v>0</v>
      </c>
      <c r="F96" s="10">
        <f t="shared" ref="F96:F97" si="3">D96-E96</f>
        <v>0</v>
      </c>
    </row>
    <row r="97" spans="1:6" x14ac:dyDescent="0.3">
      <c r="B97" s="2" t="s">
        <v>26</v>
      </c>
      <c r="C97" s="2" t="s">
        <v>146</v>
      </c>
      <c r="D97" s="9">
        <v>0</v>
      </c>
      <c r="F97" s="10">
        <f t="shared" si="3"/>
        <v>0</v>
      </c>
    </row>
    <row r="98" spans="1:6" x14ac:dyDescent="0.3">
      <c r="A98" s="10" t="e">
        <f>#REF!-#REF!</f>
        <v>#REF!</v>
      </c>
      <c r="B98" s="2" t="s">
        <v>22</v>
      </c>
      <c r="C98" s="2" t="s">
        <v>147</v>
      </c>
      <c r="D98" s="9">
        <v>0</v>
      </c>
    </row>
    <row r="99" spans="1:6" x14ac:dyDescent="0.3">
      <c r="B99" s="2" t="s">
        <v>26</v>
      </c>
      <c r="C99" s="2" t="s">
        <v>148</v>
      </c>
      <c r="D99" s="9">
        <v>0</v>
      </c>
      <c r="F99" s="10">
        <f>D99-E99</f>
        <v>0</v>
      </c>
    </row>
    <row r="100" spans="1:6" x14ac:dyDescent="0.3">
      <c r="B100" s="2" t="s">
        <v>22</v>
      </c>
      <c r="C100" s="2" t="s">
        <v>149</v>
      </c>
      <c r="D100" s="9">
        <v>0</v>
      </c>
    </row>
    <row r="101" spans="1:6" x14ac:dyDescent="0.3">
      <c r="B101" s="2" t="s">
        <v>26</v>
      </c>
      <c r="C101" s="2" t="s">
        <v>150</v>
      </c>
      <c r="D101" s="9">
        <v>0</v>
      </c>
      <c r="F101" s="10">
        <f>D101-E101</f>
        <v>0</v>
      </c>
    </row>
    <row r="102" spans="1:6" x14ac:dyDescent="0.3">
      <c r="B102" s="2" t="s">
        <v>86</v>
      </c>
      <c r="C102" s="2" t="s">
        <v>110</v>
      </c>
      <c r="D102" s="9">
        <v>0</v>
      </c>
    </row>
    <row r="103" spans="1:6" x14ac:dyDescent="0.3">
      <c r="B103" s="2" t="s">
        <v>26</v>
      </c>
      <c r="C103" s="2" t="s">
        <v>110</v>
      </c>
      <c r="D103" s="9">
        <v>0</v>
      </c>
      <c r="F103" s="10">
        <f>D103-E103</f>
        <v>0</v>
      </c>
    </row>
  </sheetData>
  <hyperlinks>
    <hyperlink ref="D3" r:id="rId1" display="=@subtotal(9,F3:F21)" xr:uid="{00000000-0004-0000-0500-000000000000}"/>
    <hyperlink ref="E3:F3" r:id="rId2" display="=@subtotal(9,F3:F21)" xr:uid="{00000000-0004-0000-0500-000001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48"/>
  <sheetViews>
    <sheetView workbookViewId="0">
      <selection activeCell="D3" sqref="D3:D4"/>
    </sheetView>
  </sheetViews>
  <sheetFormatPr defaultColWidth="9.21875" defaultRowHeight="14.4" x14ac:dyDescent="0.3"/>
  <cols>
    <col min="1" max="2" width="9.21875" style="2"/>
    <col min="3" max="3" width="43.21875" style="2" bestFit="1" customWidth="1"/>
    <col min="4" max="4" width="10.21875" style="9" bestFit="1" customWidth="1"/>
    <col min="5" max="5" width="9.21875" style="9"/>
    <col min="6" max="16384" width="9.21875" style="2"/>
  </cols>
  <sheetData>
    <row r="1" spans="2:8" x14ac:dyDescent="0.3">
      <c r="F1" s="9"/>
      <c r="H1" s="10"/>
    </row>
    <row r="2" spans="2:8" s="1" customFormat="1" x14ac:dyDescent="0.3">
      <c r="B2" s="43" t="s">
        <v>300</v>
      </c>
      <c r="C2" s="28"/>
      <c r="D2" s="44">
        <f>SUBTOTAL(9,D5:D48)</f>
        <v>882.07994733367707</v>
      </c>
      <c r="E2" s="44">
        <f>SUBTOTAL(9,E5:E48)</f>
        <v>4.6910091999999999</v>
      </c>
      <c r="F2" s="44">
        <f>SUBTOTAL(9,F5:F48)</f>
        <v>877.38893813367702</v>
      </c>
      <c r="G2" s="45"/>
      <c r="H2" s="45"/>
    </row>
    <row r="3" spans="2:8" ht="15" customHeight="1" x14ac:dyDescent="0.3">
      <c r="B3" s="54" t="s">
        <v>39</v>
      </c>
      <c r="C3" s="54" t="s">
        <v>155</v>
      </c>
      <c r="D3" s="55" t="str">
        <f>[1]S.No.5!D24</f>
        <v>As on Oct 15, 2018</v>
      </c>
      <c r="E3" s="55" t="s">
        <v>19</v>
      </c>
      <c r="F3" s="55" t="s">
        <v>18</v>
      </c>
    </row>
    <row r="4" spans="2:8" ht="13.5" customHeight="1" x14ac:dyDescent="0.3">
      <c r="B4" s="54"/>
      <c r="C4" s="54"/>
      <c r="D4" s="55"/>
      <c r="E4" s="55"/>
      <c r="F4" s="55"/>
    </row>
    <row r="5" spans="2:8" x14ac:dyDescent="0.3">
      <c r="B5" s="6" t="s">
        <v>44</v>
      </c>
      <c r="C5" s="6" t="s">
        <v>156</v>
      </c>
      <c r="D5" s="7">
        <v>125</v>
      </c>
      <c r="E5" s="7"/>
      <c r="F5" s="29">
        <f>D5-E5</f>
        <v>125</v>
      </c>
    </row>
    <row r="6" spans="2:8" x14ac:dyDescent="0.3">
      <c r="B6" s="6" t="s">
        <v>44</v>
      </c>
      <c r="C6" s="6" t="s">
        <v>157</v>
      </c>
      <c r="D6" s="7">
        <v>42.64</v>
      </c>
      <c r="E6" s="7"/>
      <c r="F6" s="29">
        <f t="shared" ref="F6:F48" si="0">D6-E6</f>
        <v>42.64</v>
      </c>
    </row>
    <row r="7" spans="2:8" x14ac:dyDescent="0.3">
      <c r="B7" s="6" t="s">
        <v>44</v>
      </c>
      <c r="C7" s="6" t="s">
        <v>134</v>
      </c>
      <c r="D7" s="7">
        <v>261.77233410000002</v>
      </c>
      <c r="E7" s="7"/>
      <c r="F7" s="29">
        <f t="shared" si="0"/>
        <v>261.77233410000002</v>
      </c>
    </row>
    <row r="8" spans="2:8" x14ac:dyDescent="0.3">
      <c r="B8" s="6" t="s">
        <v>44</v>
      </c>
      <c r="C8" s="6" t="s">
        <v>158</v>
      </c>
      <c r="D8" s="7">
        <v>25.85</v>
      </c>
      <c r="E8" s="7"/>
      <c r="F8" s="29">
        <f t="shared" si="0"/>
        <v>25.85</v>
      </c>
    </row>
    <row r="9" spans="2:8" x14ac:dyDescent="0.3">
      <c r="B9" s="6" t="s">
        <v>44</v>
      </c>
      <c r="C9" s="6" t="s">
        <v>159</v>
      </c>
      <c r="D9" s="7">
        <v>77.477000000000004</v>
      </c>
      <c r="E9" s="7"/>
      <c r="F9" s="29">
        <f t="shared" si="0"/>
        <v>77.477000000000004</v>
      </c>
    </row>
    <row r="10" spans="2:8" x14ac:dyDescent="0.3">
      <c r="B10" s="6" t="s">
        <v>44</v>
      </c>
      <c r="C10" s="6" t="s">
        <v>160</v>
      </c>
      <c r="D10" s="7">
        <v>13.26</v>
      </c>
      <c r="E10" s="7"/>
      <c r="F10" s="29">
        <f t="shared" si="0"/>
        <v>13.26</v>
      </c>
    </row>
    <row r="11" spans="2:8" x14ac:dyDescent="0.3">
      <c r="B11" s="6" t="s">
        <v>26</v>
      </c>
      <c r="C11" s="6" t="s">
        <v>161</v>
      </c>
      <c r="D11" s="7">
        <v>10.64</v>
      </c>
      <c r="E11" s="7"/>
      <c r="F11" s="29">
        <f t="shared" si="0"/>
        <v>10.64</v>
      </c>
    </row>
    <row r="12" spans="2:8" x14ac:dyDescent="0.3">
      <c r="B12" s="6" t="s">
        <v>26</v>
      </c>
      <c r="C12" s="6" t="s">
        <v>162</v>
      </c>
      <c r="D12" s="17">
        <v>0.38</v>
      </c>
      <c r="E12" s="7">
        <f>D12</f>
        <v>0.38</v>
      </c>
      <c r="F12" s="29">
        <f t="shared" si="0"/>
        <v>0</v>
      </c>
    </row>
    <row r="13" spans="2:8" x14ac:dyDescent="0.3">
      <c r="B13" s="6" t="s">
        <v>26</v>
      </c>
      <c r="C13" s="6" t="s">
        <v>163</v>
      </c>
      <c r="D13" s="17">
        <v>2.2000000000000002</v>
      </c>
      <c r="E13" s="7">
        <v>0.23</v>
      </c>
      <c r="F13" s="29">
        <f t="shared" si="0"/>
        <v>1.9700000000000002</v>
      </c>
    </row>
    <row r="14" spans="2:8" x14ac:dyDescent="0.3">
      <c r="B14" s="6" t="s">
        <v>26</v>
      </c>
      <c r="C14" s="6" t="s">
        <v>164</v>
      </c>
      <c r="D14" s="7">
        <v>0.51</v>
      </c>
      <c r="E14" s="7">
        <f>D14</f>
        <v>0.51</v>
      </c>
      <c r="F14" s="29">
        <f t="shared" si="0"/>
        <v>0</v>
      </c>
    </row>
    <row r="15" spans="2:8" x14ac:dyDescent="0.3">
      <c r="B15" s="6" t="s">
        <v>26</v>
      </c>
      <c r="C15" s="6" t="s">
        <v>165</v>
      </c>
      <c r="D15" s="7">
        <v>9.6440862999870056</v>
      </c>
      <c r="E15" s="7"/>
      <c r="F15" s="29">
        <f t="shared" si="0"/>
        <v>9.6440862999870056</v>
      </c>
    </row>
    <row r="16" spans="2:8" x14ac:dyDescent="0.3">
      <c r="B16" s="6" t="s">
        <v>26</v>
      </c>
      <c r="C16" s="6" t="s">
        <v>61</v>
      </c>
      <c r="D16" s="7">
        <v>0.35</v>
      </c>
      <c r="E16" s="7">
        <f>D16</f>
        <v>0.35</v>
      </c>
      <c r="F16" s="29">
        <f t="shared" si="0"/>
        <v>0</v>
      </c>
    </row>
    <row r="17" spans="2:6" x14ac:dyDescent="0.3">
      <c r="B17" s="6" t="s">
        <v>26</v>
      </c>
      <c r="C17" s="6" t="s">
        <v>73</v>
      </c>
      <c r="D17" s="7">
        <v>0.2</v>
      </c>
      <c r="E17" s="7">
        <f>D17</f>
        <v>0.2</v>
      </c>
      <c r="F17" s="29">
        <f t="shared" si="0"/>
        <v>0</v>
      </c>
    </row>
    <row r="18" spans="2:6" x14ac:dyDescent="0.3">
      <c r="B18" s="6" t="s">
        <v>26</v>
      </c>
      <c r="C18" s="6" t="s">
        <v>166</v>
      </c>
      <c r="D18" s="7">
        <v>1.9987481720000095</v>
      </c>
      <c r="E18" s="7"/>
      <c r="F18" s="29">
        <f t="shared" si="0"/>
        <v>1.9987481720000095</v>
      </c>
    </row>
    <row r="19" spans="2:6" x14ac:dyDescent="0.3">
      <c r="B19" s="6" t="s">
        <v>118</v>
      </c>
      <c r="C19" s="6" t="s">
        <v>167</v>
      </c>
      <c r="D19" s="7">
        <v>3.0210092</v>
      </c>
      <c r="E19" s="7">
        <f>D19</f>
        <v>3.0210092</v>
      </c>
      <c r="F19" s="29">
        <f t="shared" si="0"/>
        <v>0</v>
      </c>
    </row>
    <row r="20" spans="2:6" x14ac:dyDescent="0.3">
      <c r="B20" s="6" t="s">
        <v>118</v>
      </c>
      <c r="C20" s="6" t="s">
        <v>168</v>
      </c>
      <c r="D20" s="7">
        <v>36.590000000000003</v>
      </c>
      <c r="E20" s="7"/>
      <c r="F20" s="29">
        <f t="shared" si="0"/>
        <v>36.590000000000003</v>
      </c>
    </row>
    <row r="21" spans="2:6" x14ac:dyDescent="0.3">
      <c r="B21" s="6" t="s">
        <v>118</v>
      </c>
      <c r="C21" s="6" t="s">
        <v>169</v>
      </c>
      <c r="D21" s="7">
        <v>17.464936099999999</v>
      </c>
      <c r="E21" s="7"/>
      <c r="F21" s="29">
        <f t="shared" si="0"/>
        <v>17.464936099999999</v>
      </c>
    </row>
    <row r="22" spans="2:6" x14ac:dyDescent="0.3">
      <c r="B22" s="6" t="s">
        <v>118</v>
      </c>
      <c r="C22" s="6" t="s">
        <v>125</v>
      </c>
      <c r="D22" s="7">
        <v>27.82</v>
      </c>
      <c r="E22" s="7"/>
      <c r="F22" s="29">
        <f t="shared" si="0"/>
        <v>27.82</v>
      </c>
    </row>
    <row r="23" spans="2:6" x14ac:dyDescent="0.3">
      <c r="B23" s="6" t="s">
        <v>118</v>
      </c>
      <c r="C23" s="6" t="s">
        <v>124</v>
      </c>
      <c r="D23" s="7">
        <v>41.73</v>
      </c>
      <c r="E23" s="7"/>
      <c r="F23" s="29">
        <f t="shared" si="0"/>
        <v>41.73</v>
      </c>
    </row>
    <row r="24" spans="2:6" x14ac:dyDescent="0.3">
      <c r="B24" s="6" t="s">
        <v>86</v>
      </c>
      <c r="C24" s="6" t="s">
        <v>170</v>
      </c>
      <c r="D24" s="7">
        <v>8.0759672415655395</v>
      </c>
      <c r="E24" s="7"/>
      <c r="F24" s="29">
        <f t="shared" si="0"/>
        <v>8.0759672415655395</v>
      </c>
    </row>
    <row r="25" spans="2:6" x14ac:dyDescent="0.3">
      <c r="B25" s="6" t="s">
        <v>86</v>
      </c>
      <c r="C25" s="6" t="s">
        <v>171</v>
      </c>
      <c r="D25" s="7">
        <v>5.2111442874588256</v>
      </c>
      <c r="E25" s="7"/>
      <c r="F25" s="29">
        <f t="shared" si="0"/>
        <v>5.2111442874588256</v>
      </c>
    </row>
    <row r="26" spans="2:6" x14ac:dyDescent="0.3">
      <c r="B26" s="6" t="s">
        <v>86</v>
      </c>
      <c r="C26" s="6" t="s">
        <v>172</v>
      </c>
      <c r="D26" s="7">
        <v>1.2495274854858787</v>
      </c>
      <c r="E26" s="7"/>
      <c r="F26" s="29">
        <f t="shared" si="0"/>
        <v>1.2495274854858787</v>
      </c>
    </row>
    <row r="27" spans="2:6" x14ac:dyDescent="0.3">
      <c r="B27" s="6" t="s">
        <v>86</v>
      </c>
      <c r="C27" s="6" t="s">
        <v>173</v>
      </c>
      <c r="D27" s="7">
        <v>12.75593833799687</v>
      </c>
      <c r="E27" s="7"/>
      <c r="F27" s="29">
        <f t="shared" si="0"/>
        <v>12.75593833799687</v>
      </c>
    </row>
    <row r="28" spans="2:6" x14ac:dyDescent="0.3">
      <c r="B28" s="6" t="s">
        <v>86</v>
      </c>
      <c r="C28" s="6" t="s">
        <v>174</v>
      </c>
      <c r="D28" s="7">
        <v>13.924491508047774</v>
      </c>
      <c r="E28" s="7"/>
      <c r="F28" s="29">
        <f t="shared" si="0"/>
        <v>13.924491508047774</v>
      </c>
    </row>
    <row r="29" spans="2:6" x14ac:dyDescent="0.3">
      <c r="B29" s="6" t="s">
        <v>86</v>
      </c>
      <c r="C29" s="6" t="s">
        <v>175</v>
      </c>
      <c r="D29" s="7">
        <v>15.71015076215839</v>
      </c>
      <c r="E29" s="7"/>
      <c r="F29" s="29">
        <f t="shared" si="0"/>
        <v>15.71015076215839</v>
      </c>
    </row>
    <row r="30" spans="2:6" x14ac:dyDescent="0.3">
      <c r="B30" s="6" t="s">
        <v>86</v>
      </c>
      <c r="C30" s="6" t="s">
        <v>176</v>
      </c>
      <c r="D30" s="7">
        <v>2.9397790449999994</v>
      </c>
      <c r="E30" s="7"/>
      <c r="F30" s="29">
        <f t="shared" si="0"/>
        <v>2.9397790449999994</v>
      </c>
    </row>
    <row r="31" spans="2:6" x14ac:dyDescent="0.3">
      <c r="B31" s="6" t="s">
        <v>22</v>
      </c>
      <c r="C31" s="6" t="s">
        <v>81</v>
      </c>
      <c r="D31" s="7">
        <v>29.0148593135882</v>
      </c>
      <c r="E31" s="7"/>
      <c r="F31" s="29">
        <f t="shared" si="0"/>
        <v>29.0148593135882</v>
      </c>
    </row>
    <row r="32" spans="2:6" x14ac:dyDescent="0.3">
      <c r="B32" s="6" t="s">
        <v>22</v>
      </c>
      <c r="C32" s="6" t="s">
        <v>84</v>
      </c>
      <c r="D32" s="7">
        <v>7.9180067545994044</v>
      </c>
      <c r="E32" s="7"/>
      <c r="F32" s="29">
        <f t="shared" si="0"/>
        <v>7.9180067545994044</v>
      </c>
    </row>
    <row r="33" spans="2:6" x14ac:dyDescent="0.3">
      <c r="B33" s="6" t="s">
        <v>22</v>
      </c>
      <c r="C33" s="6" t="s">
        <v>177</v>
      </c>
      <c r="D33" s="7">
        <v>15.962812779085141</v>
      </c>
      <c r="E33" s="7"/>
      <c r="F33" s="29">
        <f t="shared" si="0"/>
        <v>15.962812779085141</v>
      </c>
    </row>
    <row r="34" spans="2:6" x14ac:dyDescent="0.3">
      <c r="B34" s="6" t="s">
        <v>22</v>
      </c>
      <c r="C34" s="6" t="s">
        <v>178</v>
      </c>
      <c r="D34" s="7">
        <v>1.57634E-2</v>
      </c>
      <c r="E34" s="7"/>
      <c r="F34" s="29">
        <f t="shared" si="0"/>
        <v>1.57634E-2</v>
      </c>
    </row>
    <row r="35" spans="2:6" x14ac:dyDescent="0.3">
      <c r="B35" s="26" t="s">
        <v>22</v>
      </c>
      <c r="C35" s="26" t="s">
        <v>179</v>
      </c>
      <c r="D35" s="27">
        <v>7.53</v>
      </c>
      <c r="E35" s="7"/>
      <c r="F35" s="29">
        <f t="shared" si="0"/>
        <v>7.53</v>
      </c>
    </row>
    <row r="36" spans="2:6" x14ac:dyDescent="0.3">
      <c r="B36" s="6" t="s">
        <v>180</v>
      </c>
      <c r="C36" s="6" t="s">
        <v>181</v>
      </c>
      <c r="D36" s="7">
        <v>0.77124550000000003</v>
      </c>
      <c r="E36" s="7"/>
      <c r="F36" s="29">
        <f t="shared" si="0"/>
        <v>0.77124550000000003</v>
      </c>
    </row>
    <row r="37" spans="2:6" x14ac:dyDescent="0.3">
      <c r="B37" s="6" t="s">
        <v>97</v>
      </c>
      <c r="C37" s="6" t="s">
        <v>182</v>
      </c>
      <c r="D37" s="7">
        <v>6.59</v>
      </c>
      <c r="E37" s="7"/>
      <c r="F37" s="29">
        <f t="shared" si="0"/>
        <v>6.59</v>
      </c>
    </row>
    <row r="38" spans="2:6" x14ac:dyDescent="0.3">
      <c r="B38" s="6" t="s">
        <v>97</v>
      </c>
      <c r="C38" s="6" t="s">
        <v>183</v>
      </c>
      <c r="D38" s="7">
        <v>15.645906867752311</v>
      </c>
      <c r="E38" s="7"/>
      <c r="F38" s="29">
        <f t="shared" si="0"/>
        <v>15.645906867752311</v>
      </c>
    </row>
    <row r="39" spans="2:6" x14ac:dyDescent="0.3">
      <c r="B39" s="6" t="s">
        <v>97</v>
      </c>
      <c r="C39" s="6" t="s">
        <v>184</v>
      </c>
      <c r="D39" s="7">
        <v>6.28</v>
      </c>
      <c r="E39" s="7"/>
      <c r="F39" s="29">
        <f t="shared" si="0"/>
        <v>6.28</v>
      </c>
    </row>
    <row r="40" spans="2:6" x14ac:dyDescent="0.3">
      <c r="B40" s="6" t="s">
        <v>97</v>
      </c>
      <c r="C40" s="6" t="s">
        <v>185</v>
      </c>
      <c r="D40" s="7">
        <v>3.82</v>
      </c>
      <c r="E40" s="7"/>
      <c r="F40" s="29">
        <f t="shared" si="0"/>
        <v>3.82</v>
      </c>
    </row>
    <row r="41" spans="2:6" x14ac:dyDescent="0.3">
      <c r="B41" s="6" t="s">
        <v>97</v>
      </c>
      <c r="C41" s="6" t="s">
        <v>186</v>
      </c>
      <c r="D41" s="7">
        <v>1</v>
      </c>
      <c r="E41" s="7"/>
      <c r="F41" s="29">
        <f t="shared" si="0"/>
        <v>1</v>
      </c>
    </row>
    <row r="42" spans="2:6" x14ac:dyDescent="0.3">
      <c r="B42" s="6" t="s">
        <v>97</v>
      </c>
      <c r="C42" s="6" t="s">
        <v>187</v>
      </c>
      <c r="D42" s="7">
        <f>17.95-7.58</f>
        <v>10.37</v>
      </c>
      <c r="E42" s="7"/>
      <c r="F42" s="29">
        <f t="shared" si="0"/>
        <v>10.37</v>
      </c>
    </row>
    <row r="43" spans="2:6" x14ac:dyDescent="0.3">
      <c r="B43" s="6" t="s">
        <v>97</v>
      </c>
      <c r="C43" s="6" t="s">
        <v>188</v>
      </c>
      <c r="D43" s="7">
        <v>1.9311898140000001</v>
      </c>
      <c r="E43" s="7"/>
      <c r="F43" s="29">
        <f t="shared" si="0"/>
        <v>1.9311898140000001</v>
      </c>
    </row>
    <row r="44" spans="2:6" x14ac:dyDescent="0.3">
      <c r="B44" s="6" t="s">
        <v>97</v>
      </c>
      <c r="C44" s="6" t="s">
        <v>104</v>
      </c>
      <c r="D44" s="7">
        <v>1.0711547996311701</v>
      </c>
      <c r="E44" s="7"/>
      <c r="F44" s="29">
        <f t="shared" si="0"/>
        <v>1.0711547996311701</v>
      </c>
    </row>
    <row r="45" spans="2:6" x14ac:dyDescent="0.3">
      <c r="B45" s="6" t="s">
        <v>97</v>
      </c>
      <c r="C45" s="6" t="s">
        <v>189</v>
      </c>
      <c r="D45" s="7">
        <v>1.0368955653203711</v>
      </c>
      <c r="E45" s="7"/>
      <c r="F45" s="29">
        <f t="shared" si="0"/>
        <v>1.0368955653203711</v>
      </c>
    </row>
    <row r="46" spans="2:6" x14ac:dyDescent="0.3">
      <c r="B46" s="6" t="s">
        <v>97</v>
      </c>
      <c r="C46" s="6" t="s">
        <v>190</v>
      </c>
      <c r="D46" s="7">
        <v>0.9</v>
      </c>
      <c r="E46" s="7"/>
      <c r="F46" s="29">
        <f t="shared" si="0"/>
        <v>0.9</v>
      </c>
    </row>
    <row r="47" spans="2:6" x14ac:dyDescent="0.3">
      <c r="B47" s="6" t="s">
        <v>97</v>
      </c>
      <c r="C47" s="6" t="s">
        <v>191</v>
      </c>
      <c r="D47" s="7">
        <v>5.8170000000000002</v>
      </c>
      <c r="E47" s="7"/>
      <c r="F47" s="29">
        <f t="shared" si="0"/>
        <v>5.8170000000000002</v>
      </c>
    </row>
    <row r="48" spans="2:6" x14ac:dyDescent="0.3">
      <c r="B48" s="6" t="s">
        <v>97</v>
      </c>
      <c r="C48" s="6" t="s">
        <v>192</v>
      </c>
      <c r="D48" s="7">
        <v>7.99</v>
      </c>
      <c r="E48" s="7"/>
      <c r="F48" s="29">
        <f t="shared" si="0"/>
        <v>7.99</v>
      </c>
    </row>
  </sheetData>
  <mergeCells count="5">
    <mergeCell ref="B3:B4"/>
    <mergeCell ref="C3:C4"/>
    <mergeCell ref="D3:D4"/>
    <mergeCell ref="E3:E4"/>
    <mergeCell ref="F3:F4"/>
  </mergeCells>
  <hyperlinks>
    <hyperlink ref="D2" r:id="rId1" display="=@subtotal(9,D4:D40)" xr:uid="{00000000-0004-0000-0600-000000000000}"/>
    <hyperlink ref="E2:F2" r:id="rId2" display="=@subtotal(9,D4:D40)" xr:uid="{00000000-0004-0000-0600-000001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I65"/>
  <sheetViews>
    <sheetView workbookViewId="0">
      <selection activeCell="C10" sqref="C10"/>
    </sheetView>
  </sheetViews>
  <sheetFormatPr defaultColWidth="9.21875" defaultRowHeight="14.4" x14ac:dyDescent="0.3"/>
  <cols>
    <col min="1" max="1" width="2" style="32" customWidth="1"/>
    <col min="2" max="2" width="8.88671875" style="32" bestFit="1" customWidth="1"/>
    <col min="3" max="3" width="43.77734375" style="32" bestFit="1" customWidth="1"/>
    <col min="4" max="4" width="40.44140625" style="32" bestFit="1" customWidth="1"/>
    <col min="5" max="6" width="9.5546875" style="32" bestFit="1" customWidth="1"/>
    <col min="7" max="7" width="8" style="32" bestFit="1" customWidth="1"/>
    <col min="8" max="9" width="7.33203125" style="32" bestFit="1" customWidth="1"/>
    <col min="10" max="16384" width="9.21875" style="32"/>
  </cols>
  <sheetData>
    <row r="2" spans="2:9" s="39" customFormat="1" x14ac:dyDescent="0.3">
      <c r="C2" s="39" t="s">
        <v>301</v>
      </c>
      <c r="E2" s="33">
        <f>SUBTOTAL(9,E4:E64)</f>
        <v>492.29613098475431</v>
      </c>
      <c r="F2" s="33">
        <f>SUBTOTAL(9,F4:F64)</f>
        <v>7.0971748999999997</v>
      </c>
      <c r="G2" s="33">
        <f>SUBTOTAL(9,G4:G64)</f>
        <v>485.19895608475429</v>
      </c>
      <c r="H2" s="33">
        <f>SUBTOTAL(9,H4:H64)</f>
        <v>224.56482178000002</v>
      </c>
      <c r="I2" s="33">
        <f>SUBTOTAL(9,I4:I64)</f>
        <v>260.63413430475441</v>
      </c>
    </row>
    <row r="3" spans="2:9" s="53" customFormat="1" ht="39" customHeight="1" x14ac:dyDescent="0.3">
      <c r="B3" s="52" t="s">
        <v>39</v>
      </c>
      <c r="C3" s="52" t="s">
        <v>20</v>
      </c>
      <c r="D3" s="52" t="s">
        <v>193</v>
      </c>
      <c r="E3" s="30" t="s">
        <v>195</v>
      </c>
      <c r="F3" s="34" t="s">
        <v>194</v>
      </c>
      <c r="G3" s="34" t="s">
        <v>54</v>
      </c>
      <c r="H3" s="31" t="s">
        <v>19</v>
      </c>
      <c r="I3" s="31" t="s">
        <v>18</v>
      </c>
    </row>
    <row r="4" spans="2:9" s="35" customFormat="1" ht="11.55" customHeight="1" x14ac:dyDescent="0.3">
      <c r="B4" s="36" t="s">
        <v>118</v>
      </c>
      <c r="C4" s="36" t="s">
        <v>196</v>
      </c>
      <c r="D4" s="37" t="s">
        <v>197</v>
      </c>
      <c r="E4" s="13">
        <v>3.4437063999999999</v>
      </c>
      <c r="F4" s="13">
        <v>0</v>
      </c>
      <c r="G4" s="13">
        <f>E4-F4</f>
        <v>3.4437063999999999</v>
      </c>
      <c r="H4" s="41"/>
      <c r="I4" s="42">
        <f>G4-H4</f>
        <v>3.4437063999999999</v>
      </c>
    </row>
    <row r="5" spans="2:9" s="35" customFormat="1" x14ac:dyDescent="0.3">
      <c r="B5" s="36" t="s">
        <v>118</v>
      </c>
      <c r="C5" s="36" t="s">
        <v>198</v>
      </c>
      <c r="D5" s="37" t="s">
        <v>199</v>
      </c>
      <c r="E5" s="13">
        <v>1.9759215000000001</v>
      </c>
      <c r="F5" s="13">
        <v>0.45810000000000001</v>
      </c>
      <c r="G5" s="13">
        <f t="shared" ref="G5:G49" si="0">E5-F5</f>
        <v>1.5178215000000002</v>
      </c>
      <c r="H5" s="13"/>
      <c r="I5" s="42">
        <f t="shared" ref="I5:I64" si="1">G5-H5</f>
        <v>1.5178215000000002</v>
      </c>
    </row>
    <row r="6" spans="2:9" s="35" customFormat="1" x14ac:dyDescent="0.3">
      <c r="B6" s="36" t="s">
        <v>118</v>
      </c>
      <c r="C6" s="36" t="s">
        <v>200</v>
      </c>
      <c r="D6" s="37" t="s">
        <v>201</v>
      </c>
      <c r="E6" s="13">
        <v>4.2326460150000003</v>
      </c>
      <c r="F6" s="13">
        <v>0</v>
      </c>
      <c r="G6" s="13">
        <f t="shared" si="0"/>
        <v>4.2326460150000003</v>
      </c>
      <c r="H6" s="13">
        <f>G6</f>
        <v>4.2326460150000003</v>
      </c>
      <c r="I6" s="42">
        <f t="shared" si="1"/>
        <v>0</v>
      </c>
    </row>
    <row r="7" spans="2:9" s="35" customFormat="1" x14ac:dyDescent="0.3">
      <c r="B7" s="36" t="s">
        <v>118</v>
      </c>
      <c r="C7" s="36" t="s">
        <v>123</v>
      </c>
      <c r="D7" s="37" t="s">
        <v>202</v>
      </c>
      <c r="E7" s="13">
        <v>0.40070805399999998</v>
      </c>
      <c r="F7" s="13">
        <v>0</v>
      </c>
      <c r="G7" s="13">
        <f t="shared" si="0"/>
        <v>0.40070805399999998</v>
      </c>
      <c r="H7" s="13">
        <f>G7</f>
        <v>0.40070805399999998</v>
      </c>
      <c r="I7" s="42">
        <f t="shared" si="1"/>
        <v>0</v>
      </c>
    </row>
    <row r="8" spans="2:9" s="35" customFormat="1" x14ac:dyDescent="0.3">
      <c r="B8" s="36" t="s">
        <v>44</v>
      </c>
      <c r="C8" s="36" t="s">
        <v>134</v>
      </c>
      <c r="D8" s="37" t="s">
        <v>205</v>
      </c>
      <c r="E8" s="13">
        <v>14.295931400000001</v>
      </c>
      <c r="F8" s="13">
        <v>0</v>
      </c>
      <c r="G8" s="13">
        <f t="shared" si="0"/>
        <v>14.295931400000001</v>
      </c>
      <c r="H8" s="13">
        <f>G8</f>
        <v>14.295931400000001</v>
      </c>
      <c r="I8" s="42">
        <f t="shared" si="1"/>
        <v>0</v>
      </c>
    </row>
    <row r="9" spans="2:9" s="35" customFormat="1" x14ac:dyDescent="0.3">
      <c r="B9" s="36" t="s">
        <v>44</v>
      </c>
      <c r="C9" s="36" t="s">
        <v>160</v>
      </c>
      <c r="D9" s="37" t="s">
        <v>203</v>
      </c>
      <c r="E9" s="13">
        <v>4.4716089239999999</v>
      </c>
      <c r="F9" s="13">
        <v>0</v>
      </c>
      <c r="G9" s="13">
        <f t="shared" si="0"/>
        <v>4.4716089239999999</v>
      </c>
      <c r="H9" s="13"/>
      <c r="I9" s="42">
        <f t="shared" si="1"/>
        <v>4.4716089239999999</v>
      </c>
    </row>
    <row r="10" spans="2:9" s="35" customFormat="1" x14ac:dyDescent="0.3">
      <c r="B10" s="36" t="s">
        <v>44</v>
      </c>
      <c r="C10" s="36" t="s">
        <v>206</v>
      </c>
      <c r="D10" s="37" t="s">
        <v>207</v>
      </c>
      <c r="E10" s="13">
        <v>5.5585218000000003</v>
      </c>
      <c r="F10" s="13">
        <v>0</v>
      </c>
      <c r="G10" s="13">
        <f t="shared" si="0"/>
        <v>5.5585218000000003</v>
      </c>
      <c r="H10" s="13">
        <f>G10</f>
        <v>5.5585218000000003</v>
      </c>
      <c r="I10" s="42">
        <f t="shared" si="1"/>
        <v>0</v>
      </c>
    </row>
    <row r="11" spans="2:9" s="35" customFormat="1" x14ac:dyDescent="0.3">
      <c r="B11" s="36" t="s">
        <v>44</v>
      </c>
      <c r="C11" s="36" t="s">
        <v>208</v>
      </c>
      <c r="D11" s="37" t="s">
        <v>203</v>
      </c>
      <c r="E11" s="13">
        <v>6.0735345000000001</v>
      </c>
      <c r="F11" s="13">
        <v>0</v>
      </c>
      <c r="G11" s="13">
        <f t="shared" si="0"/>
        <v>6.0735345000000001</v>
      </c>
      <c r="H11" s="13">
        <f>G11</f>
        <v>6.0735345000000001</v>
      </c>
      <c r="I11" s="42">
        <f t="shared" si="1"/>
        <v>0</v>
      </c>
    </row>
    <row r="12" spans="2:9" s="35" customFormat="1" x14ac:dyDescent="0.3">
      <c r="B12" s="36" t="s">
        <v>44</v>
      </c>
      <c r="C12" s="36" t="s">
        <v>131</v>
      </c>
      <c r="D12" s="37" t="s">
        <v>209</v>
      </c>
      <c r="E12" s="13">
        <v>4.8048447000000003</v>
      </c>
      <c r="F12" s="13">
        <v>0</v>
      </c>
      <c r="G12" s="13">
        <f t="shared" si="0"/>
        <v>4.8048447000000003</v>
      </c>
      <c r="H12" s="13">
        <f>G12</f>
        <v>4.8048447000000003</v>
      </c>
      <c r="I12" s="42">
        <f t="shared" si="1"/>
        <v>0</v>
      </c>
    </row>
    <row r="13" spans="2:9" s="35" customFormat="1" x14ac:dyDescent="0.3">
      <c r="B13" s="36" t="s">
        <v>44</v>
      </c>
      <c r="C13" s="36" t="s">
        <v>138</v>
      </c>
      <c r="D13" s="37" t="s">
        <v>204</v>
      </c>
      <c r="E13" s="13">
        <v>0.48978996299999999</v>
      </c>
      <c r="F13" s="13">
        <v>0</v>
      </c>
      <c r="G13" s="13">
        <f t="shared" si="0"/>
        <v>0.48978996299999999</v>
      </c>
      <c r="H13" s="13"/>
      <c r="I13" s="42">
        <f t="shared" si="1"/>
        <v>0.48978996299999999</v>
      </c>
    </row>
    <row r="14" spans="2:9" s="35" customFormat="1" x14ac:dyDescent="0.3">
      <c r="B14" s="36" t="s">
        <v>44</v>
      </c>
      <c r="C14" s="36" t="s">
        <v>210</v>
      </c>
      <c r="D14" s="37" t="s">
        <v>204</v>
      </c>
      <c r="E14" s="13">
        <v>3.2716889</v>
      </c>
      <c r="F14" s="13">
        <v>0</v>
      </c>
      <c r="G14" s="13">
        <f t="shared" si="0"/>
        <v>3.2716889</v>
      </c>
      <c r="H14" s="13">
        <f>G14</f>
        <v>3.2716889</v>
      </c>
      <c r="I14" s="42">
        <f t="shared" si="1"/>
        <v>0</v>
      </c>
    </row>
    <row r="15" spans="2:9" s="35" customFormat="1" x14ac:dyDescent="0.3">
      <c r="B15" s="36" t="s">
        <v>44</v>
      </c>
      <c r="C15" s="36" t="s">
        <v>130</v>
      </c>
      <c r="D15" s="37" t="s">
        <v>209</v>
      </c>
      <c r="E15" s="13">
        <v>3.1609923000000002</v>
      </c>
      <c r="F15" s="13">
        <v>0</v>
      </c>
      <c r="G15" s="13">
        <f t="shared" si="0"/>
        <v>3.1609923000000002</v>
      </c>
      <c r="H15" s="13">
        <f>G15</f>
        <v>3.1609923000000002</v>
      </c>
      <c r="I15" s="42">
        <f t="shared" si="1"/>
        <v>0</v>
      </c>
    </row>
    <row r="16" spans="2:9" s="35" customFormat="1" x14ac:dyDescent="0.3">
      <c r="B16" s="36" t="s">
        <v>97</v>
      </c>
      <c r="C16" s="36" t="s">
        <v>211</v>
      </c>
      <c r="D16" s="37" t="s">
        <v>212</v>
      </c>
      <c r="E16" s="13">
        <v>1.4612157059999999</v>
      </c>
      <c r="F16" s="13">
        <v>0</v>
      </c>
      <c r="G16" s="13">
        <f t="shared" si="0"/>
        <v>1.4612157059999999</v>
      </c>
      <c r="H16" s="13"/>
      <c r="I16" s="42">
        <f t="shared" si="1"/>
        <v>1.4612157059999999</v>
      </c>
    </row>
    <row r="17" spans="2:9" s="35" customFormat="1" x14ac:dyDescent="0.3">
      <c r="B17" s="36" t="s">
        <v>97</v>
      </c>
      <c r="C17" s="36" t="s">
        <v>213</v>
      </c>
      <c r="D17" s="37" t="s">
        <v>214</v>
      </c>
      <c r="E17" s="13">
        <v>1.2454168400000005</v>
      </c>
      <c r="F17" s="13">
        <v>1.2144895</v>
      </c>
      <c r="G17" s="13">
        <f t="shared" si="0"/>
        <v>3.0927340000000525E-2</v>
      </c>
      <c r="H17" s="13"/>
      <c r="I17" s="42">
        <f t="shared" si="1"/>
        <v>3.0927340000000525E-2</v>
      </c>
    </row>
    <row r="18" spans="2:9" s="35" customFormat="1" x14ac:dyDescent="0.3">
      <c r="B18" s="36" t="s">
        <v>97</v>
      </c>
      <c r="C18" s="36" t="s">
        <v>215</v>
      </c>
      <c r="D18" s="37" t="s">
        <v>216</v>
      </c>
      <c r="E18" s="13">
        <v>31.786709812519998</v>
      </c>
      <c r="F18" s="13">
        <v>0</v>
      </c>
      <c r="G18" s="13">
        <f t="shared" si="0"/>
        <v>31.786709812519998</v>
      </c>
      <c r="H18" s="13">
        <v>0</v>
      </c>
      <c r="I18" s="42">
        <f t="shared" si="1"/>
        <v>31.786709812519998</v>
      </c>
    </row>
    <row r="19" spans="2:9" s="35" customFormat="1" x14ac:dyDescent="0.3">
      <c r="B19" s="36" t="s">
        <v>97</v>
      </c>
      <c r="C19" s="36" t="s">
        <v>217</v>
      </c>
      <c r="D19" s="37" t="s">
        <v>218</v>
      </c>
      <c r="E19" s="13">
        <v>22.992446180000002</v>
      </c>
      <c r="F19" s="13">
        <v>0</v>
      </c>
      <c r="G19" s="13">
        <f t="shared" si="0"/>
        <v>22.992446180000002</v>
      </c>
      <c r="H19" s="13">
        <v>0</v>
      </c>
      <c r="I19" s="42">
        <f t="shared" si="1"/>
        <v>22.992446180000002</v>
      </c>
    </row>
    <row r="20" spans="2:9" s="35" customFormat="1" x14ac:dyDescent="0.3">
      <c r="B20" s="36" t="s">
        <v>97</v>
      </c>
      <c r="C20" s="36" t="s">
        <v>219</v>
      </c>
      <c r="D20" s="37" t="s">
        <v>220</v>
      </c>
      <c r="E20" s="13">
        <v>19.991443207704972</v>
      </c>
      <c r="F20" s="13">
        <v>0</v>
      </c>
      <c r="G20" s="13">
        <f t="shared" si="0"/>
        <v>19.991443207704972</v>
      </c>
      <c r="H20" s="13">
        <v>0</v>
      </c>
      <c r="I20" s="42">
        <f t="shared" si="1"/>
        <v>19.991443207704972</v>
      </c>
    </row>
    <row r="21" spans="2:9" s="35" customFormat="1" x14ac:dyDescent="0.3">
      <c r="B21" s="36" t="s">
        <v>97</v>
      </c>
      <c r="C21" s="36" t="s">
        <v>221</v>
      </c>
      <c r="D21" s="37" t="s">
        <v>218</v>
      </c>
      <c r="E21" s="13">
        <v>14.554383926658174</v>
      </c>
      <c r="F21" s="13">
        <v>0</v>
      </c>
      <c r="G21" s="13">
        <f t="shared" si="0"/>
        <v>14.554383926658174</v>
      </c>
      <c r="H21" s="13">
        <v>0</v>
      </c>
      <c r="I21" s="42">
        <f t="shared" si="1"/>
        <v>14.554383926658174</v>
      </c>
    </row>
    <row r="22" spans="2:9" s="35" customFormat="1" x14ac:dyDescent="0.3">
      <c r="B22" s="36" t="s">
        <v>97</v>
      </c>
      <c r="C22" s="36" t="s">
        <v>222</v>
      </c>
      <c r="D22" s="37" t="s">
        <v>220</v>
      </c>
      <c r="E22" s="13">
        <v>30.536653699999999</v>
      </c>
      <c r="F22" s="13">
        <v>0</v>
      </c>
      <c r="G22" s="13">
        <f t="shared" si="0"/>
        <v>30.536653699999999</v>
      </c>
      <c r="H22" s="13"/>
      <c r="I22" s="42">
        <f t="shared" si="1"/>
        <v>30.536653699999999</v>
      </c>
    </row>
    <row r="23" spans="2:9" s="35" customFormat="1" x14ac:dyDescent="0.3">
      <c r="B23" s="36" t="s">
        <v>97</v>
      </c>
      <c r="C23" s="36" t="s">
        <v>223</v>
      </c>
      <c r="D23" s="37" t="s">
        <v>220</v>
      </c>
      <c r="E23" s="13">
        <v>11.381022570000001</v>
      </c>
      <c r="F23" s="13">
        <v>0</v>
      </c>
      <c r="G23" s="13">
        <f t="shared" si="0"/>
        <v>11.381022570000001</v>
      </c>
      <c r="H23" s="13"/>
      <c r="I23" s="42">
        <f t="shared" si="1"/>
        <v>11.381022570000001</v>
      </c>
    </row>
    <row r="24" spans="2:9" s="35" customFormat="1" x14ac:dyDescent="0.3">
      <c r="B24" s="36" t="s">
        <v>97</v>
      </c>
      <c r="C24" s="36" t="s">
        <v>224</v>
      </c>
      <c r="D24" s="37" t="s">
        <v>216</v>
      </c>
      <c r="E24" s="13">
        <v>22.909640799999998</v>
      </c>
      <c r="F24" s="13">
        <v>0</v>
      </c>
      <c r="G24" s="13">
        <f t="shared" si="0"/>
        <v>22.909640799999998</v>
      </c>
      <c r="H24" s="13">
        <f>G24</f>
        <v>22.909640799999998</v>
      </c>
      <c r="I24" s="42">
        <f t="shared" si="1"/>
        <v>0</v>
      </c>
    </row>
    <row r="25" spans="2:9" s="35" customFormat="1" ht="28.8" x14ac:dyDescent="0.3">
      <c r="B25" s="36" t="s">
        <v>97</v>
      </c>
      <c r="C25" s="36" t="s">
        <v>225</v>
      </c>
      <c r="D25" s="37" t="s">
        <v>226</v>
      </c>
      <c r="E25" s="13">
        <v>5.133212307</v>
      </c>
      <c r="F25" s="13">
        <v>0</v>
      </c>
      <c r="G25" s="13">
        <f t="shared" si="0"/>
        <v>5.133212307</v>
      </c>
      <c r="H25" s="13"/>
      <c r="I25" s="42">
        <f t="shared" si="1"/>
        <v>5.133212307</v>
      </c>
    </row>
    <row r="26" spans="2:9" s="35" customFormat="1" ht="28.8" x14ac:dyDescent="0.3">
      <c r="B26" s="36" t="s">
        <v>97</v>
      </c>
      <c r="C26" s="36" t="s">
        <v>227</v>
      </c>
      <c r="D26" s="37" t="s">
        <v>228</v>
      </c>
      <c r="E26" s="13">
        <v>5.0229968999999999</v>
      </c>
      <c r="F26" s="13">
        <v>0</v>
      </c>
      <c r="G26" s="13">
        <f t="shared" si="0"/>
        <v>5.0229968999999999</v>
      </c>
      <c r="H26" s="13"/>
      <c r="I26" s="42">
        <f t="shared" si="1"/>
        <v>5.0229968999999999</v>
      </c>
    </row>
    <row r="27" spans="2:9" s="35" customFormat="1" x14ac:dyDescent="0.3">
      <c r="B27" s="36" t="s">
        <v>97</v>
      </c>
      <c r="C27" s="36" t="s">
        <v>229</v>
      </c>
      <c r="D27" s="37" t="s">
        <v>216</v>
      </c>
      <c r="E27" s="13">
        <v>20.466322399999999</v>
      </c>
      <c r="F27" s="13">
        <v>0</v>
      </c>
      <c r="G27" s="13">
        <f t="shared" si="0"/>
        <v>20.466322399999999</v>
      </c>
      <c r="H27" s="13">
        <f t="shared" ref="H27:H37" si="2">G27</f>
        <v>20.466322399999999</v>
      </c>
      <c r="I27" s="42">
        <f t="shared" si="1"/>
        <v>0</v>
      </c>
    </row>
    <row r="28" spans="2:9" s="35" customFormat="1" ht="28.8" x14ac:dyDescent="0.3">
      <c r="B28" s="36" t="s">
        <v>97</v>
      </c>
      <c r="C28" s="36" t="s">
        <v>230</v>
      </c>
      <c r="D28" s="37" t="s">
        <v>231</v>
      </c>
      <c r="E28" s="13">
        <v>10.08693098</v>
      </c>
      <c r="F28" s="13">
        <v>0</v>
      </c>
      <c r="G28" s="13">
        <f t="shared" si="0"/>
        <v>10.08693098</v>
      </c>
      <c r="H28" s="13">
        <f t="shared" si="2"/>
        <v>10.08693098</v>
      </c>
      <c r="I28" s="42">
        <f t="shared" si="1"/>
        <v>0</v>
      </c>
    </row>
    <row r="29" spans="2:9" s="35" customFormat="1" ht="28.8" x14ac:dyDescent="0.3">
      <c r="B29" s="36" t="s">
        <v>97</v>
      </c>
      <c r="C29" s="36" t="s">
        <v>232</v>
      </c>
      <c r="D29" s="37" t="s">
        <v>231</v>
      </c>
      <c r="E29" s="13">
        <v>19.5040643</v>
      </c>
      <c r="F29" s="13">
        <v>0</v>
      </c>
      <c r="G29" s="13">
        <f t="shared" si="0"/>
        <v>19.5040643</v>
      </c>
      <c r="H29" s="13">
        <f t="shared" si="2"/>
        <v>19.5040643</v>
      </c>
      <c r="I29" s="42">
        <f t="shared" si="1"/>
        <v>0</v>
      </c>
    </row>
    <row r="30" spans="2:9" s="35" customFormat="1" ht="28.8" x14ac:dyDescent="0.3">
      <c r="B30" s="36" t="s">
        <v>97</v>
      </c>
      <c r="C30" s="36" t="s">
        <v>233</v>
      </c>
      <c r="D30" s="37" t="s">
        <v>231</v>
      </c>
      <c r="E30" s="13">
        <v>18.475365400000001</v>
      </c>
      <c r="F30" s="13">
        <v>0</v>
      </c>
      <c r="G30" s="13">
        <f t="shared" si="0"/>
        <v>18.475365400000001</v>
      </c>
      <c r="H30" s="13">
        <f t="shared" si="2"/>
        <v>18.475365400000001</v>
      </c>
      <c r="I30" s="42">
        <f t="shared" si="1"/>
        <v>0</v>
      </c>
    </row>
    <row r="31" spans="2:9" s="35" customFormat="1" ht="28.8" x14ac:dyDescent="0.3">
      <c r="B31" s="36" t="s">
        <v>97</v>
      </c>
      <c r="C31" s="36" t="s">
        <v>234</v>
      </c>
      <c r="D31" s="37" t="s">
        <v>235</v>
      </c>
      <c r="E31" s="13">
        <v>15.2297049</v>
      </c>
      <c r="F31" s="13">
        <v>0</v>
      </c>
      <c r="G31" s="13">
        <f t="shared" si="0"/>
        <v>15.2297049</v>
      </c>
      <c r="H31" s="13">
        <f t="shared" si="2"/>
        <v>15.2297049</v>
      </c>
      <c r="I31" s="42">
        <f t="shared" si="1"/>
        <v>0</v>
      </c>
    </row>
    <row r="32" spans="2:9" s="35" customFormat="1" ht="28.8" x14ac:dyDescent="0.3">
      <c r="B32" s="36" t="s">
        <v>97</v>
      </c>
      <c r="C32" s="36" t="s">
        <v>236</v>
      </c>
      <c r="D32" s="37" t="s">
        <v>235</v>
      </c>
      <c r="E32" s="13">
        <v>4.6772245999999997</v>
      </c>
      <c r="F32" s="13">
        <v>0</v>
      </c>
      <c r="G32" s="13">
        <f t="shared" si="0"/>
        <v>4.6772245999999997</v>
      </c>
      <c r="H32" s="13">
        <f t="shared" si="2"/>
        <v>4.6772245999999997</v>
      </c>
      <c r="I32" s="42">
        <f t="shared" si="1"/>
        <v>0</v>
      </c>
    </row>
    <row r="33" spans="2:9" s="35" customFormat="1" ht="28.8" x14ac:dyDescent="0.3">
      <c r="B33" s="36" t="s">
        <v>97</v>
      </c>
      <c r="C33" s="36" t="s">
        <v>237</v>
      </c>
      <c r="D33" s="37" t="s">
        <v>235</v>
      </c>
      <c r="E33" s="13">
        <v>9.1696937999999992</v>
      </c>
      <c r="F33" s="13">
        <v>0</v>
      </c>
      <c r="G33" s="13">
        <f t="shared" si="0"/>
        <v>9.1696937999999992</v>
      </c>
      <c r="H33" s="13">
        <f t="shared" si="2"/>
        <v>9.1696937999999992</v>
      </c>
      <c r="I33" s="42">
        <f t="shared" si="1"/>
        <v>0</v>
      </c>
    </row>
    <row r="34" spans="2:9" s="35" customFormat="1" ht="28.8" x14ac:dyDescent="0.3">
      <c r="B34" s="36" t="s">
        <v>97</v>
      </c>
      <c r="C34" s="36" t="s">
        <v>238</v>
      </c>
      <c r="D34" s="37" t="s">
        <v>235</v>
      </c>
      <c r="E34" s="13">
        <v>15.768838269999998</v>
      </c>
      <c r="F34" s="13">
        <v>0</v>
      </c>
      <c r="G34" s="13">
        <f t="shared" si="0"/>
        <v>15.768838269999998</v>
      </c>
      <c r="H34" s="13">
        <f t="shared" si="2"/>
        <v>15.768838269999998</v>
      </c>
      <c r="I34" s="42">
        <f t="shared" si="1"/>
        <v>0</v>
      </c>
    </row>
    <row r="35" spans="2:9" s="35" customFormat="1" ht="28.8" x14ac:dyDescent="0.3">
      <c r="B35" s="36" t="s">
        <v>97</v>
      </c>
      <c r="C35" s="36" t="s">
        <v>239</v>
      </c>
      <c r="D35" s="37" t="s">
        <v>235</v>
      </c>
      <c r="E35" s="13">
        <v>5.9527369999999999</v>
      </c>
      <c r="F35" s="13">
        <v>0</v>
      </c>
      <c r="G35" s="13">
        <f t="shared" si="0"/>
        <v>5.9527369999999999</v>
      </c>
      <c r="H35" s="13">
        <f t="shared" si="2"/>
        <v>5.9527369999999999</v>
      </c>
      <c r="I35" s="42">
        <f t="shared" si="1"/>
        <v>0</v>
      </c>
    </row>
    <row r="36" spans="2:9" s="35" customFormat="1" ht="28.8" x14ac:dyDescent="0.3">
      <c r="B36" s="36" t="s">
        <v>97</v>
      </c>
      <c r="C36" s="36" t="s">
        <v>240</v>
      </c>
      <c r="D36" s="37" t="s">
        <v>235</v>
      </c>
      <c r="E36" s="13">
        <v>5.8280719000000003</v>
      </c>
      <c r="F36" s="13">
        <v>0</v>
      </c>
      <c r="G36" s="13">
        <f t="shared" si="0"/>
        <v>5.8280719000000003</v>
      </c>
      <c r="H36" s="13">
        <f t="shared" si="2"/>
        <v>5.8280719000000003</v>
      </c>
      <c r="I36" s="42">
        <f t="shared" si="1"/>
        <v>0</v>
      </c>
    </row>
    <row r="37" spans="2:9" s="35" customFormat="1" x14ac:dyDescent="0.3">
      <c r="B37" s="36" t="s">
        <v>241</v>
      </c>
      <c r="C37" s="36" t="s">
        <v>147</v>
      </c>
      <c r="D37" s="37" t="s">
        <v>147</v>
      </c>
      <c r="E37" s="13">
        <v>3.142245</v>
      </c>
      <c r="F37" s="13">
        <v>0</v>
      </c>
      <c r="G37" s="13">
        <f t="shared" si="0"/>
        <v>3.142245</v>
      </c>
      <c r="H37" s="13">
        <f t="shared" si="2"/>
        <v>3.142245</v>
      </c>
      <c r="I37" s="42">
        <f t="shared" si="1"/>
        <v>0</v>
      </c>
    </row>
    <row r="38" spans="2:9" s="35" customFormat="1" x14ac:dyDescent="0.3">
      <c r="B38" s="36" t="s">
        <v>241</v>
      </c>
      <c r="C38" s="36" t="s">
        <v>81</v>
      </c>
      <c r="D38" s="37" t="s">
        <v>242</v>
      </c>
      <c r="E38" s="13">
        <v>0.41546091000000002</v>
      </c>
      <c r="F38" s="13">
        <v>0</v>
      </c>
      <c r="G38" s="13">
        <f t="shared" si="0"/>
        <v>0.41546091000000002</v>
      </c>
      <c r="H38" s="13"/>
      <c r="I38" s="42">
        <f t="shared" si="1"/>
        <v>0.41546091000000002</v>
      </c>
    </row>
    <row r="39" spans="2:9" s="35" customFormat="1" x14ac:dyDescent="0.3">
      <c r="B39" s="36" t="s">
        <v>241</v>
      </c>
      <c r="C39" s="36" t="s">
        <v>84</v>
      </c>
      <c r="D39" s="37" t="s">
        <v>243</v>
      </c>
      <c r="E39" s="13">
        <v>5.0751071999999997</v>
      </c>
      <c r="F39" s="13">
        <v>0.26796110000000001</v>
      </c>
      <c r="G39" s="13">
        <f t="shared" si="0"/>
        <v>4.8071460999999998</v>
      </c>
      <c r="H39" s="13"/>
      <c r="I39" s="42">
        <f t="shared" si="1"/>
        <v>4.8071460999999998</v>
      </c>
    </row>
    <row r="40" spans="2:9" s="35" customFormat="1" x14ac:dyDescent="0.3">
      <c r="B40" s="36" t="s">
        <v>241</v>
      </c>
      <c r="C40" s="36" t="s">
        <v>80</v>
      </c>
      <c r="D40" s="37" t="s">
        <v>242</v>
      </c>
      <c r="E40" s="13">
        <v>0.70516000000000001</v>
      </c>
      <c r="F40" s="13">
        <v>0</v>
      </c>
      <c r="G40" s="13">
        <f t="shared" si="0"/>
        <v>0.70516000000000001</v>
      </c>
      <c r="H40" s="13"/>
      <c r="I40" s="42">
        <f t="shared" si="1"/>
        <v>0.70516000000000001</v>
      </c>
    </row>
    <row r="41" spans="2:9" s="35" customFormat="1" x14ac:dyDescent="0.3">
      <c r="B41" s="36" t="s">
        <v>241</v>
      </c>
      <c r="C41" s="36" t="s">
        <v>244</v>
      </c>
      <c r="D41" s="37" t="s">
        <v>245</v>
      </c>
      <c r="E41" s="13">
        <v>38.40722387687125</v>
      </c>
      <c r="F41" s="13">
        <v>0</v>
      </c>
      <c r="G41" s="13">
        <f t="shared" si="0"/>
        <v>38.40722387687125</v>
      </c>
      <c r="H41" s="13"/>
      <c r="I41" s="42">
        <f t="shared" si="1"/>
        <v>38.40722387687125</v>
      </c>
    </row>
    <row r="42" spans="2:9" s="35" customFormat="1" x14ac:dyDescent="0.3">
      <c r="B42" s="36" t="s">
        <v>241</v>
      </c>
      <c r="C42" s="36" t="s">
        <v>246</v>
      </c>
      <c r="D42" s="37" t="s">
        <v>247</v>
      </c>
      <c r="E42" s="13">
        <v>18.144133400000001</v>
      </c>
      <c r="F42" s="13">
        <v>0</v>
      </c>
      <c r="G42" s="13">
        <f t="shared" si="0"/>
        <v>18.144133400000001</v>
      </c>
      <c r="H42" s="13"/>
      <c r="I42" s="42">
        <f t="shared" si="1"/>
        <v>18.144133400000001</v>
      </c>
    </row>
    <row r="43" spans="2:9" s="35" customFormat="1" x14ac:dyDescent="0.3">
      <c r="B43" s="36" t="s">
        <v>241</v>
      </c>
      <c r="C43" s="36" t="s">
        <v>248</v>
      </c>
      <c r="D43" s="37" t="s">
        <v>249</v>
      </c>
      <c r="E43" s="13">
        <v>8.8958780999999991</v>
      </c>
      <c r="F43" s="13">
        <v>0</v>
      </c>
      <c r="G43" s="13">
        <f t="shared" si="0"/>
        <v>8.8958780999999991</v>
      </c>
      <c r="H43" s="13">
        <f>G43</f>
        <v>8.8958780999999991</v>
      </c>
      <c r="I43" s="42">
        <f t="shared" si="1"/>
        <v>0</v>
      </c>
    </row>
    <row r="44" spans="2:9" s="35" customFormat="1" x14ac:dyDescent="0.3">
      <c r="B44" s="36" t="s">
        <v>241</v>
      </c>
      <c r="C44" s="36" t="s">
        <v>250</v>
      </c>
      <c r="D44" s="37" t="s">
        <v>251</v>
      </c>
      <c r="E44" s="13">
        <v>9.4098368000000008</v>
      </c>
      <c r="F44" s="13">
        <v>0</v>
      </c>
      <c r="G44" s="13">
        <f t="shared" si="0"/>
        <v>9.4098368000000008</v>
      </c>
      <c r="H44" s="13"/>
      <c r="I44" s="42">
        <f t="shared" si="1"/>
        <v>9.4098368000000008</v>
      </c>
    </row>
    <row r="45" spans="2:9" s="35" customFormat="1" x14ac:dyDescent="0.3">
      <c r="B45" s="36" t="s">
        <v>241</v>
      </c>
      <c r="C45" s="36" t="s">
        <v>252</v>
      </c>
      <c r="D45" s="37" t="s">
        <v>253</v>
      </c>
      <c r="E45" s="13">
        <v>7.392532590000001</v>
      </c>
      <c r="F45" s="13">
        <v>0</v>
      </c>
      <c r="G45" s="13">
        <f t="shared" si="0"/>
        <v>7.392532590000001</v>
      </c>
      <c r="H45" s="13"/>
      <c r="I45" s="42">
        <f t="shared" si="1"/>
        <v>7.392532590000001</v>
      </c>
    </row>
    <row r="46" spans="2:9" s="35" customFormat="1" x14ac:dyDescent="0.3">
      <c r="B46" s="36" t="s">
        <v>241</v>
      </c>
      <c r="C46" s="36" t="s">
        <v>254</v>
      </c>
      <c r="D46" s="37" t="s">
        <v>243</v>
      </c>
      <c r="E46" s="13">
        <v>3.6050536000000002</v>
      </c>
      <c r="F46" s="13">
        <v>0</v>
      </c>
      <c r="G46" s="13">
        <f t="shared" si="0"/>
        <v>3.6050536000000002</v>
      </c>
      <c r="H46" s="13"/>
      <c r="I46" s="42">
        <f t="shared" si="1"/>
        <v>3.6050536000000002</v>
      </c>
    </row>
    <row r="47" spans="2:9" s="35" customFormat="1" x14ac:dyDescent="0.3">
      <c r="B47" s="36" t="s">
        <v>241</v>
      </c>
      <c r="C47" s="36" t="s">
        <v>85</v>
      </c>
      <c r="D47" s="37" t="s">
        <v>255</v>
      </c>
      <c r="E47" s="13">
        <v>4.3594160000000004</v>
      </c>
      <c r="F47" s="13">
        <v>0</v>
      </c>
      <c r="G47" s="13">
        <f t="shared" si="0"/>
        <v>4.3594160000000004</v>
      </c>
      <c r="H47" s="13"/>
      <c r="I47" s="42">
        <f t="shared" si="1"/>
        <v>4.3594160000000004</v>
      </c>
    </row>
    <row r="48" spans="2:9" s="35" customFormat="1" x14ac:dyDescent="0.3">
      <c r="B48" s="36" t="s">
        <v>241</v>
      </c>
      <c r="C48" s="36" t="s">
        <v>256</v>
      </c>
      <c r="D48" s="37" t="s">
        <v>243</v>
      </c>
      <c r="E48" s="13">
        <v>4.0478845000000003</v>
      </c>
      <c r="F48" s="13">
        <v>0</v>
      </c>
      <c r="G48" s="13">
        <f t="shared" si="0"/>
        <v>4.0478845000000003</v>
      </c>
      <c r="H48" s="13">
        <v>0</v>
      </c>
      <c r="I48" s="42">
        <f t="shared" si="1"/>
        <v>4.0478845000000003</v>
      </c>
    </row>
    <row r="49" spans="2:9" s="35" customFormat="1" x14ac:dyDescent="0.3">
      <c r="B49" s="36" t="s">
        <v>241</v>
      </c>
      <c r="C49" s="36" t="s">
        <v>257</v>
      </c>
      <c r="D49" s="37" t="s">
        <v>258</v>
      </c>
      <c r="E49" s="13">
        <v>1.6945048</v>
      </c>
      <c r="F49" s="13">
        <v>0</v>
      </c>
      <c r="G49" s="13">
        <f t="shared" si="0"/>
        <v>1.6945048</v>
      </c>
      <c r="H49" s="13">
        <f>G49</f>
        <v>1.6945048</v>
      </c>
      <c r="I49" s="42">
        <f t="shared" si="1"/>
        <v>0</v>
      </c>
    </row>
    <row r="50" spans="2:9" s="35" customFormat="1" x14ac:dyDescent="0.3">
      <c r="B50" s="36" t="s">
        <v>241</v>
      </c>
      <c r="C50" s="36" t="s">
        <v>259</v>
      </c>
      <c r="D50" s="37" t="s">
        <v>260</v>
      </c>
      <c r="E50" s="13">
        <v>1.1024075</v>
      </c>
      <c r="F50" s="13">
        <v>0</v>
      </c>
      <c r="G50" s="13">
        <f t="shared" ref="G50:G59" si="3">E50-F50</f>
        <v>1.1024075</v>
      </c>
      <c r="H50" s="13">
        <f>G50</f>
        <v>1.1024075</v>
      </c>
      <c r="I50" s="42">
        <f t="shared" si="1"/>
        <v>0</v>
      </c>
    </row>
    <row r="51" spans="2:9" s="35" customFormat="1" x14ac:dyDescent="0.3">
      <c r="B51" s="36" t="s">
        <v>241</v>
      </c>
      <c r="C51" s="36" t="s">
        <v>261</v>
      </c>
      <c r="D51" s="37" t="s">
        <v>262</v>
      </c>
      <c r="E51" s="13">
        <v>0.9570805</v>
      </c>
      <c r="F51" s="13">
        <v>0</v>
      </c>
      <c r="G51" s="13">
        <f t="shared" si="3"/>
        <v>0.9570805</v>
      </c>
      <c r="H51" s="13">
        <f>G51</f>
        <v>0.9570805</v>
      </c>
      <c r="I51" s="42">
        <f t="shared" si="1"/>
        <v>0</v>
      </c>
    </row>
    <row r="52" spans="2:9" s="35" customFormat="1" x14ac:dyDescent="0.3">
      <c r="B52" s="36" t="s">
        <v>241</v>
      </c>
      <c r="C52" s="36" t="s">
        <v>263</v>
      </c>
      <c r="D52" s="37" t="s">
        <v>245</v>
      </c>
      <c r="E52" s="13">
        <v>0.78892949999999995</v>
      </c>
      <c r="F52" s="13">
        <v>0</v>
      </c>
      <c r="G52" s="13">
        <f t="shared" si="3"/>
        <v>0.78892949999999995</v>
      </c>
      <c r="H52" s="13">
        <f>G52</f>
        <v>0.78892949999999995</v>
      </c>
      <c r="I52" s="42">
        <f t="shared" si="1"/>
        <v>0</v>
      </c>
    </row>
    <row r="53" spans="2:9" s="35" customFormat="1" x14ac:dyDescent="0.3">
      <c r="B53" s="36" t="s">
        <v>241</v>
      </c>
      <c r="C53" s="36" t="s">
        <v>264</v>
      </c>
      <c r="D53" s="37" t="s">
        <v>265</v>
      </c>
      <c r="E53" s="13">
        <v>0.93541574999999999</v>
      </c>
      <c r="F53" s="13">
        <v>0</v>
      </c>
      <c r="G53" s="13">
        <f t="shared" si="3"/>
        <v>0.93541574999999999</v>
      </c>
      <c r="H53" s="13">
        <v>0</v>
      </c>
      <c r="I53" s="42">
        <f t="shared" si="1"/>
        <v>0.93541574999999999</v>
      </c>
    </row>
    <row r="54" spans="2:9" s="35" customFormat="1" x14ac:dyDescent="0.3">
      <c r="B54" s="36" t="s">
        <v>241</v>
      </c>
      <c r="C54" s="36" t="s">
        <v>266</v>
      </c>
      <c r="D54" s="37" t="s">
        <v>249</v>
      </c>
      <c r="E54" s="13">
        <v>0.33853499999999997</v>
      </c>
      <c r="F54" s="13">
        <v>0</v>
      </c>
      <c r="G54" s="13">
        <f t="shared" si="3"/>
        <v>0.33853499999999997</v>
      </c>
      <c r="H54" s="13">
        <f>G54</f>
        <v>0.33853499999999997</v>
      </c>
      <c r="I54" s="42">
        <f t="shared" si="1"/>
        <v>0</v>
      </c>
    </row>
    <row r="55" spans="2:9" s="35" customFormat="1" x14ac:dyDescent="0.3">
      <c r="B55" s="36" t="s">
        <v>26</v>
      </c>
      <c r="C55" s="36" t="s">
        <v>267</v>
      </c>
      <c r="D55" s="37" t="s">
        <v>268</v>
      </c>
      <c r="E55" s="13">
        <v>4.4482672000000001</v>
      </c>
      <c r="F55" s="13">
        <v>0</v>
      </c>
      <c r="G55" s="13">
        <f t="shared" si="3"/>
        <v>4.4482672000000001</v>
      </c>
      <c r="H55" s="13">
        <f>G55</f>
        <v>4.4482672000000001</v>
      </c>
      <c r="I55" s="42">
        <f t="shared" si="1"/>
        <v>0</v>
      </c>
    </row>
    <row r="56" spans="2:9" s="35" customFormat="1" x14ac:dyDescent="0.3">
      <c r="B56" s="36" t="s">
        <v>26</v>
      </c>
      <c r="C56" s="36" t="s">
        <v>269</v>
      </c>
      <c r="D56" s="37" t="s">
        <v>270</v>
      </c>
      <c r="E56" s="13">
        <v>5.6833575700000001</v>
      </c>
      <c r="F56" s="13">
        <v>0</v>
      </c>
      <c r="G56" s="13">
        <f t="shared" si="3"/>
        <v>5.6833575700000001</v>
      </c>
      <c r="H56" s="13"/>
      <c r="I56" s="42">
        <f t="shared" si="1"/>
        <v>5.6833575700000001</v>
      </c>
    </row>
    <row r="57" spans="2:9" s="35" customFormat="1" x14ac:dyDescent="0.3">
      <c r="B57" s="36" t="s">
        <v>26</v>
      </c>
      <c r="C57" s="36" t="s">
        <v>271</v>
      </c>
      <c r="D57" s="37" t="s">
        <v>272</v>
      </c>
      <c r="E57" s="13">
        <v>5.4318524999999998</v>
      </c>
      <c r="F57" s="13">
        <v>0</v>
      </c>
      <c r="G57" s="13">
        <f t="shared" si="3"/>
        <v>5.4318524999999998</v>
      </c>
      <c r="H57" s="13">
        <f>G57</f>
        <v>5.4318524999999998</v>
      </c>
      <c r="I57" s="42">
        <f t="shared" si="1"/>
        <v>0</v>
      </c>
    </row>
    <row r="58" spans="2:9" s="35" customFormat="1" x14ac:dyDescent="0.3">
      <c r="B58" s="36" t="s">
        <v>26</v>
      </c>
      <c r="C58" s="36" t="s">
        <v>273</v>
      </c>
      <c r="D58" s="37" t="s">
        <v>274</v>
      </c>
      <c r="E58" s="13">
        <v>2.446291204</v>
      </c>
      <c r="F58" s="13">
        <v>0</v>
      </c>
      <c r="G58" s="13">
        <f t="shared" si="3"/>
        <v>2.446291204</v>
      </c>
      <c r="H58" s="13">
        <f>G58</f>
        <v>2.446291204</v>
      </c>
      <c r="I58" s="42">
        <f t="shared" si="1"/>
        <v>0</v>
      </c>
    </row>
    <row r="59" spans="2:9" s="35" customFormat="1" x14ac:dyDescent="0.3">
      <c r="B59" s="36" t="s">
        <v>26</v>
      </c>
      <c r="C59" s="36" t="s">
        <v>275</v>
      </c>
      <c r="D59" s="37" t="s">
        <v>276</v>
      </c>
      <c r="E59" s="13">
        <v>2.8012896</v>
      </c>
      <c r="F59" s="13">
        <v>0</v>
      </c>
      <c r="G59" s="13">
        <f t="shared" si="3"/>
        <v>2.8012896</v>
      </c>
      <c r="H59" s="13">
        <f>G59</f>
        <v>2.8012896</v>
      </c>
      <c r="I59" s="42">
        <f t="shared" si="1"/>
        <v>0</v>
      </c>
    </row>
    <row r="60" spans="2:9" s="35" customFormat="1" x14ac:dyDescent="0.3">
      <c r="B60" s="36" t="s">
        <v>26</v>
      </c>
      <c r="C60" s="36" t="s">
        <v>277</v>
      </c>
      <c r="D60" s="37" t="s">
        <v>278</v>
      </c>
      <c r="E60" s="13">
        <v>-9.3837E-3</v>
      </c>
      <c r="F60" s="13">
        <v>0</v>
      </c>
      <c r="G60" s="13">
        <f t="shared" ref="G60:G64" si="4">E60-F60</f>
        <v>-9.3837E-3</v>
      </c>
      <c r="H60" s="13"/>
      <c r="I60" s="42">
        <f t="shared" si="1"/>
        <v>-9.3837E-3</v>
      </c>
    </row>
    <row r="61" spans="2:9" s="35" customFormat="1" x14ac:dyDescent="0.3">
      <c r="B61" s="36" t="s">
        <v>26</v>
      </c>
      <c r="C61" s="36" t="s">
        <v>279</v>
      </c>
      <c r="D61" s="37" t="s">
        <v>274</v>
      </c>
      <c r="E61" s="13">
        <v>2.650078857</v>
      </c>
      <c r="F61" s="13">
        <v>0</v>
      </c>
      <c r="G61" s="13">
        <f t="shared" si="4"/>
        <v>2.650078857</v>
      </c>
      <c r="H61" s="13">
        <f>G61</f>
        <v>2.650078857</v>
      </c>
      <c r="I61" s="42">
        <f t="shared" si="1"/>
        <v>0</v>
      </c>
    </row>
    <row r="62" spans="2:9" s="35" customFormat="1" x14ac:dyDescent="0.3">
      <c r="B62" s="36" t="s">
        <v>26</v>
      </c>
      <c r="C62" s="36" t="s">
        <v>280</v>
      </c>
      <c r="D62" s="37" t="s">
        <v>281</v>
      </c>
      <c r="E62" s="13">
        <v>-1.2234500000000001E-2</v>
      </c>
      <c r="F62" s="13">
        <v>0</v>
      </c>
      <c r="G62" s="13">
        <f t="shared" si="4"/>
        <v>-1.2234500000000001E-2</v>
      </c>
      <c r="H62" s="13"/>
      <c r="I62" s="42">
        <f t="shared" si="1"/>
        <v>-1.2234500000000001E-2</v>
      </c>
    </row>
    <row r="63" spans="2:9" x14ac:dyDescent="0.3">
      <c r="B63" s="36" t="s">
        <v>86</v>
      </c>
      <c r="C63" s="36" t="s">
        <v>282</v>
      </c>
      <c r="D63" s="38" t="s">
        <v>283</v>
      </c>
      <c r="E63" s="13">
        <v>5.1566233710000002</v>
      </c>
      <c r="F63" s="13">
        <v>5.1566242999999998</v>
      </c>
      <c r="G63" s="13">
        <f t="shared" si="4"/>
        <v>-9.2899999959428214E-7</v>
      </c>
      <c r="H63" s="13"/>
      <c r="I63" s="42">
        <f t="shared" si="1"/>
        <v>-9.2899999959428214E-7</v>
      </c>
    </row>
    <row r="64" spans="2:9" x14ac:dyDescent="0.3">
      <c r="B64" s="12" t="s">
        <v>141</v>
      </c>
      <c r="C64" s="12" t="s">
        <v>284</v>
      </c>
      <c r="D64" s="38" t="s">
        <v>285</v>
      </c>
      <c r="E64" s="13">
        <v>9.9291938999999996</v>
      </c>
      <c r="F64" s="13">
        <v>0</v>
      </c>
      <c r="G64" s="13">
        <f t="shared" si="4"/>
        <v>9.9291938999999996</v>
      </c>
      <c r="H64" s="13"/>
      <c r="I64" s="42">
        <f t="shared" si="1"/>
        <v>9.9291938999999996</v>
      </c>
    </row>
    <row r="65" spans="7:7" x14ac:dyDescent="0.3">
      <c r="G65" s="40"/>
    </row>
  </sheetData>
  <pageMargins left="0.7" right="0.7" top="0.75" bottom="0.75" header="0.3" footer="0.3"/>
  <ignoredErrors>
    <ignoredError sqref="H6:I7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S.No.3</vt:lpstr>
      <vt:lpstr>S.No.4</vt:lpstr>
      <vt:lpstr>S.No.5</vt:lpstr>
      <vt:lpstr>S.No.7</vt:lpstr>
      <vt:lpstr>S.No.8</vt:lpstr>
      <vt:lpstr>S.No.10</vt:lpstr>
      <vt:lpstr>S.No.12 (a)</vt:lpstr>
      <vt:lpstr>S.No.12(b)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2023-07-27T06:22:31Z</dcterms:modified>
</cp:coreProperties>
</file>