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welcome\Desktop\IL&amp;FS\RK Working\2023 sheets\"/>
    </mc:Choice>
  </mc:AlternateContent>
  <xr:revisionPtr revIDLastSave="0" documentId="13_ncr:1_{2EBA9AFF-F469-44BE-871D-836AA9207421}" xr6:coauthVersionLast="47" xr6:coauthVersionMax="47" xr10:uidLastSave="{00000000-0000-0000-0000-000000000000}"/>
  <bookViews>
    <workbookView xWindow="-108" yWindow="-108" windowWidth="23256" windowHeight="12576" firstSheet="1" activeTab="1" xr2:uid="{00000000-000D-0000-FFFF-FFFF00000000}"/>
  </bookViews>
  <sheets>
    <sheet name="Deposits" sheetId="1" state="hidden" r:id="rId1"/>
    <sheet name="Trade receivable" sheetId="2" r:id="rId2"/>
    <sheet name="Vendor Advances" sheetId="3" state="hidden" r:id="rId3"/>
  </sheets>
  <externalReferences>
    <externalReference r:id="rId4"/>
    <externalReference r:id="rId5"/>
    <externalReference r:id="rId6"/>
    <externalReference r:id="rId7"/>
    <externalReference r:id="rId8"/>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 i="3" l="1"/>
  <c r="E1" i="3"/>
  <c r="F2" i="3"/>
  <c r="E2" i="3"/>
  <c r="E36" i="1"/>
  <c r="C2" i="3" l="1"/>
  <c r="E83" i="2" l="1"/>
  <c r="G83" i="2" s="1"/>
  <c r="G82" i="2"/>
  <c r="G81" i="2"/>
  <c r="E80" i="2"/>
  <c r="G80" i="2" s="1"/>
  <c r="E79" i="2"/>
  <c r="G79" i="2" s="1"/>
  <c r="E78" i="2"/>
  <c r="G78" i="2" s="1"/>
  <c r="E77" i="2"/>
  <c r="G77" i="2" s="1"/>
  <c r="E76" i="2"/>
  <c r="G76" i="2" s="1"/>
  <c r="E75" i="2"/>
  <c r="G75" i="2" s="1"/>
  <c r="E74" i="2"/>
  <c r="G74" i="2" s="1"/>
  <c r="E73" i="2"/>
  <c r="G73" i="2" s="1"/>
  <c r="E72" i="2"/>
  <c r="G72" i="2" s="1"/>
  <c r="E71" i="2"/>
  <c r="G71" i="2" s="1"/>
  <c r="E70" i="2"/>
  <c r="G70" i="2" s="1"/>
  <c r="E69" i="2"/>
  <c r="G69" i="2" s="1"/>
  <c r="E68" i="2"/>
  <c r="G68" i="2" s="1"/>
  <c r="E67" i="2"/>
  <c r="G67" i="2" s="1"/>
  <c r="E66" i="2"/>
  <c r="G66" i="2" s="1"/>
  <c r="E65" i="2"/>
  <c r="G65" i="2" s="1"/>
  <c r="G64" i="2"/>
  <c r="E64" i="2"/>
  <c r="E63" i="2"/>
  <c r="G63" i="2" s="1"/>
  <c r="H63" i="2" s="1"/>
  <c r="E62" i="2"/>
  <c r="G62" i="2" s="1"/>
  <c r="E61" i="2"/>
  <c r="G61" i="2" s="1"/>
  <c r="E60" i="2"/>
  <c r="G60" i="2" s="1"/>
  <c r="E59" i="2"/>
  <c r="G59" i="2" s="1"/>
  <c r="E58" i="2"/>
  <c r="G58" i="2" s="1"/>
  <c r="E57" i="2"/>
  <c r="G57" i="2" s="1"/>
  <c r="E56" i="2"/>
  <c r="G56" i="2" s="1"/>
  <c r="E55" i="2"/>
  <c r="G55" i="2" s="1"/>
  <c r="E54" i="2"/>
  <c r="G54" i="2" s="1"/>
  <c r="E53" i="2"/>
  <c r="G53" i="2" s="1"/>
  <c r="E52" i="2"/>
  <c r="G52" i="2" s="1"/>
  <c r="E51" i="2"/>
  <c r="G51" i="2" s="1"/>
  <c r="I51" i="2" s="1"/>
  <c r="E50" i="2"/>
  <c r="G50" i="2" s="1"/>
  <c r="E49" i="2"/>
  <c r="G49" i="2" s="1"/>
  <c r="E48" i="2"/>
  <c r="G48" i="2" s="1"/>
  <c r="E47" i="2"/>
  <c r="G47" i="2" s="1"/>
  <c r="E46" i="2"/>
  <c r="G46" i="2" s="1"/>
  <c r="E45" i="2"/>
  <c r="G45" i="2" s="1"/>
  <c r="E44" i="2"/>
  <c r="G44" i="2" s="1"/>
  <c r="E43" i="2"/>
  <c r="G43" i="2" s="1"/>
  <c r="E42" i="2"/>
  <c r="G42" i="2" s="1"/>
  <c r="E41" i="2"/>
  <c r="G41" i="2" s="1"/>
  <c r="E40" i="2"/>
  <c r="G40" i="2" s="1"/>
  <c r="E39" i="2"/>
  <c r="G39" i="2" s="1"/>
  <c r="E38" i="2"/>
  <c r="G38" i="2" s="1"/>
  <c r="E37" i="2"/>
  <c r="G37" i="2" s="1"/>
  <c r="E36" i="2"/>
  <c r="G36" i="2" s="1"/>
  <c r="E35" i="2"/>
  <c r="G35" i="2" s="1"/>
  <c r="E34" i="2"/>
  <c r="G34" i="2" s="1"/>
  <c r="E33" i="2"/>
  <c r="G33" i="2" s="1"/>
  <c r="E32" i="2"/>
  <c r="G32" i="2" s="1"/>
  <c r="E31" i="2"/>
  <c r="G31" i="2" s="1"/>
  <c r="E30" i="2"/>
  <c r="G30" i="2" s="1"/>
  <c r="E29" i="2"/>
  <c r="G29" i="2" s="1"/>
  <c r="G28" i="2"/>
  <c r="I28" i="2" s="1"/>
  <c r="E28" i="2"/>
  <c r="E27" i="2"/>
  <c r="G27" i="2" s="1"/>
  <c r="H27" i="2" s="1"/>
  <c r="E26" i="2"/>
  <c r="G26" i="2" s="1"/>
  <c r="I26" i="2" s="1"/>
  <c r="E25" i="2"/>
  <c r="G25" i="2" s="1"/>
  <c r="I25" i="2" s="1"/>
  <c r="E24" i="2"/>
  <c r="G24" i="2" s="1"/>
  <c r="I24" i="2" s="1"/>
  <c r="E23" i="2"/>
  <c r="G23" i="2" s="1"/>
  <c r="I23" i="2" s="1"/>
  <c r="E22" i="2"/>
  <c r="G22" i="2" s="1"/>
  <c r="E21" i="2"/>
  <c r="G21" i="2" s="1"/>
  <c r="I21" i="2" s="1"/>
  <c r="E20" i="2"/>
  <c r="G20" i="2" s="1"/>
  <c r="H20" i="2" s="1"/>
  <c r="E19" i="2"/>
  <c r="G19" i="2" s="1"/>
  <c r="E18" i="2"/>
  <c r="G18" i="2" s="1"/>
  <c r="I18" i="2" s="1"/>
  <c r="E17" i="2"/>
  <c r="G17" i="2" s="1"/>
  <c r="E16" i="2"/>
  <c r="G16" i="2" s="1"/>
  <c r="E15" i="2"/>
  <c r="G15" i="2" s="1"/>
  <c r="E14" i="2"/>
  <c r="G14" i="2" s="1"/>
  <c r="E13" i="2"/>
  <c r="G13" i="2" s="1"/>
  <c r="E12" i="2"/>
  <c r="G12" i="2" s="1"/>
  <c r="E11" i="2"/>
  <c r="G11" i="2" s="1"/>
  <c r="E10" i="2"/>
  <c r="G10" i="2" s="1"/>
  <c r="E9" i="2"/>
  <c r="G9" i="2" s="1"/>
  <c r="E8" i="2"/>
  <c r="G8" i="2" s="1"/>
  <c r="G7" i="2"/>
  <c r="E6" i="2"/>
  <c r="G6" i="2" s="1"/>
  <c r="H6" i="2" s="1"/>
  <c r="E5" i="2"/>
  <c r="M4" i="2"/>
  <c r="M2" i="2"/>
  <c r="L2" i="2"/>
  <c r="K2" i="2"/>
  <c r="J2" i="2"/>
  <c r="F2" i="2"/>
  <c r="G45" i="1"/>
  <c r="F45" i="1"/>
  <c r="H44" i="1"/>
  <c r="E44" i="1"/>
  <c r="H43" i="1"/>
  <c r="E43" i="1"/>
  <c r="F43" i="1" s="1"/>
  <c r="H42" i="1"/>
  <c r="F42" i="1"/>
  <c r="I41" i="1"/>
  <c r="E41" i="1"/>
  <c r="G40" i="1"/>
  <c r="E40" i="1"/>
  <c r="G39" i="1"/>
  <c r="E39" i="1"/>
  <c r="F39" i="1" s="1"/>
  <c r="H38" i="1"/>
  <c r="F38" i="1"/>
  <c r="H37" i="1"/>
  <c r="E37" i="1"/>
  <c r="F37" i="1" s="1"/>
  <c r="H36" i="1"/>
  <c r="G35" i="1"/>
  <c r="E35" i="1"/>
  <c r="H34" i="1"/>
  <c r="F34" i="1"/>
  <c r="I33" i="1"/>
  <c r="F33" i="1"/>
  <c r="G32" i="1"/>
  <c r="H31" i="1"/>
  <c r="E31" i="1"/>
  <c r="I30" i="1"/>
  <c r="E30" i="1"/>
  <c r="F30" i="1" s="1"/>
  <c r="H29" i="1"/>
  <c r="E29" i="1"/>
  <c r="H28" i="1"/>
  <c r="E28" i="1"/>
  <c r="H27" i="1"/>
  <c r="E27" i="1"/>
  <c r="H26" i="1"/>
  <c r="E26" i="1"/>
  <c r="G25" i="1"/>
  <c r="E25" i="1"/>
  <c r="G24" i="1"/>
  <c r="E24" i="1"/>
  <c r="H23" i="1"/>
  <c r="F23" i="1"/>
  <c r="H22" i="1"/>
  <c r="E22" i="1"/>
  <c r="H21" i="1"/>
  <c r="E21" i="1"/>
  <c r="G20" i="1"/>
  <c r="E20" i="1"/>
  <c r="F20" i="1" s="1"/>
  <c r="G19" i="1"/>
  <c r="F19" i="1"/>
  <c r="G18" i="1"/>
  <c r="E18" i="1"/>
  <c r="H17" i="1"/>
  <c r="F17" i="1"/>
  <c r="H16" i="1"/>
  <c r="E16" i="1"/>
  <c r="H15" i="1"/>
  <c r="F15" i="1"/>
  <c r="G14" i="1"/>
  <c r="G13" i="1"/>
  <c r="H12" i="1"/>
  <c r="E12" i="1"/>
  <c r="F12" i="1" s="1"/>
  <c r="G11" i="1"/>
  <c r="F11" i="1"/>
  <c r="E10" i="1"/>
  <c r="G9" i="1"/>
  <c r="F9" i="1"/>
  <c r="H8" i="1"/>
  <c r="E8" i="1"/>
  <c r="H7" i="1"/>
  <c r="E7" i="1"/>
  <c r="G6" i="1"/>
  <c r="F6" i="1"/>
  <c r="G5" i="1"/>
  <c r="F5" i="1"/>
  <c r="D3" i="1"/>
  <c r="I3" i="1" l="1"/>
  <c r="E3" i="1"/>
  <c r="H3" i="1"/>
  <c r="G3" i="1"/>
  <c r="E2" i="2"/>
  <c r="I13" i="2"/>
  <c r="I83" i="2"/>
  <c r="H56" i="2"/>
  <c r="I69" i="2"/>
  <c r="I8" i="2"/>
  <c r="I16" i="2"/>
  <c r="I32" i="2"/>
  <c r="H40" i="2"/>
  <c r="H57" i="2"/>
  <c r="I78" i="2"/>
  <c r="I9" i="2"/>
  <c r="H17" i="2"/>
  <c r="I17" i="2" s="1"/>
  <c r="I33" i="2"/>
  <c r="H41" i="2"/>
  <c r="H58" i="2"/>
  <c r="I71" i="2"/>
  <c r="H67" i="2"/>
  <c r="I14" i="2"/>
  <c r="I38" i="2"/>
  <c r="H68" i="2"/>
  <c r="I15" i="2"/>
  <c r="I39" i="2"/>
  <c r="I77" i="2"/>
  <c r="I70" i="2"/>
  <c r="I10" i="2"/>
  <c r="I22" i="2"/>
  <c r="H34" i="2"/>
  <c r="H42" i="2"/>
  <c r="H59" i="2"/>
  <c r="H72" i="2"/>
  <c r="I37" i="2"/>
  <c r="I75" i="2"/>
  <c r="I20" i="2"/>
  <c r="H30" i="2"/>
  <c r="H55" i="2"/>
  <c r="I76" i="2"/>
  <c r="I31" i="2"/>
  <c r="I11" i="2"/>
  <c r="I35" i="2"/>
  <c r="I43" i="2"/>
  <c r="I60" i="2"/>
  <c r="H65" i="2"/>
  <c r="H73" i="2"/>
  <c r="I12" i="2"/>
  <c r="I19" i="2"/>
  <c r="I36" i="2"/>
  <c r="I44" i="2"/>
  <c r="H49" i="2"/>
  <c r="H66" i="2"/>
  <c r="H74" i="2"/>
  <c r="I62" i="2"/>
  <c r="G5" i="2"/>
  <c r="I7" i="2"/>
  <c r="I27" i="2"/>
  <c r="H29" i="2"/>
  <c r="I29" i="2" s="1"/>
  <c r="F32" i="1"/>
  <c r="F3" i="1" s="1"/>
  <c r="I2" i="2" l="1"/>
  <c r="G2" i="2"/>
  <c r="H5" i="2"/>
  <c r="H2" i="2" s="1"/>
</calcChain>
</file>

<file path=xl/sharedStrings.xml><?xml version="1.0" encoding="utf-8"?>
<sst xmlns="http://schemas.openxmlformats.org/spreadsheetml/2006/main" count="705" uniqueCount="246">
  <si>
    <t>Schedule of Deposits as on March-2023</t>
  </si>
  <si>
    <t>Recoverability</t>
  </si>
  <si>
    <t>Sector</t>
  </si>
  <si>
    <t xml:space="preserve">Project </t>
  </si>
  <si>
    <t>Net Amount</t>
  </si>
  <si>
    <t>Current</t>
  </si>
  <si>
    <t>Non Current</t>
  </si>
  <si>
    <t>FY 24</t>
  </si>
  <si>
    <t>FY 25</t>
  </si>
  <si>
    <t>FY 26</t>
  </si>
  <si>
    <t>Realization Plan</t>
  </si>
  <si>
    <t>Power</t>
  </si>
  <si>
    <t xml:space="preserve">AMBEDKARNAGAR </t>
  </si>
  <si>
    <t>The Deposits represents rent, electricity and other deposits.These deposits will be adjusted with the corresponding rent, electricity and other payables</t>
  </si>
  <si>
    <t>AMROHA</t>
  </si>
  <si>
    <t>Buildings</t>
  </si>
  <si>
    <t>Annad Vilas-3054</t>
  </si>
  <si>
    <t>Irrigation</t>
  </si>
  <si>
    <t>Anuppur</t>
  </si>
  <si>
    <t xml:space="preserve">BHUJ TW02 </t>
  </si>
  <si>
    <t>Roads</t>
  </si>
  <si>
    <t>Birpur</t>
  </si>
  <si>
    <t>Railways</t>
  </si>
  <si>
    <t>BMP</t>
  </si>
  <si>
    <t>BMR</t>
  </si>
  <si>
    <t>BRGF-SOUTH</t>
  </si>
  <si>
    <t>Closed Projects</t>
  </si>
  <si>
    <t>CMR</t>
  </si>
  <si>
    <t>CMT-JV1</t>
  </si>
  <si>
    <t>Corporate</t>
  </si>
  <si>
    <t>DDUGJUY</t>
  </si>
  <si>
    <t>DHUMKA</t>
  </si>
  <si>
    <t xml:space="preserve">GONDA </t>
  </si>
  <si>
    <t>Gurgaon</t>
  </si>
  <si>
    <t>Gurgaon Hills-3055</t>
  </si>
  <si>
    <t>IEINPMCWS</t>
  </si>
  <si>
    <t>IPDS 24 PARAGANAS</t>
  </si>
  <si>
    <t>JAMSHEDPUR</t>
  </si>
  <si>
    <t>Oil &amp; Gas</t>
  </si>
  <si>
    <t>KKBMP - IVA</t>
  </si>
  <si>
    <t>KKBMPL IVA</t>
  </si>
  <si>
    <t>KKBMPL IVB</t>
  </si>
  <si>
    <t>KKBMPL SEC-1</t>
  </si>
  <si>
    <t>Lingala</t>
  </si>
  <si>
    <t xml:space="preserve">Mangalore Pipeline Project </t>
  </si>
  <si>
    <t>MEGA</t>
  </si>
  <si>
    <t>NEF Railway 8 &amp; 9</t>
  </si>
  <si>
    <t>NMR</t>
  </si>
  <si>
    <t xml:space="preserve">PASCHIM MIDNAPORE </t>
  </si>
  <si>
    <t>PHPL</t>
  </si>
  <si>
    <t>Polavaram</t>
  </si>
  <si>
    <t>PWCHO</t>
  </si>
  <si>
    <t xml:space="preserve">SAHIBGANJ </t>
  </si>
  <si>
    <t>SHAHJAHANPUR</t>
  </si>
  <si>
    <t>SMP</t>
  </si>
  <si>
    <t>Tadipudi</t>
  </si>
  <si>
    <t>Udayasamudram</t>
  </si>
  <si>
    <t>Villas Marbella -3052</t>
  </si>
  <si>
    <t>WB-N (IEINPW063)</t>
  </si>
  <si>
    <t>Schedule of Trade Receivable - Mar-23</t>
  </si>
  <si>
    <t>Project</t>
  </si>
  <si>
    <t>Name of Customer</t>
  </si>
  <si>
    <t>Trade Receivables</t>
  </si>
  <si>
    <t>Trade receivable realization</t>
  </si>
  <si>
    <t>Gross TR</t>
  </si>
  <si>
    <t>Total Provisions</t>
  </si>
  <si>
    <t>Net TR</t>
  </si>
  <si>
    <t>FY24</t>
  </si>
  <si>
    <t>FY25</t>
  </si>
  <si>
    <t>FY26</t>
  </si>
  <si>
    <t>Gail India Ltd</t>
  </si>
  <si>
    <t>KKMBPL-IVA</t>
  </si>
  <si>
    <t>Ports</t>
  </si>
  <si>
    <t>Dighi Port Ltd</t>
  </si>
  <si>
    <t xml:space="preserve">Irrigation </t>
  </si>
  <si>
    <t>Annupur</t>
  </si>
  <si>
    <t>MOSERBEAR</t>
  </si>
  <si>
    <t>GVMC</t>
  </si>
  <si>
    <t>MAYTAS - NCC JV</t>
  </si>
  <si>
    <t>Bhupathipalem</t>
  </si>
  <si>
    <t>I &amp; CAD AP</t>
  </si>
  <si>
    <t>Pranahita package - 7</t>
  </si>
  <si>
    <t>MAYTAS - MEIL-ABB-AAG JV</t>
  </si>
  <si>
    <t>Pranahita Package 8</t>
  </si>
  <si>
    <t>MEIL-SEW-MAYTAS-BHEIL Consortium</t>
  </si>
  <si>
    <t>Pranahita Package 5</t>
  </si>
  <si>
    <t>MEIL-MAYTAS-ABB-AAG JV</t>
  </si>
  <si>
    <t>HMWSS-Water works</t>
  </si>
  <si>
    <t>L&amp;T - KBL - MAYTAS JV</t>
  </si>
  <si>
    <t xml:space="preserve">HNSS Madanapally </t>
  </si>
  <si>
    <t>MEIL-MAYTAS - KBL JV</t>
  </si>
  <si>
    <t>Pogonda Project</t>
  </si>
  <si>
    <t>MAYTAS - MEIL - KBL JV</t>
  </si>
  <si>
    <t>Anampally</t>
  </si>
  <si>
    <t>GNSS Package LI - 03</t>
  </si>
  <si>
    <t>MAYTAS - KBL JV</t>
  </si>
  <si>
    <t>Dummugudem Pkg 5</t>
  </si>
  <si>
    <t>MEIL - MAYTAS - AAG JV</t>
  </si>
  <si>
    <t xml:space="preserve">Korisapadu Project </t>
  </si>
  <si>
    <t>MAYTAS - KCCPL- FLOWMORE JV</t>
  </si>
  <si>
    <t>Dummugudem Pkg 4</t>
  </si>
  <si>
    <t>NEF Railways T-12</t>
  </si>
  <si>
    <t>MAYTAS - SUSHEE JV</t>
  </si>
  <si>
    <t>Muchumarri</t>
  </si>
  <si>
    <t>MEIL - MAYTAS - WIPL  JV</t>
  </si>
  <si>
    <t>Dummugudem Pkg 1</t>
  </si>
  <si>
    <t>NEF Railway - 8&amp;9</t>
  </si>
  <si>
    <t>NF Railways</t>
  </si>
  <si>
    <t>DFCCI</t>
  </si>
  <si>
    <t>ILFS- GPT JV</t>
  </si>
  <si>
    <t>BMP-Sholapur</t>
  </si>
  <si>
    <t>ILFA-Kalindee JV</t>
  </si>
  <si>
    <t>BMRCL - II</t>
  </si>
  <si>
    <t>Bagalore Metro Rail Limited</t>
  </si>
  <si>
    <t>KMR</t>
  </si>
  <si>
    <t>Rail Vikas Nigam Limited</t>
  </si>
  <si>
    <t>Nagpur Metro Rail Limited</t>
  </si>
  <si>
    <t>Metro Link Express for Gandhinagar and Ahmedabad (MEGA) Company Limited</t>
  </si>
  <si>
    <t>PMHO</t>
  </si>
  <si>
    <t>Terra Infra Development (P) Ltd-ORR</t>
  </si>
  <si>
    <t>Terra Infra Development (P) Ltd-PTTL</t>
  </si>
  <si>
    <t>Ratna Infrastructures projects Pvt ltd</t>
  </si>
  <si>
    <t xml:space="preserve">IL&amp;FS Transportation Networks Limited </t>
  </si>
  <si>
    <t>SPUR INFRASTRUCTURES PVTD</t>
  </si>
  <si>
    <t>SGSR Infra Pvt Ltd</t>
  </si>
  <si>
    <t>Sterna India Oil &amp; Gas Pvt. Ltd.</t>
  </si>
  <si>
    <t>DLF</t>
  </si>
  <si>
    <t>DLF Limited</t>
  </si>
  <si>
    <t>Nagaland</t>
  </si>
  <si>
    <t>Maytas -Gayatri Jv,  PWD (NH) Nagaland</t>
  </si>
  <si>
    <t>Assam-25</t>
  </si>
  <si>
    <t>National Highway Authority of India Limited</t>
  </si>
  <si>
    <t>ORR -HYD</t>
  </si>
  <si>
    <t>Cyberabad Expressway Limited</t>
  </si>
  <si>
    <t>Assam-17</t>
  </si>
  <si>
    <t>Patna-Gaya</t>
  </si>
  <si>
    <t>MoRTH</t>
  </si>
  <si>
    <t>PSRP</t>
  </si>
  <si>
    <t>ILFS Transportation and Networks Limited</t>
  </si>
  <si>
    <t>Bidar</t>
  </si>
  <si>
    <t>Trichy</t>
  </si>
  <si>
    <t>Indu Projects Limited</t>
  </si>
  <si>
    <t>Hillcounty-3039</t>
  </si>
  <si>
    <t>Maytas Properties Limited</t>
  </si>
  <si>
    <t>Marbella</t>
  </si>
  <si>
    <t>EMMAR</t>
  </si>
  <si>
    <t>Gurgaon Hills</t>
  </si>
  <si>
    <t>IREO</t>
  </si>
  <si>
    <t>Palm Garden</t>
  </si>
  <si>
    <t xml:space="preserve">EMMAR MGF </t>
  </si>
  <si>
    <t>Aanand Vilas</t>
  </si>
  <si>
    <t>Puri Inter national p ltd.</t>
  </si>
  <si>
    <t>Gift</t>
  </si>
  <si>
    <t>ANC Contracting India Pvt Ltd</t>
  </si>
  <si>
    <t>Palm Terrace</t>
  </si>
  <si>
    <t>Orchid Heights</t>
  </si>
  <si>
    <t>Neelkamal Realtors Towers  Pvt Ltd.</t>
  </si>
  <si>
    <t>La-Tropicana</t>
  </si>
  <si>
    <t>PARSVNATH LANDMARK DEVELOPERS PVT LTD</t>
  </si>
  <si>
    <t>Cranin</t>
  </si>
  <si>
    <t>Ambedkarnagar -PW061</t>
  </si>
  <si>
    <t>MVVNL</t>
  </si>
  <si>
    <t>WBSEDCL- PW57-59</t>
  </si>
  <si>
    <t>WBSEDCL</t>
  </si>
  <si>
    <t>Bulandshahr - PW062</t>
  </si>
  <si>
    <t>PVVNL</t>
  </si>
  <si>
    <t>WBSEDCL NORTH - PW063
(North 24 Paraganas)</t>
  </si>
  <si>
    <t>Moradabad- PW64</t>
  </si>
  <si>
    <t>Amroha- PW065</t>
  </si>
  <si>
    <t>Bhuj - PW067</t>
  </si>
  <si>
    <t>PGCIL - (Bhuj Bhanaskanta Transmission Line - TW02)</t>
  </si>
  <si>
    <t>Bhuj_2 - PW068</t>
  </si>
  <si>
    <t>PGCIL - (Bhuj Bhanaskanta Transmission Line - TW05)</t>
  </si>
  <si>
    <t>Gonda - PW069</t>
  </si>
  <si>
    <t>IPDS South 24 Paraganas- PW070</t>
  </si>
  <si>
    <t>West Bengal State Electricity Distribution Co. Ltd.</t>
  </si>
  <si>
    <t>DDUGJY-South paragnas - PW071</t>
  </si>
  <si>
    <t>Paschim Midnapur- PW072</t>
  </si>
  <si>
    <t>sahibganj - PW073</t>
  </si>
  <si>
    <t>JHARKAND BIJLI VITARAN NIGAM LIMITED</t>
  </si>
  <si>
    <t xml:space="preserve">Jamshedpur -PW074  </t>
  </si>
  <si>
    <t>East Singhbhum Project - PW075</t>
  </si>
  <si>
    <t>West Singhbhum Project - PW076</t>
  </si>
  <si>
    <t>PW077 Dumka-Sahibganj IPDS</t>
  </si>
  <si>
    <t xml:space="preserve">PW078 Dhanbad </t>
  </si>
  <si>
    <t>Head Office</t>
  </si>
  <si>
    <t>Vistra ITCL (India) Limited</t>
  </si>
  <si>
    <t>Others</t>
  </si>
  <si>
    <t>CORRTECH INTERNATIONAL PVT LTD</t>
  </si>
  <si>
    <t>Schedule of Advances to vendors/contractors</t>
  </si>
  <si>
    <t>Amravathi</t>
  </si>
  <si>
    <t xml:space="preserve"> Kochi Kootanad Bangalore Mangalore Pipeline Project </t>
  </si>
  <si>
    <t>Annampally</t>
  </si>
  <si>
    <t>Assam 19</t>
  </si>
  <si>
    <t>Assam 25</t>
  </si>
  <si>
    <t>BAPL</t>
  </si>
  <si>
    <t>BHUJ TW05</t>
  </si>
  <si>
    <t>BULANDSHAR</t>
  </si>
  <si>
    <t>DDPL</t>
  </si>
  <si>
    <t>DFC</t>
  </si>
  <si>
    <t>DHANBAD</t>
  </si>
  <si>
    <t xml:space="preserve">Dobhi Durgapur Pipeline Project </t>
  </si>
  <si>
    <t>Dummugudem - 1</t>
  </si>
  <si>
    <t>E Mall-3028</t>
  </si>
  <si>
    <t>EAST SINGHBHUM</t>
  </si>
  <si>
    <t>EMMAR - 3045</t>
  </si>
  <si>
    <t>Gandikota</t>
  </si>
  <si>
    <t>Gift-3040</t>
  </si>
  <si>
    <t xml:space="preserve">H.O Oil and Gas Sector </t>
  </si>
  <si>
    <t xml:space="preserve">HDP-Halol - Dahod Pipeline </t>
  </si>
  <si>
    <t>Hil County-3039</t>
  </si>
  <si>
    <t>HO</t>
  </si>
  <si>
    <t>HO Irrigation</t>
  </si>
  <si>
    <t>IEINPMCHO</t>
  </si>
  <si>
    <t>IEINPMCWH</t>
  </si>
  <si>
    <t>IIT Chennai-3022</t>
  </si>
  <si>
    <t>IIT G Type-3037</t>
  </si>
  <si>
    <t>KC Canal LCB-02</t>
  </si>
  <si>
    <t>KLI</t>
  </si>
  <si>
    <t>KNC</t>
  </si>
  <si>
    <t>La-Tropicana-3043</t>
  </si>
  <si>
    <t>Lodha-3056</t>
  </si>
  <si>
    <t>Mahindra-3048</t>
  </si>
  <si>
    <t>MORADABAD</t>
  </si>
  <si>
    <t>NAVAC Hospital-3020</t>
  </si>
  <si>
    <t>ONG SECTOR</t>
  </si>
  <si>
    <t>Palm-3047</t>
  </si>
  <si>
    <t>Patna</t>
  </si>
  <si>
    <t>PLRP</t>
  </si>
  <si>
    <t>Pranahita Package - 7</t>
  </si>
  <si>
    <t>Sector-3000</t>
  </si>
  <si>
    <t>Sitapally Vagu</t>
  </si>
  <si>
    <t>WEST SINGHBHUM</t>
  </si>
  <si>
    <t>Project Status
Active/ terminated/ stalled/ foreclosed</t>
  </si>
  <si>
    <t>Completed</t>
  </si>
  <si>
    <t>Foreclosed</t>
  </si>
  <si>
    <t>Terminated</t>
  </si>
  <si>
    <t>Ongoing</t>
  </si>
  <si>
    <t>Department</t>
  </si>
  <si>
    <t>Stalled Project</t>
  </si>
  <si>
    <t>When was this amount billed/ period since when the amount is standing in books</t>
  </si>
  <si>
    <t>Ageing of future recobverability</t>
  </si>
  <si>
    <t>Will be adjusted with Pre October 2018 liability</t>
  </si>
  <si>
    <t>FY 2025</t>
  </si>
  <si>
    <t>FY 2024</t>
  </si>
  <si>
    <t>Ongoing Projects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</si>
</sst>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64" formatCode="_(* #,##0.00_);_(* \(#,##0.00\);_(* &quot;-&quot;??_);_(@_)"/>
    <numFmt numFmtId="165" formatCode="_(* #,##0_);_(* \(#,##0\);_(* &quot;-&quot;??_);_(@_)"/>
    <numFmt numFmtId="166" formatCode="[$-409]mmm\-yy;@"/>
  </numFmts>
  <fonts count="13" x14ac:knownFonts="1">
    <font>
      <sz val="11"/>
      <color theme="1"/>
      <name val="Calibri"/>
      <family val="2"/>
      <scheme val="minor"/>
    </font>
    <font>
      <sz val="11"/>
      <color theme="1"/>
      <name val="Calibri"/>
      <family val="2"/>
      <scheme val="minor"/>
    </font>
    <font>
      <sz val="11"/>
      <color theme="1"/>
      <name val="Garamond"/>
      <family val="1"/>
    </font>
    <font>
      <b/>
      <sz val="11"/>
      <color theme="1"/>
      <name val="Garamond"/>
      <family val="1"/>
    </font>
    <font>
      <b/>
      <sz val="11"/>
      <name val="Garamond"/>
      <family val="1"/>
    </font>
    <font>
      <b/>
      <sz val="9"/>
      <name val="Times New Roman"/>
      <family val="1"/>
    </font>
    <font>
      <u/>
      <sz val="11"/>
      <color theme="10"/>
      <name val="Calibri"/>
      <family val="2"/>
      <scheme val="minor"/>
    </font>
    <font>
      <sz val="9"/>
      <name val="Times New Roman"/>
      <family val="1"/>
    </font>
    <font>
      <sz val="11"/>
      <color rgb="FF000000"/>
      <name val="Calibri"/>
      <family val="2"/>
      <scheme val="minor"/>
    </font>
    <font>
      <sz val="10"/>
      <color theme="1"/>
      <name val="Book Antiqua"/>
      <family val="2"/>
    </font>
    <font>
      <sz val="11"/>
      <name val="Garamond"/>
      <family val="1"/>
    </font>
    <font>
      <b/>
      <sz val="11"/>
      <color theme="0"/>
      <name val="Garamond"/>
      <family val="1"/>
    </font>
    <font>
      <b/>
      <i/>
      <sz val="11"/>
      <color theme="0"/>
      <name val="Garamond"/>
      <family val="1"/>
    </font>
  </fonts>
  <fills count="6">
    <fill>
      <patternFill patternType="none"/>
    </fill>
    <fill>
      <patternFill patternType="gray125"/>
    </fill>
    <fill>
      <patternFill patternType="solid">
        <fgColor theme="0" tint="-0.14999847407452621"/>
        <bgColor indexed="64"/>
      </patternFill>
    </fill>
    <fill>
      <patternFill patternType="solid">
        <fgColor theme="0" tint="-0.14999847407452621"/>
        <bgColor rgb="FF000000"/>
      </patternFill>
    </fill>
    <fill>
      <patternFill patternType="solid">
        <fgColor theme="0"/>
        <bgColor indexed="64"/>
      </patternFill>
    </fill>
    <fill>
      <patternFill patternType="solid">
        <fgColor rgb="FF00206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auto="1"/>
      </left>
      <right style="thin">
        <color auto="1"/>
      </right>
      <top style="thin">
        <color auto="1"/>
      </top>
      <bottom style="thin">
        <color auto="1"/>
      </bottom>
      <diagonal/>
    </border>
  </borders>
  <cellStyleXfs count="8">
    <xf numFmtId="0" fontId="0" fillId="0" borderId="0"/>
    <xf numFmtId="164" fontId="1" fillId="0" borderId="0" applyFont="0" applyFill="0" applyBorder="0" applyAlignment="0" applyProtection="0"/>
    <xf numFmtId="0" fontId="6" fillId="0" borderId="0" applyNumberFormat="0" applyFill="0" applyBorder="0" applyAlignment="0" applyProtection="0"/>
    <xf numFmtId="164" fontId="8" fillId="0" borderId="0" applyFont="0" applyFill="0" applyBorder="0" applyAlignment="0" applyProtection="0"/>
    <xf numFmtId="164" fontId="9" fillId="0" borderId="0" applyFont="0" applyFill="0" applyBorder="0" applyAlignment="0" applyProtection="0"/>
    <xf numFmtId="0" fontId="1" fillId="0" borderId="0"/>
    <xf numFmtId="0" fontId="9" fillId="0" borderId="0"/>
    <xf numFmtId="0" fontId="8" fillId="0" borderId="0"/>
  </cellStyleXfs>
  <cellXfs count="66">
    <xf numFmtId="0" fontId="0" fillId="0" borderId="0" xfId="0"/>
    <xf numFmtId="0" fontId="2" fillId="0" borderId="0" xfId="0" applyFont="1"/>
    <xf numFmtId="164" fontId="2" fillId="0" borderId="0" xfId="0" applyNumberFormat="1" applyFont="1"/>
    <xf numFmtId="0" fontId="3" fillId="0" borderId="0" xfId="0" applyFont="1"/>
    <xf numFmtId="165" fontId="3" fillId="2" borderId="1" xfId="1" applyNumberFormat="1" applyFont="1" applyFill="1" applyBorder="1" applyAlignment="1">
      <alignment horizontal="center" vertical="center"/>
    </xf>
    <xf numFmtId="165" fontId="3" fillId="2" borderId="1" xfId="1" applyNumberFormat="1" applyFont="1" applyFill="1" applyBorder="1" applyAlignment="1">
      <alignment horizontal="center" vertical="center" wrapText="1"/>
    </xf>
    <xf numFmtId="164" fontId="3" fillId="2" borderId="1" xfId="1" applyFont="1" applyFill="1" applyBorder="1" applyAlignment="1">
      <alignment horizontal="center" vertical="center" wrapText="1"/>
    </xf>
    <xf numFmtId="0" fontId="3" fillId="0" borderId="0" xfId="0" applyFont="1" applyAlignment="1">
      <alignment horizontal="center"/>
    </xf>
    <xf numFmtId="0" fontId="2" fillId="0" borderId="1" xfId="0" applyFont="1" applyBorder="1" applyAlignment="1">
      <alignment horizontal="left"/>
    </xf>
    <xf numFmtId="165" fontId="2" fillId="0" borderId="1" xfId="1" applyNumberFormat="1" applyFont="1" applyBorder="1"/>
    <xf numFmtId="0" fontId="5" fillId="0" borderId="0" xfId="0" applyFont="1" applyAlignment="1">
      <alignment vertical="top"/>
    </xf>
    <xf numFmtId="0" fontId="5" fillId="0" borderId="0" xfId="0" applyFont="1" applyAlignment="1">
      <alignment vertical="top" wrapText="1"/>
    </xf>
    <xf numFmtId="165" fontId="7" fillId="0" borderId="0" xfId="2" applyNumberFormat="1" applyFont="1" applyFill="1" applyBorder="1" applyAlignment="1">
      <alignment vertical="top" wrapText="1"/>
    </xf>
    <xf numFmtId="164" fontId="7" fillId="0" borderId="0" xfId="1" applyFont="1" applyFill="1" applyBorder="1" applyAlignment="1">
      <alignment vertical="top" wrapText="1"/>
    </xf>
    <xf numFmtId="0" fontId="7" fillId="0" borderId="0" xfId="0" applyFont="1" applyAlignment="1">
      <alignment vertical="top"/>
    </xf>
    <xf numFmtId="2" fontId="5" fillId="3" borderId="2" xfId="0" applyNumberFormat="1" applyFont="1" applyFill="1" applyBorder="1" applyAlignment="1">
      <alignment horizontal="center" vertical="center" wrapText="1"/>
    </xf>
    <xf numFmtId="0" fontId="7" fillId="4" borderId="0" xfId="0" applyFont="1" applyFill="1" applyAlignment="1">
      <alignment vertical="top" wrapText="1"/>
    </xf>
    <xf numFmtId="2" fontId="5" fillId="4" borderId="0" xfId="0" applyNumberFormat="1" applyFont="1" applyFill="1" applyAlignment="1">
      <alignment horizontal="center" vertical="top" wrapText="1"/>
    </xf>
    <xf numFmtId="0" fontId="7" fillId="0" borderId="2" xfId="0" applyFont="1" applyBorder="1" applyAlignment="1">
      <alignment horizontal="center" vertical="top" wrapText="1"/>
    </xf>
    <xf numFmtId="0" fontId="7" fillId="0" borderId="2" xfId="0" applyFont="1" applyBorder="1" applyAlignment="1">
      <alignment horizontal="left" vertical="top" wrapText="1"/>
    </xf>
    <xf numFmtId="165" fontId="7" fillId="0" borderId="2" xfId="3" applyNumberFormat="1" applyFont="1" applyFill="1" applyBorder="1" applyAlignment="1">
      <alignment horizontal="right" vertical="top" wrapText="1"/>
    </xf>
    <xf numFmtId="0" fontId="7" fillId="0" borderId="0" xfId="0" applyFont="1" applyAlignment="1">
      <alignment vertical="top" wrapText="1"/>
    </xf>
    <xf numFmtId="0" fontId="7" fillId="0" borderId="2" xfId="4" applyNumberFormat="1" applyFont="1" applyFill="1" applyBorder="1" applyAlignment="1">
      <alignment horizontal="center" vertical="top"/>
    </xf>
    <xf numFmtId="0" fontId="7" fillId="0" borderId="2" xfId="5" applyFont="1" applyBorder="1" applyAlignment="1">
      <alignment horizontal="left" vertical="top"/>
    </xf>
    <xf numFmtId="0" fontId="7" fillId="0" borderId="2" xfId="4" applyNumberFormat="1" applyFont="1" applyFill="1" applyBorder="1" applyAlignment="1">
      <alignment horizontal="left" vertical="top"/>
    </xf>
    <xf numFmtId="0" fontId="7" fillId="0" borderId="2" xfId="6" applyFont="1" applyBorder="1" applyAlignment="1">
      <alignment horizontal="center" vertical="top"/>
    </xf>
    <xf numFmtId="0" fontId="7" fillId="0" borderId="2" xfId="6" applyFont="1" applyBorder="1" applyAlignment="1">
      <alignment horizontal="left" vertical="top"/>
    </xf>
    <xf numFmtId="0" fontId="7" fillId="0" borderId="2" xfId="6" applyFont="1" applyBorder="1" applyAlignment="1">
      <alignment horizontal="left" vertical="top" wrapText="1"/>
    </xf>
    <xf numFmtId="0" fontId="7" fillId="0" borderId="2" xfId="0" applyFont="1" applyBorder="1" applyAlignment="1">
      <alignment horizontal="left" vertical="top"/>
    </xf>
    <xf numFmtId="0" fontId="7" fillId="0" borderId="2" xfId="6" applyFont="1" applyBorder="1" applyAlignment="1">
      <alignment horizontal="center" vertical="center"/>
    </xf>
    <xf numFmtId="0" fontId="7" fillId="0" borderId="2" xfId="6" applyFont="1" applyBorder="1" applyAlignment="1">
      <alignment horizontal="left" vertical="center"/>
    </xf>
    <xf numFmtId="0" fontId="7" fillId="0" borderId="2" xfId="7" applyFont="1" applyBorder="1" applyAlignment="1">
      <alignment horizontal="center" vertical="top"/>
    </xf>
    <xf numFmtId="0" fontId="7" fillId="0" borderId="2" xfId="7" applyFont="1" applyBorder="1" applyAlignment="1">
      <alignment horizontal="left" vertical="top"/>
    </xf>
    <xf numFmtId="0" fontId="7" fillId="0" borderId="2" xfId="4" applyNumberFormat="1" applyFont="1" applyFill="1" applyBorder="1" applyAlignment="1">
      <alignment horizontal="left" vertical="top" wrapText="1"/>
    </xf>
    <xf numFmtId="0" fontId="7" fillId="0" borderId="2" xfId="0" applyFont="1" applyBorder="1" applyAlignment="1">
      <alignment horizontal="left" vertical="center"/>
    </xf>
    <xf numFmtId="0" fontId="7" fillId="0" borderId="2" xfId="4" applyNumberFormat="1" applyFont="1" applyFill="1" applyBorder="1" applyAlignment="1">
      <alignment vertical="top"/>
    </xf>
    <xf numFmtId="0" fontId="7" fillId="0" borderId="0" xfId="0" applyFont="1" applyAlignment="1">
      <alignment horizontal="left" vertical="top"/>
    </xf>
    <xf numFmtId="164" fontId="7" fillId="0" borderId="0" xfId="3" applyFont="1" applyFill="1" applyAlignment="1">
      <alignment vertical="top"/>
    </xf>
    <xf numFmtId="3" fontId="7" fillId="0" borderId="0" xfId="0" applyNumberFormat="1" applyFont="1" applyAlignment="1">
      <alignment vertical="top"/>
    </xf>
    <xf numFmtId="0" fontId="5" fillId="0" borderId="0" xfId="0" applyFont="1" applyAlignment="1">
      <alignment horizontal="left" vertical="top"/>
    </xf>
    <xf numFmtId="3" fontId="5" fillId="0" borderId="0" xfId="0" applyNumberFormat="1" applyFont="1" applyAlignment="1">
      <alignment vertical="top"/>
    </xf>
    <xf numFmtId="3" fontId="7" fillId="0" borderId="0" xfId="0" applyNumberFormat="1" applyFont="1" applyAlignment="1">
      <alignment horizontal="center" vertical="top"/>
    </xf>
    <xf numFmtId="0" fontId="4" fillId="0" borderId="1" xfId="0" applyFont="1" applyBorder="1" applyAlignment="1">
      <alignment horizontal="left" vertical="top"/>
    </xf>
    <xf numFmtId="164" fontId="10" fillId="0" borderId="0" xfId="1" applyFont="1"/>
    <xf numFmtId="0" fontId="2" fillId="0" borderId="0" xfId="0" applyFont="1" applyAlignment="1">
      <alignment horizontal="left"/>
    </xf>
    <xf numFmtId="43" fontId="2" fillId="0" borderId="0" xfId="0" applyNumberFormat="1" applyFont="1"/>
    <xf numFmtId="164" fontId="2" fillId="0" borderId="0" xfId="1" applyFont="1"/>
    <xf numFmtId="164" fontId="4" fillId="0" borderId="0" xfId="1" applyFont="1"/>
    <xf numFmtId="164" fontId="7" fillId="0" borderId="6" xfId="3" applyFont="1" applyFill="1" applyBorder="1" applyAlignment="1">
      <alignment horizontal="center" vertical="top" wrapText="1"/>
    </xf>
    <xf numFmtId="0" fontId="10" fillId="0" borderId="1" xfId="0" applyFont="1" applyBorder="1" applyAlignment="1">
      <alignment horizontal="center"/>
    </xf>
    <xf numFmtId="166" fontId="10" fillId="0" borderId="1" xfId="0" applyNumberFormat="1" applyFont="1" applyBorder="1" applyAlignment="1">
      <alignment horizontal="center"/>
    </xf>
    <xf numFmtId="17" fontId="10" fillId="0" borderId="1" xfId="0" applyNumberFormat="1" applyFont="1" applyBorder="1" applyAlignment="1">
      <alignment horizontal="center"/>
    </xf>
    <xf numFmtId="0" fontId="10" fillId="0" borderId="1" xfId="0" applyFont="1" applyBorder="1"/>
    <xf numFmtId="0" fontId="10" fillId="0" borderId="0" xfId="0" applyFont="1" applyAlignment="1">
      <alignment horizontal="center"/>
    </xf>
    <xf numFmtId="165" fontId="11" fillId="5" borderId="0" xfId="1" applyNumberFormat="1" applyFont="1" applyFill="1" applyBorder="1" applyAlignment="1">
      <alignment horizontal="center" vertical="center"/>
    </xf>
    <xf numFmtId="164" fontId="11" fillId="5" borderId="0" xfId="1"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1" xfId="0" applyFont="1" applyFill="1" applyBorder="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wrapText="1"/>
    </xf>
    <xf numFmtId="2"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2" xfId="0" applyFont="1" applyFill="1" applyBorder="1" applyAlignment="1">
      <alignment horizontal="center" vertical="center" wrapText="1"/>
    </xf>
    <xf numFmtId="43" fontId="2" fillId="0" borderId="0" xfId="0" applyNumberFormat="1" applyFont="1" applyAlignment="1">
      <alignment horizontal="center" wrapText="1"/>
    </xf>
  </cellXfs>
  <cellStyles count="8">
    <cellStyle name="Comma" xfId="1" builtinId="3"/>
    <cellStyle name="Comma 2" xfId="4" xr:uid="{00000000-0005-0000-0000-000001000000}"/>
    <cellStyle name="Comma 3" xfId="3" xr:uid="{00000000-0005-0000-0000-000002000000}"/>
    <cellStyle name="Hyperlink" xfId="2" builtinId="8"/>
    <cellStyle name="Normal" xfId="0" builtinId="0"/>
    <cellStyle name="Normal 2" xfId="6" xr:uid="{00000000-0005-0000-0000-000005000000}"/>
    <cellStyle name="Normal 34" xfId="5" xr:uid="{00000000-0005-0000-0000-000006000000}"/>
    <cellStyle name="Normal 98"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ne_Drive\OneDrive%20-%20IL%20&amp;%20FS%20Engineering%20and%20Construction%20Company%20Ltd\D%20drive\Jayaram%20-%20New%20Folder\1\Trade%20Receivable%20-%20Consol\TR%20-%20CONSOL%20-%20MAR-23\Trade%20Recivable%20RD-BNS-ONG%20Mar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ne_Drive\OneDrive%20-%20IL%20&amp;%20FS%20Engineering%20and%20Construction%20Company%20Ltd\D%20drive\Jayaram%20-%20New%20Folder\1\Trade%20Receivable%20-%20Consol\TR%20-%20CONSOL%20-%20MAR-23\Irrigation%20Sector%20Receivables%20as%20on%20March-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ne_Drive\OneDrive%20-%20IL%20&amp;%20FS%20Engineering%20and%20Construction%20Company%20Ltd\D%20drive\Jayaram%20-%20New%20Folder\1\Trade%20Receivable%20-%20Consol\TR%20-%20CONSOL%20-%20MAR-23\Railways%20Trade%20Receivables%20-%20RM%20%20_%20Mar-2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ne_Drive\OneDrive%20-%20IL%20&amp;%20FS%20Engineering%20and%20Construction%20Company%20Ltd\D%20drive\Jayaram%20-%20New%20Folder\1\Trade%20Receivable%20-%20Consol\TR%20-%20CONSOL%20-%20MAR-23\Trade%20receivable%20as%20on%20Mar-202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ne_Drive\OneDrive%20-%20IL%20&amp;%20FS%20Engineering%20and%20Construction%20Company%20Ltd\D%20drive\Jayaram%20-%20New%20Folder\1\Trade%20Receivable%20-%20Consol\TR%20-%20CONSOL%20-%20MAR-23\Power%20Trade%20Receivables%20-Mar-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rade Rec"/>
    </sheetNames>
    <sheetDataSet>
      <sheetData sheetId="0">
        <row r="6">
          <cell r="C6" t="str">
            <v>GSPL</v>
          </cell>
          <cell r="D6" t="str">
            <v>Gujrat State Petro Net</v>
          </cell>
          <cell r="E6">
            <v>7288945.8899999997</v>
          </cell>
          <cell r="F6">
            <v>0</v>
          </cell>
          <cell r="G6">
            <v>7288945.8899999997</v>
          </cell>
          <cell r="H6">
            <v>0</v>
          </cell>
          <cell r="I6">
            <v>0</v>
          </cell>
          <cell r="J6">
            <v>51566233.710000001</v>
          </cell>
          <cell r="K6">
            <v>0</v>
          </cell>
          <cell r="L6">
            <v>51566233.710000001</v>
          </cell>
          <cell r="M6">
            <v>0</v>
          </cell>
          <cell r="N6">
            <v>0</v>
          </cell>
          <cell r="O6">
            <v>0</v>
          </cell>
          <cell r="P6">
            <v>0</v>
          </cell>
          <cell r="Q6">
            <v>0</v>
          </cell>
          <cell r="R6" t="str">
            <v>Non-current</v>
          </cell>
          <cell r="S6">
            <v>0</v>
          </cell>
          <cell r="T6">
            <v>0</v>
          </cell>
          <cell r="U6">
            <v>0</v>
          </cell>
          <cell r="V6">
            <v>0</v>
          </cell>
          <cell r="W6">
            <v>0</v>
          </cell>
          <cell r="X6">
            <v>0</v>
          </cell>
          <cell r="Y6">
            <v>0</v>
          </cell>
          <cell r="Z6">
            <v>0</v>
          </cell>
          <cell r="AA6">
            <v>0</v>
          </cell>
          <cell r="AB6">
            <v>0</v>
          </cell>
          <cell r="AC6">
            <v>0</v>
          </cell>
          <cell r="AD6"/>
          <cell r="AE6">
            <v>0</v>
          </cell>
          <cell r="AF6">
            <v>0</v>
          </cell>
          <cell r="AG6">
            <v>0</v>
          </cell>
        </row>
        <row r="7">
          <cell r="C7" t="str">
            <v>ISPRL</v>
          </cell>
          <cell r="D7" t="str">
            <v>Indian Strategic Petroleum Reserves Limited</v>
          </cell>
          <cell r="E7">
            <v>45000000</v>
          </cell>
          <cell r="F7">
            <v>35041369.8630137</v>
          </cell>
          <cell r="G7">
            <v>9958630.1369863003</v>
          </cell>
          <cell r="H7">
            <v>9458630.1369863022</v>
          </cell>
          <cell r="I7">
            <v>0</v>
          </cell>
          <cell r="J7">
            <v>0</v>
          </cell>
          <cell r="K7">
            <v>0</v>
          </cell>
          <cell r="L7">
            <v>0</v>
          </cell>
          <cell r="M7">
            <v>0</v>
          </cell>
          <cell r="N7">
            <v>0</v>
          </cell>
          <cell r="O7">
            <v>0</v>
          </cell>
          <cell r="P7">
            <v>0</v>
          </cell>
          <cell r="Q7">
            <v>0</v>
          </cell>
          <cell r="R7" t="str">
            <v>Current</v>
          </cell>
          <cell r="S7">
            <v>0</v>
          </cell>
          <cell r="T7">
            <v>0</v>
          </cell>
          <cell r="U7">
            <v>35541369.8630137</v>
          </cell>
          <cell r="V7">
            <v>0</v>
          </cell>
          <cell r="W7">
            <v>-35541369.8630137</v>
          </cell>
          <cell r="X7">
            <v>0</v>
          </cell>
          <cell r="Y7">
            <v>0</v>
          </cell>
          <cell r="Z7">
            <v>0</v>
          </cell>
          <cell r="AA7">
            <v>0</v>
          </cell>
          <cell r="AB7">
            <v>0</v>
          </cell>
          <cell r="AC7">
            <v>0</v>
          </cell>
          <cell r="AD7"/>
          <cell r="AE7">
            <v>35541369.8630137</v>
          </cell>
          <cell r="AF7">
            <v>0</v>
          </cell>
          <cell r="AG7">
            <v>0</v>
          </cell>
        </row>
        <row r="8">
          <cell r="C8" t="str">
            <v>GUJRAT</v>
          </cell>
          <cell r="D8" t="str">
            <v>Gail India Ltd</v>
          </cell>
          <cell r="E8">
            <v>56918976.909999996</v>
          </cell>
          <cell r="F8">
            <v>39731185.188653201</v>
          </cell>
          <cell r="G8">
            <v>17187791.721346796</v>
          </cell>
          <cell r="H8">
            <v>146808.91024109608</v>
          </cell>
          <cell r="I8">
            <v>0</v>
          </cell>
          <cell r="J8">
            <v>0</v>
          </cell>
          <cell r="K8">
            <v>0</v>
          </cell>
          <cell r="L8">
            <v>0</v>
          </cell>
          <cell r="M8">
            <v>0</v>
          </cell>
          <cell r="N8">
            <v>0</v>
          </cell>
          <cell r="O8">
            <v>0</v>
          </cell>
          <cell r="P8">
            <v>0</v>
          </cell>
          <cell r="Q8">
            <v>0</v>
          </cell>
          <cell r="R8" t="str">
            <v>Current</v>
          </cell>
          <cell r="S8">
            <v>47769867.00999999</v>
          </cell>
          <cell r="T8">
            <v>0</v>
          </cell>
          <cell r="U8">
            <v>9002300.9000000004</v>
          </cell>
          <cell r="V8">
            <v>0</v>
          </cell>
          <cell r="W8">
            <v>-56772167.909999989</v>
          </cell>
          <cell r="X8">
            <v>0</v>
          </cell>
          <cell r="Y8">
            <v>0</v>
          </cell>
          <cell r="Z8">
            <v>0</v>
          </cell>
          <cell r="AA8">
            <v>47769867.00999999</v>
          </cell>
          <cell r="AB8">
            <v>0</v>
          </cell>
          <cell r="AC8">
            <v>0</v>
          </cell>
          <cell r="AD8"/>
          <cell r="AE8">
            <v>9002300.9000000004</v>
          </cell>
          <cell r="AF8">
            <v>0</v>
          </cell>
          <cell r="AG8">
            <v>0</v>
          </cell>
        </row>
        <row r="9">
          <cell r="C9" t="str">
            <v>KOCHI-I</v>
          </cell>
          <cell r="D9" t="str">
            <v>Gail India Ltd</v>
          </cell>
          <cell r="E9">
            <v>12259473.880000001</v>
          </cell>
          <cell r="F9">
            <v>2449449.0190363801</v>
          </cell>
          <cell r="G9">
            <v>9810024.8609636202</v>
          </cell>
          <cell r="H9">
            <v>825192.56764375849</v>
          </cell>
          <cell r="I9">
            <v>0</v>
          </cell>
          <cell r="J9">
            <v>0</v>
          </cell>
          <cell r="K9">
            <v>0</v>
          </cell>
          <cell r="L9">
            <v>0</v>
          </cell>
          <cell r="M9">
            <v>0</v>
          </cell>
          <cell r="N9">
            <v>0</v>
          </cell>
          <cell r="O9">
            <v>0</v>
          </cell>
          <cell r="P9">
            <v>0</v>
          </cell>
          <cell r="Q9">
            <v>0</v>
          </cell>
          <cell r="R9" t="str">
            <v>Current</v>
          </cell>
          <cell r="S9">
            <v>19001975.549399998</v>
          </cell>
          <cell r="T9">
            <v>0</v>
          </cell>
          <cell r="U9">
            <v>10931063.762956243</v>
          </cell>
          <cell r="V9">
            <v>0</v>
          </cell>
          <cell r="W9">
            <v>-29933039.312356241</v>
          </cell>
          <cell r="X9">
            <v>0</v>
          </cell>
          <cell r="Y9">
            <v>0</v>
          </cell>
          <cell r="Z9">
            <v>0</v>
          </cell>
          <cell r="AA9">
            <v>19001975.549399998</v>
          </cell>
          <cell r="AB9">
            <v>0</v>
          </cell>
          <cell r="AC9">
            <v>0</v>
          </cell>
          <cell r="AD9"/>
          <cell r="AE9">
            <v>10931063.762956243</v>
          </cell>
          <cell r="AF9">
            <v>0</v>
          </cell>
          <cell r="AG9">
            <v>0</v>
          </cell>
        </row>
        <row r="10">
          <cell r="C10" t="str">
            <v>PHPL</v>
          </cell>
          <cell r="D10" t="str">
            <v>Gail India Ltd</v>
          </cell>
          <cell r="E10">
            <v>21787622.23</v>
          </cell>
          <cell r="F10">
            <v>13841010.0222243</v>
          </cell>
          <cell r="G10">
            <v>484036.99154136999</v>
          </cell>
          <cell r="H10">
            <v>484036.99154136964</v>
          </cell>
          <cell r="I10">
            <v>7462575.216234331</v>
          </cell>
          <cell r="J10">
            <v>0</v>
          </cell>
          <cell r="K10">
            <v>0</v>
          </cell>
          <cell r="L10">
            <v>0</v>
          </cell>
          <cell r="M10">
            <v>0</v>
          </cell>
          <cell r="N10">
            <v>7462575.216234331</v>
          </cell>
          <cell r="O10">
            <v>0</v>
          </cell>
          <cell r="P10">
            <v>7462575.216234331</v>
          </cell>
          <cell r="Q10">
            <v>0</v>
          </cell>
          <cell r="R10" t="str">
            <v>Current</v>
          </cell>
          <cell r="S10">
            <v>21494167.084599998</v>
          </cell>
          <cell r="T10">
            <v>0</v>
          </cell>
          <cell r="U10">
            <v>29506343.145399999</v>
          </cell>
          <cell r="V10">
            <v>0</v>
          </cell>
          <cell r="W10">
            <v>-43537935.013765663</v>
          </cell>
          <cell r="X10">
            <v>0</v>
          </cell>
          <cell r="Y10">
            <v>0</v>
          </cell>
          <cell r="Z10">
            <v>0</v>
          </cell>
          <cell r="AA10">
            <v>21494167.084599998</v>
          </cell>
          <cell r="AB10">
            <v>0</v>
          </cell>
          <cell r="AC10">
            <v>0</v>
          </cell>
          <cell r="AD10"/>
          <cell r="AE10">
            <v>29506343.145399999</v>
          </cell>
          <cell r="AF10">
            <v>0</v>
          </cell>
          <cell r="AG10">
            <v>0</v>
          </cell>
        </row>
        <row r="11">
          <cell r="C11" t="str">
            <v>KKMBPL-IVA</v>
          </cell>
          <cell r="D11" t="str">
            <v>Gail India Ltd</v>
          </cell>
          <cell r="E11">
            <v>39157250.310000002</v>
          </cell>
          <cell r="F11">
            <v>0</v>
          </cell>
          <cell r="G11">
            <v>660029.03802739736</v>
          </cell>
          <cell r="H11">
            <v>660029.03802739736</v>
          </cell>
          <cell r="I11">
            <v>38497221.271972604</v>
          </cell>
          <cell r="J11">
            <v>0</v>
          </cell>
          <cell r="K11">
            <v>0</v>
          </cell>
          <cell r="L11">
            <v>0</v>
          </cell>
          <cell r="M11">
            <v>0</v>
          </cell>
          <cell r="N11">
            <v>38497221.271972604</v>
          </cell>
          <cell r="O11">
            <v>0</v>
          </cell>
          <cell r="P11">
            <v>38497221.271972604</v>
          </cell>
          <cell r="Q11">
            <v>0</v>
          </cell>
          <cell r="R11" t="str">
            <v>Current</v>
          </cell>
          <cell r="S11">
            <v>16091020.145399999</v>
          </cell>
          <cell r="T11">
            <v>0</v>
          </cell>
          <cell r="U11">
            <v>31207445.326572604</v>
          </cell>
          <cell r="V11">
            <v>0</v>
          </cell>
          <cell r="W11">
            <v>-8801244.1999999993</v>
          </cell>
          <cell r="X11">
            <v>0</v>
          </cell>
          <cell r="Y11">
            <v>0</v>
          </cell>
          <cell r="Z11">
            <v>0</v>
          </cell>
          <cell r="AA11">
            <v>16091020.145399999</v>
          </cell>
          <cell r="AB11">
            <v>0</v>
          </cell>
          <cell r="AC11">
            <v>0</v>
          </cell>
          <cell r="AD11"/>
          <cell r="AE11">
            <v>21346157.204599999</v>
          </cell>
          <cell r="AF11">
            <v>9861288.1219726056</v>
          </cell>
          <cell r="AG11">
            <v>0</v>
          </cell>
        </row>
        <row r="12">
          <cell r="C12" t="str">
            <v>KKMBPL-IVB</v>
          </cell>
          <cell r="D12" t="str">
            <v>Gail India Ltd</v>
          </cell>
          <cell r="E12">
            <v>0</v>
          </cell>
          <cell r="F12"/>
          <cell r="G12">
            <v>0</v>
          </cell>
          <cell r="H12">
            <v>0</v>
          </cell>
          <cell r="I12">
            <v>0</v>
          </cell>
          <cell r="J12">
            <v>0</v>
          </cell>
          <cell r="K12"/>
          <cell r="L12"/>
          <cell r="M12">
            <v>0</v>
          </cell>
          <cell r="N12">
            <v>0</v>
          </cell>
          <cell r="O12">
            <v>0</v>
          </cell>
          <cell r="P12">
            <v>0</v>
          </cell>
          <cell r="Q12"/>
          <cell r="R12" t="str">
            <v>Current</v>
          </cell>
          <cell r="S12">
            <v>2786655.3</v>
          </cell>
          <cell r="T12">
            <v>0</v>
          </cell>
          <cell r="U12">
            <v>0</v>
          </cell>
          <cell r="V12">
            <v>0</v>
          </cell>
          <cell r="W12">
            <v>-2786655.3</v>
          </cell>
          <cell r="X12">
            <v>0</v>
          </cell>
          <cell r="Y12">
            <v>0</v>
          </cell>
          <cell r="Z12">
            <v>0</v>
          </cell>
          <cell r="AA12">
            <v>2786655.3</v>
          </cell>
          <cell r="AB12">
            <v>0</v>
          </cell>
          <cell r="AC12">
            <v>0</v>
          </cell>
          <cell r="AD12"/>
          <cell r="AE12">
            <v>0</v>
          </cell>
          <cell r="AF12">
            <v>0</v>
          </cell>
          <cell r="AG12">
            <v>0</v>
          </cell>
        </row>
        <row r="13">
          <cell r="C13" t="str">
            <v>DDPL</v>
          </cell>
          <cell r="D13" t="str">
            <v>Gail India Ltd</v>
          </cell>
          <cell r="E13">
            <v>15848475.369999999</v>
          </cell>
          <cell r="F13">
            <v>2233445.5299999998</v>
          </cell>
          <cell r="G13">
            <v>13615029.836750133</v>
          </cell>
          <cell r="H13">
            <v>13615029.836750133</v>
          </cell>
          <cell r="I13">
            <v>3.2498668879270554E-3</v>
          </cell>
          <cell r="J13">
            <v>0</v>
          </cell>
          <cell r="K13">
            <v>0</v>
          </cell>
          <cell r="L13">
            <v>0</v>
          </cell>
          <cell r="M13">
            <v>0</v>
          </cell>
          <cell r="N13">
            <v>3.2498668879270554E-3</v>
          </cell>
          <cell r="O13">
            <v>0</v>
          </cell>
          <cell r="P13">
            <v>3.2498668879270554E-3</v>
          </cell>
          <cell r="Q13">
            <v>0</v>
          </cell>
          <cell r="R13" t="str">
            <v>Current</v>
          </cell>
          <cell r="S13">
            <v>2233445.5332498662</v>
          </cell>
          <cell r="T13">
            <v>0</v>
          </cell>
          <cell r="U13">
            <v>0</v>
          </cell>
          <cell r="V13">
            <v>0</v>
          </cell>
          <cell r="W13">
            <v>-2233445.5299999993</v>
          </cell>
          <cell r="X13">
            <v>0</v>
          </cell>
          <cell r="Y13">
            <v>0</v>
          </cell>
          <cell r="Z13">
            <v>0</v>
          </cell>
          <cell r="AA13">
            <v>2233445.5332498662</v>
          </cell>
          <cell r="AB13">
            <v>0</v>
          </cell>
          <cell r="AC13">
            <v>0</v>
          </cell>
          <cell r="AD13"/>
          <cell r="AE13">
            <v>0</v>
          </cell>
          <cell r="AF13">
            <v>0</v>
          </cell>
          <cell r="AG13">
            <v>0</v>
          </cell>
        </row>
        <row r="14">
          <cell r="C14" t="str">
            <v>Assam-19</v>
          </cell>
          <cell r="D14" t="str">
            <v>National Highway Authority of India Limited</v>
          </cell>
          <cell r="E14">
            <v>248873837.12</v>
          </cell>
          <cell r="F14">
            <v>0</v>
          </cell>
          <cell r="G14">
            <v>250141462.12</v>
          </cell>
          <cell r="H14">
            <v>0</v>
          </cell>
          <cell r="I14">
            <v>-1267625</v>
          </cell>
          <cell r="J14">
            <v>5203</v>
          </cell>
          <cell r="K14"/>
          <cell r="L14">
            <v>5203</v>
          </cell>
          <cell r="M14">
            <v>0</v>
          </cell>
          <cell r="N14">
            <v>-1267625</v>
          </cell>
          <cell r="O14">
            <v>0</v>
          </cell>
          <cell r="P14">
            <v>-1267625</v>
          </cell>
          <cell r="Q14"/>
          <cell r="R14" t="str">
            <v>Non-current</v>
          </cell>
          <cell r="S14">
            <v>0</v>
          </cell>
          <cell r="T14">
            <v>0</v>
          </cell>
          <cell r="U14">
            <v>0</v>
          </cell>
          <cell r="V14">
            <v>-1267625</v>
          </cell>
          <cell r="W14">
            <v>0</v>
          </cell>
          <cell r="X14">
            <v>0</v>
          </cell>
          <cell r="Y14">
            <v>0</v>
          </cell>
          <cell r="Z14">
            <v>0</v>
          </cell>
          <cell r="AA14">
            <v>0</v>
          </cell>
          <cell r="AB14">
            <v>0</v>
          </cell>
          <cell r="AC14">
            <v>0</v>
          </cell>
          <cell r="AD14"/>
          <cell r="AE14">
            <v>0</v>
          </cell>
          <cell r="AF14">
            <v>0</v>
          </cell>
          <cell r="AG14">
            <v>-1267625</v>
          </cell>
        </row>
        <row r="15">
          <cell r="C15" t="str">
            <v>Kiratpur</v>
          </cell>
          <cell r="D15" t="str">
            <v>ILFS Transportation and Networks Limited</v>
          </cell>
          <cell r="E15">
            <v>403410702.89999998</v>
          </cell>
          <cell r="F15">
            <v>0</v>
          </cell>
          <cell r="G15">
            <v>0</v>
          </cell>
          <cell r="H15">
            <v>0</v>
          </cell>
          <cell r="I15">
            <v>403410702.89999998</v>
          </cell>
          <cell r="J15">
            <v>0</v>
          </cell>
          <cell r="K15">
            <v>0</v>
          </cell>
          <cell r="L15"/>
          <cell r="M15">
            <v>0</v>
          </cell>
          <cell r="N15">
            <v>403410702.89999998</v>
          </cell>
          <cell r="O15">
            <v>0</v>
          </cell>
          <cell r="P15">
            <v>403410702.89999998</v>
          </cell>
          <cell r="Q15"/>
          <cell r="R15" t="str">
            <v>Current</v>
          </cell>
          <cell r="S15">
            <v>0</v>
          </cell>
          <cell r="T15">
            <v>0</v>
          </cell>
          <cell r="U15">
            <v>0</v>
          </cell>
          <cell r="V15">
            <v>0</v>
          </cell>
          <cell r="W15">
            <v>403410702.89999998</v>
          </cell>
          <cell r="X15">
            <v>0</v>
          </cell>
          <cell r="Y15">
            <v>0</v>
          </cell>
          <cell r="Z15">
            <v>0</v>
          </cell>
          <cell r="AA15">
            <v>0</v>
          </cell>
          <cell r="AB15">
            <v>0</v>
          </cell>
          <cell r="AC15">
            <v>0</v>
          </cell>
          <cell r="AD15"/>
          <cell r="AE15">
            <v>0</v>
          </cell>
          <cell r="AF15">
            <v>0</v>
          </cell>
          <cell r="AG15">
            <v>0</v>
          </cell>
        </row>
        <row r="16">
          <cell r="C16" t="str">
            <v>DLF</v>
          </cell>
          <cell r="D16" t="str">
            <v>DLF Limited</v>
          </cell>
          <cell r="E16">
            <v>347391753.62</v>
          </cell>
          <cell r="F16">
            <v>0</v>
          </cell>
          <cell r="G16">
            <v>97269691.013600007</v>
          </cell>
          <cell r="H16">
            <v>97269691.013600007</v>
          </cell>
          <cell r="I16">
            <v>250122062.60640001</v>
          </cell>
          <cell r="J16">
            <v>-0.49</v>
          </cell>
          <cell r="K16">
            <v>0</v>
          </cell>
          <cell r="L16"/>
          <cell r="M16">
            <v>-0.49</v>
          </cell>
          <cell r="N16">
            <v>250122062.1164</v>
          </cell>
          <cell r="O16">
            <v>0</v>
          </cell>
          <cell r="P16">
            <v>250122062.1164</v>
          </cell>
          <cell r="Q16"/>
          <cell r="R16" t="str">
            <v>Current</v>
          </cell>
          <cell r="S16">
            <v>0</v>
          </cell>
          <cell r="T16">
            <v>0</v>
          </cell>
          <cell r="U16">
            <v>250122063</v>
          </cell>
          <cell r="V16">
            <v>0</v>
          </cell>
          <cell r="W16">
            <v>-0.3935999870300293</v>
          </cell>
          <cell r="X16">
            <v>0</v>
          </cell>
          <cell r="Y16">
            <v>0</v>
          </cell>
          <cell r="Z16">
            <v>0</v>
          </cell>
          <cell r="AA16">
            <v>0</v>
          </cell>
          <cell r="AB16">
            <v>0</v>
          </cell>
          <cell r="AC16">
            <v>0</v>
          </cell>
          <cell r="AD16"/>
          <cell r="AE16">
            <v>0</v>
          </cell>
          <cell r="AF16">
            <v>250122063</v>
          </cell>
          <cell r="AG16">
            <v>0</v>
          </cell>
        </row>
        <row r="17">
          <cell r="C17" t="str">
            <v>Nagaland</v>
          </cell>
          <cell r="D17" t="str">
            <v>Maytas -Gayatri Jv,  PWD (NH) Nagaland</v>
          </cell>
          <cell r="E17">
            <v>13162380</v>
          </cell>
          <cell r="F17">
            <v>0</v>
          </cell>
          <cell r="G17">
            <v>0</v>
          </cell>
          <cell r="H17">
            <v>0</v>
          </cell>
          <cell r="I17">
            <v>13162380</v>
          </cell>
          <cell r="J17">
            <v>142959314</v>
          </cell>
          <cell r="K17"/>
          <cell r="L17"/>
          <cell r="M17">
            <v>142959314</v>
          </cell>
          <cell r="N17">
            <v>156121694</v>
          </cell>
          <cell r="O17">
            <v>0</v>
          </cell>
          <cell r="P17">
            <v>156121694</v>
          </cell>
          <cell r="Q17"/>
          <cell r="R17" t="str">
            <v>Non-current</v>
          </cell>
          <cell r="S17">
            <v>0</v>
          </cell>
          <cell r="T17">
            <v>0</v>
          </cell>
          <cell r="U17">
            <v>0</v>
          </cell>
          <cell r="V17">
            <v>13162380</v>
          </cell>
          <cell r="W17">
            <v>0</v>
          </cell>
          <cell r="X17">
            <v>0</v>
          </cell>
          <cell r="Y17">
            <v>0</v>
          </cell>
          <cell r="Z17">
            <v>0</v>
          </cell>
          <cell r="AA17">
            <v>0</v>
          </cell>
          <cell r="AB17">
            <v>0</v>
          </cell>
          <cell r="AC17">
            <v>0</v>
          </cell>
          <cell r="AD17"/>
          <cell r="AE17">
            <v>0</v>
          </cell>
          <cell r="AF17">
            <v>0</v>
          </cell>
          <cell r="AG17">
            <v>13162380</v>
          </cell>
        </row>
        <row r="18">
          <cell r="C18" t="str">
            <v>Assam-25</v>
          </cell>
          <cell r="D18" t="str">
            <v>National Highway Authority of India Limited</v>
          </cell>
          <cell r="E18">
            <v>80556628.799999997</v>
          </cell>
          <cell r="F18">
            <v>0</v>
          </cell>
          <cell r="G18">
            <v>0</v>
          </cell>
          <cell r="H18">
            <v>0</v>
          </cell>
          <cell r="I18">
            <v>80556628.799999997</v>
          </cell>
          <cell r="J18">
            <v>28739636.239999998</v>
          </cell>
          <cell r="K18"/>
          <cell r="L18"/>
          <cell r="M18">
            <v>28739636.239999998</v>
          </cell>
          <cell r="N18">
            <v>109296265.03999999</v>
          </cell>
          <cell r="O18">
            <v>0</v>
          </cell>
          <cell r="P18">
            <v>109296265.03999999</v>
          </cell>
          <cell r="Q18"/>
          <cell r="R18" t="str">
            <v>Current</v>
          </cell>
          <cell r="S18">
            <v>9184070</v>
          </cell>
          <cell r="T18">
            <v>0</v>
          </cell>
          <cell r="U18">
            <v>71372558.799999997</v>
          </cell>
          <cell r="V18">
            <v>0</v>
          </cell>
          <cell r="W18">
            <v>0</v>
          </cell>
          <cell r="X18">
            <v>0</v>
          </cell>
          <cell r="Y18">
            <v>0</v>
          </cell>
          <cell r="Z18">
            <v>9184070</v>
          </cell>
          <cell r="AA18">
            <v>0</v>
          </cell>
          <cell r="AB18">
            <v>0</v>
          </cell>
          <cell r="AC18">
            <v>0</v>
          </cell>
          <cell r="AD18"/>
          <cell r="AE18">
            <v>57163101.799999997</v>
          </cell>
          <cell r="AF18">
            <v>14209457</v>
          </cell>
          <cell r="AG18">
            <v>0</v>
          </cell>
        </row>
        <row r="19">
          <cell r="C19" t="str">
            <v>ORR -HYD</v>
          </cell>
          <cell r="D19" t="str">
            <v>Cyberabad Expressway Limited</v>
          </cell>
          <cell r="E19">
            <v>0.4</v>
          </cell>
          <cell r="F19">
            <v>0</v>
          </cell>
          <cell r="G19">
            <v>0</v>
          </cell>
          <cell r="H19">
            <v>0</v>
          </cell>
          <cell r="I19">
            <v>0.4</v>
          </cell>
          <cell r="J19">
            <v>55585218</v>
          </cell>
          <cell r="K19"/>
          <cell r="L19"/>
          <cell r="M19">
            <v>55585218</v>
          </cell>
          <cell r="N19">
            <v>55585218.399999999</v>
          </cell>
          <cell r="O19">
            <v>0</v>
          </cell>
          <cell r="P19">
            <v>55585218.399999999</v>
          </cell>
          <cell r="Q19"/>
          <cell r="R19" t="str">
            <v>Current</v>
          </cell>
          <cell r="S19">
            <v>0</v>
          </cell>
          <cell r="T19">
            <v>0</v>
          </cell>
          <cell r="U19">
            <v>0</v>
          </cell>
          <cell r="V19">
            <v>0</v>
          </cell>
          <cell r="W19">
            <v>0.4</v>
          </cell>
          <cell r="X19">
            <v>0</v>
          </cell>
          <cell r="Y19">
            <v>0</v>
          </cell>
          <cell r="Z19">
            <v>0</v>
          </cell>
          <cell r="AA19">
            <v>0</v>
          </cell>
          <cell r="AB19">
            <v>0</v>
          </cell>
          <cell r="AC19">
            <v>0</v>
          </cell>
          <cell r="AD19"/>
          <cell r="AE19">
            <v>0</v>
          </cell>
          <cell r="AF19">
            <v>0</v>
          </cell>
          <cell r="AG19">
            <v>0</v>
          </cell>
        </row>
        <row r="20">
          <cell r="C20" t="str">
            <v>Assam-17</v>
          </cell>
          <cell r="D20" t="str">
            <v>National Highway Authority of India Limited</v>
          </cell>
          <cell r="E20">
            <v>39665639.100000001</v>
          </cell>
          <cell r="F20">
            <v>0</v>
          </cell>
          <cell r="G20">
            <v>39665639</v>
          </cell>
          <cell r="H20">
            <v>0</v>
          </cell>
          <cell r="I20">
            <v>0.10000000149011612</v>
          </cell>
          <cell r="J20">
            <v>0</v>
          </cell>
          <cell r="K20">
            <v>0</v>
          </cell>
          <cell r="L20"/>
          <cell r="M20">
            <v>0</v>
          </cell>
          <cell r="N20">
            <v>0.10000000149011612</v>
          </cell>
          <cell r="O20">
            <v>0</v>
          </cell>
          <cell r="P20">
            <v>0.10000000149011612</v>
          </cell>
          <cell r="Q20"/>
          <cell r="R20" t="str">
            <v>Current</v>
          </cell>
          <cell r="S20">
            <v>0</v>
          </cell>
          <cell r="T20">
            <v>0</v>
          </cell>
          <cell r="U20">
            <v>0</v>
          </cell>
          <cell r="V20">
            <v>0</v>
          </cell>
          <cell r="W20">
            <v>0.10000000149011612</v>
          </cell>
          <cell r="X20">
            <v>0</v>
          </cell>
          <cell r="Y20">
            <v>0</v>
          </cell>
          <cell r="Z20">
            <v>0</v>
          </cell>
          <cell r="AA20">
            <v>0</v>
          </cell>
          <cell r="AB20">
            <v>0</v>
          </cell>
          <cell r="AC20">
            <v>0</v>
          </cell>
          <cell r="AD20"/>
          <cell r="AE20">
            <v>0</v>
          </cell>
          <cell r="AF20">
            <v>0</v>
          </cell>
          <cell r="AG20">
            <v>0</v>
          </cell>
        </row>
        <row r="21">
          <cell r="C21" t="str">
            <v>Patna-Gaya</v>
          </cell>
          <cell r="D21" t="str">
            <v>National Highway Authority of India Limited</v>
          </cell>
          <cell r="E21">
            <v>0</v>
          </cell>
          <cell r="F21">
            <v>0</v>
          </cell>
          <cell r="G21">
            <v>0</v>
          </cell>
          <cell r="H21">
            <v>0</v>
          </cell>
          <cell r="I21">
            <v>0</v>
          </cell>
          <cell r="J21">
            <v>60735345</v>
          </cell>
          <cell r="K21"/>
          <cell r="L21"/>
          <cell r="M21">
            <v>60735345</v>
          </cell>
          <cell r="N21">
            <v>60735345</v>
          </cell>
          <cell r="O21">
            <v>0</v>
          </cell>
          <cell r="P21">
            <v>60735345</v>
          </cell>
          <cell r="Q21"/>
          <cell r="R21" t="str">
            <v>Current</v>
          </cell>
          <cell r="S21">
            <v>0</v>
          </cell>
          <cell r="T21">
            <v>0</v>
          </cell>
          <cell r="U21">
            <v>0</v>
          </cell>
          <cell r="V21">
            <v>0</v>
          </cell>
          <cell r="W21">
            <v>0</v>
          </cell>
          <cell r="X21">
            <v>0</v>
          </cell>
          <cell r="Y21">
            <v>0</v>
          </cell>
          <cell r="Z21">
            <v>0</v>
          </cell>
          <cell r="AA21">
            <v>0</v>
          </cell>
          <cell r="AB21">
            <v>0</v>
          </cell>
          <cell r="AC21">
            <v>0</v>
          </cell>
          <cell r="AD21"/>
          <cell r="AE21">
            <v>0</v>
          </cell>
          <cell r="AF21">
            <v>0</v>
          </cell>
          <cell r="AG21">
            <v>0</v>
          </cell>
        </row>
        <row r="22">
          <cell r="C22" t="str">
            <v>Patna-Gaya.</v>
          </cell>
          <cell r="D22" t="str">
            <v>IIDC</v>
          </cell>
          <cell r="E22">
            <v>0</v>
          </cell>
          <cell r="F22">
            <v>0</v>
          </cell>
          <cell r="G22">
            <v>0</v>
          </cell>
          <cell r="H22">
            <v>0</v>
          </cell>
          <cell r="I22">
            <v>0</v>
          </cell>
          <cell r="J22">
            <v>0</v>
          </cell>
          <cell r="K22"/>
          <cell r="L22"/>
          <cell r="M22">
            <v>0</v>
          </cell>
          <cell r="N22">
            <v>0</v>
          </cell>
          <cell r="O22">
            <v>0</v>
          </cell>
          <cell r="P22">
            <v>0</v>
          </cell>
          <cell r="Q22"/>
          <cell r="R22" t="str">
            <v>Current</v>
          </cell>
          <cell r="S22">
            <v>0</v>
          </cell>
          <cell r="T22">
            <v>0</v>
          </cell>
          <cell r="U22">
            <v>0</v>
          </cell>
          <cell r="V22">
            <v>0</v>
          </cell>
          <cell r="W22">
            <v>0</v>
          </cell>
          <cell r="X22">
            <v>0</v>
          </cell>
          <cell r="Y22">
            <v>0</v>
          </cell>
          <cell r="Z22">
            <v>0</v>
          </cell>
          <cell r="AA22">
            <v>0</v>
          </cell>
          <cell r="AB22">
            <v>0</v>
          </cell>
          <cell r="AC22">
            <v>0</v>
          </cell>
          <cell r="AD22"/>
          <cell r="AE22">
            <v>0</v>
          </cell>
          <cell r="AF22">
            <v>0</v>
          </cell>
          <cell r="AG22">
            <v>0</v>
          </cell>
        </row>
        <row r="23">
          <cell r="C23" t="str">
            <v>Birpur</v>
          </cell>
          <cell r="D23" t="str">
            <v>MoRTH</v>
          </cell>
          <cell r="E23">
            <v>242538346</v>
          </cell>
          <cell r="F23"/>
          <cell r="G23">
            <v>19568911.880000003</v>
          </cell>
          <cell r="H23">
            <v>19568911.880000003</v>
          </cell>
          <cell r="I23">
            <v>222969434.12</v>
          </cell>
          <cell r="J23">
            <v>1579672</v>
          </cell>
          <cell r="K23"/>
          <cell r="L23"/>
          <cell r="M23">
            <v>1579672</v>
          </cell>
          <cell r="N23">
            <v>224549106.12</v>
          </cell>
          <cell r="O23">
            <v>0</v>
          </cell>
          <cell r="P23">
            <v>224549106.12</v>
          </cell>
          <cell r="Q23"/>
          <cell r="R23" t="str">
            <v>Current</v>
          </cell>
          <cell r="S23">
            <v>338607146.25999999</v>
          </cell>
          <cell r="T23">
            <v>0</v>
          </cell>
          <cell r="U23">
            <v>50320058.860000007</v>
          </cell>
          <cell r="V23">
            <v>0</v>
          </cell>
          <cell r="W23">
            <v>-165957771</v>
          </cell>
          <cell r="X23">
            <v>0</v>
          </cell>
          <cell r="Y23">
            <v>338607146.25999999</v>
          </cell>
          <cell r="Z23">
            <v>0</v>
          </cell>
          <cell r="AA23">
            <v>0</v>
          </cell>
          <cell r="AB23">
            <v>0</v>
          </cell>
          <cell r="AC23">
            <v>0</v>
          </cell>
          <cell r="AD23"/>
          <cell r="AE23">
            <v>45417213.340000004</v>
          </cell>
          <cell r="AF23">
            <v>4902845.5200000033</v>
          </cell>
          <cell r="AG23">
            <v>0</v>
          </cell>
        </row>
        <row r="24">
          <cell r="C24" t="str">
            <v>PSRP</v>
          </cell>
          <cell r="D24" t="str">
            <v>ILFS Transportation and Networks Limited</v>
          </cell>
          <cell r="E24">
            <v>0.36</v>
          </cell>
          <cell r="F24">
            <v>0</v>
          </cell>
          <cell r="G24">
            <v>0</v>
          </cell>
          <cell r="H24">
            <v>0</v>
          </cell>
          <cell r="I24">
            <v>0.36</v>
          </cell>
          <cell r="J24">
            <v>0</v>
          </cell>
          <cell r="K24"/>
          <cell r="L24"/>
          <cell r="M24">
            <v>0</v>
          </cell>
          <cell r="N24">
            <v>0.36</v>
          </cell>
          <cell r="O24">
            <v>0</v>
          </cell>
          <cell r="P24">
            <v>0.36</v>
          </cell>
          <cell r="Q24"/>
          <cell r="R24" t="str">
            <v>Current</v>
          </cell>
          <cell r="S24">
            <v>0</v>
          </cell>
          <cell r="T24">
            <v>0</v>
          </cell>
          <cell r="U24">
            <v>0</v>
          </cell>
          <cell r="V24">
            <v>0</v>
          </cell>
          <cell r="W24">
            <v>0.36</v>
          </cell>
          <cell r="X24">
            <v>0</v>
          </cell>
          <cell r="Y24">
            <v>0</v>
          </cell>
          <cell r="Z24">
            <v>0</v>
          </cell>
          <cell r="AA24">
            <v>0</v>
          </cell>
          <cell r="AB24">
            <v>0</v>
          </cell>
          <cell r="AC24">
            <v>0</v>
          </cell>
          <cell r="AD24"/>
          <cell r="AE24">
            <v>0</v>
          </cell>
          <cell r="AF24">
            <v>0</v>
          </cell>
          <cell r="AG24">
            <v>0</v>
          </cell>
        </row>
        <row r="25">
          <cell r="C25" t="str">
            <v>Amamravathi</v>
          </cell>
          <cell r="D25" t="str">
            <v>ILFS Transportation and Networks Limited</v>
          </cell>
          <cell r="E25">
            <v>100196128.45999999</v>
          </cell>
          <cell r="F25"/>
          <cell r="G25">
            <v>0</v>
          </cell>
          <cell r="H25">
            <v>0</v>
          </cell>
          <cell r="I25">
            <v>100196128.45999999</v>
          </cell>
          <cell r="J25">
            <v>32716889</v>
          </cell>
          <cell r="K25"/>
          <cell r="L25"/>
          <cell r="M25">
            <v>32716889</v>
          </cell>
          <cell r="N25">
            <v>132913017.45999999</v>
          </cell>
          <cell r="O25">
            <v>0</v>
          </cell>
          <cell r="P25">
            <v>132913017.45999999</v>
          </cell>
          <cell r="Q25"/>
          <cell r="R25" t="str">
            <v>Current</v>
          </cell>
          <cell r="S25">
            <v>0</v>
          </cell>
          <cell r="T25">
            <v>0</v>
          </cell>
          <cell r="U25">
            <v>311399835</v>
          </cell>
          <cell r="V25">
            <v>0</v>
          </cell>
          <cell r="W25">
            <v>-211203706.54000002</v>
          </cell>
          <cell r="X25">
            <v>0</v>
          </cell>
          <cell r="Y25">
            <v>0</v>
          </cell>
          <cell r="Z25">
            <v>0</v>
          </cell>
          <cell r="AA25">
            <v>0</v>
          </cell>
          <cell r="AB25">
            <v>114144452</v>
          </cell>
          <cell r="AC25">
            <v>132698364</v>
          </cell>
          <cell r="AD25">
            <v>64557019</v>
          </cell>
          <cell r="AE25">
            <v>0</v>
          </cell>
          <cell r="AF25">
            <v>0</v>
          </cell>
          <cell r="AG25">
            <v>0</v>
          </cell>
        </row>
        <row r="26">
          <cell r="C26" t="str">
            <v>Bidar</v>
          </cell>
          <cell r="D26" t="str">
            <v>MoRTH</v>
          </cell>
          <cell r="E26">
            <v>9559272</v>
          </cell>
          <cell r="F26"/>
          <cell r="G26">
            <v>0</v>
          </cell>
          <cell r="H26">
            <v>0</v>
          </cell>
          <cell r="I26">
            <v>9559272</v>
          </cell>
          <cell r="J26">
            <v>37345482</v>
          </cell>
          <cell r="K26"/>
          <cell r="L26"/>
          <cell r="M26">
            <v>37345482</v>
          </cell>
          <cell r="N26">
            <v>46904754</v>
          </cell>
          <cell r="O26">
            <v>0</v>
          </cell>
          <cell r="P26">
            <v>46904754</v>
          </cell>
          <cell r="Q26"/>
          <cell r="R26" t="str">
            <v>Non-current</v>
          </cell>
          <cell r="S26">
            <v>0</v>
          </cell>
          <cell r="T26">
            <v>0</v>
          </cell>
          <cell r="U26">
            <v>0</v>
          </cell>
          <cell r="V26">
            <v>9559272</v>
          </cell>
          <cell r="W26">
            <v>0</v>
          </cell>
          <cell r="X26">
            <v>0</v>
          </cell>
          <cell r="Y26">
            <v>0</v>
          </cell>
          <cell r="Z26">
            <v>0</v>
          </cell>
          <cell r="AA26">
            <v>0</v>
          </cell>
          <cell r="AB26">
            <v>9559272</v>
          </cell>
          <cell r="AC26">
            <v>0</v>
          </cell>
          <cell r="AD26"/>
          <cell r="AE26">
            <v>0</v>
          </cell>
          <cell r="AF26">
            <v>0</v>
          </cell>
          <cell r="AG26">
            <v>0</v>
          </cell>
        </row>
        <row r="27">
          <cell r="C27" t="str">
            <v>BDA</v>
          </cell>
          <cell r="D27" t="str">
            <v>Bangalore Development Authority</v>
          </cell>
          <cell r="E27">
            <v>14200000</v>
          </cell>
          <cell r="F27">
            <v>14200000</v>
          </cell>
          <cell r="G27">
            <v>0</v>
          </cell>
          <cell r="H27">
            <v>0</v>
          </cell>
          <cell r="I27">
            <v>0</v>
          </cell>
          <cell r="J27">
            <v>0</v>
          </cell>
          <cell r="K27">
            <v>0</v>
          </cell>
          <cell r="L27"/>
          <cell r="M27">
            <v>0</v>
          </cell>
          <cell r="N27">
            <v>0</v>
          </cell>
          <cell r="O27">
            <v>0</v>
          </cell>
          <cell r="P27">
            <v>0</v>
          </cell>
          <cell r="Q27"/>
          <cell r="R27" t="str">
            <v>Current</v>
          </cell>
          <cell r="S27">
            <v>0</v>
          </cell>
          <cell r="T27">
            <v>0</v>
          </cell>
          <cell r="U27">
            <v>0</v>
          </cell>
          <cell r="V27">
            <v>0</v>
          </cell>
          <cell r="W27">
            <v>0</v>
          </cell>
          <cell r="X27">
            <v>0</v>
          </cell>
          <cell r="Y27">
            <v>0</v>
          </cell>
          <cell r="Z27">
            <v>0</v>
          </cell>
          <cell r="AA27">
            <v>0</v>
          </cell>
          <cell r="AB27">
            <v>0</v>
          </cell>
          <cell r="AC27">
            <v>0</v>
          </cell>
          <cell r="AD27"/>
          <cell r="AE27">
            <v>0</v>
          </cell>
          <cell r="AF27">
            <v>0</v>
          </cell>
          <cell r="AG27">
            <v>0</v>
          </cell>
        </row>
        <row r="28">
          <cell r="C28" t="str">
            <v>Trichy</v>
          </cell>
          <cell r="D28" t="str">
            <v>Indu Projects Limited</v>
          </cell>
          <cell r="E28">
            <v>3578700.78</v>
          </cell>
          <cell r="F28">
            <v>3578701</v>
          </cell>
          <cell r="G28">
            <v>0</v>
          </cell>
          <cell r="H28">
            <v>0</v>
          </cell>
          <cell r="I28">
            <v>-0.22000000020489097</v>
          </cell>
          <cell r="J28">
            <v>0</v>
          </cell>
          <cell r="K28">
            <v>0</v>
          </cell>
          <cell r="L28"/>
          <cell r="M28">
            <v>0</v>
          </cell>
          <cell r="N28">
            <v>-0.22000000020489097</v>
          </cell>
          <cell r="O28">
            <v>0</v>
          </cell>
          <cell r="P28">
            <v>-0.22000000020489097</v>
          </cell>
          <cell r="Q28"/>
          <cell r="R28" t="str">
            <v>Current</v>
          </cell>
          <cell r="S28">
            <v>0</v>
          </cell>
          <cell r="T28">
            <v>0</v>
          </cell>
          <cell r="U28">
            <v>0</v>
          </cell>
          <cell r="V28">
            <v>0</v>
          </cell>
          <cell r="W28">
            <v>-0.22000000020489097</v>
          </cell>
          <cell r="X28">
            <v>0</v>
          </cell>
          <cell r="Y28">
            <v>0</v>
          </cell>
          <cell r="Z28">
            <v>0</v>
          </cell>
          <cell r="AA28">
            <v>0</v>
          </cell>
          <cell r="AB28">
            <v>0</v>
          </cell>
          <cell r="AC28">
            <v>0</v>
          </cell>
          <cell r="AD28"/>
          <cell r="AE28">
            <v>0</v>
          </cell>
          <cell r="AF28">
            <v>0</v>
          </cell>
          <cell r="AG28">
            <v>0</v>
          </cell>
        </row>
        <row r="29">
          <cell r="C29" t="str">
            <v>CG-1</v>
          </cell>
          <cell r="D29" t="str">
            <v>Nagarjuna Construction company limited</v>
          </cell>
          <cell r="E29">
            <v>0</v>
          </cell>
          <cell r="F29">
            <v>0</v>
          </cell>
          <cell r="G29">
            <v>0</v>
          </cell>
          <cell r="H29">
            <v>0</v>
          </cell>
          <cell r="I29">
            <v>0</v>
          </cell>
          <cell r="J29">
            <v>4307877</v>
          </cell>
          <cell r="K29">
            <v>4307877</v>
          </cell>
          <cell r="L29"/>
          <cell r="M29">
            <v>0</v>
          </cell>
          <cell r="N29">
            <v>0</v>
          </cell>
          <cell r="O29">
            <v>0</v>
          </cell>
          <cell r="P29">
            <v>0</v>
          </cell>
          <cell r="Q29"/>
          <cell r="R29" t="str">
            <v>Current</v>
          </cell>
          <cell r="S29">
            <v>0</v>
          </cell>
          <cell r="T29">
            <v>0</v>
          </cell>
          <cell r="U29">
            <v>0</v>
          </cell>
          <cell r="V29">
            <v>0</v>
          </cell>
          <cell r="W29">
            <v>0</v>
          </cell>
          <cell r="X29">
            <v>0</v>
          </cell>
          <cell r="Y29">
            <v>0</v>
          </cell>
          <cell r="Z29">
            <v>0</v>
          </cell>
          <cell r="AA29">
            <v>0</v>
          </cell>
          <cell r="AB29">
            <v>0</v>
          </cell>
          <cell r="AC29">
            <v>0</v>
          </cell>
          <cell r="AD29"/>
          <cell r="AE29">
            <v>0</v>
          </cell>
          <cell r="AF29">
            <v>0</v>
          </cell>
          <cell r="AG29">
            <v>0</v>
          </cell>
        </row>
        <row r="30">
          <cell r="C30" t="str">
            <v>Hillcounty-3039</v>
          </cell>
          <cell r="D30" t="str">
            <v>Maytas Properties Limited</v>
          </cell>
          <cell r="E30">
            <v>0.23</v>
          </cell>
          <cell r="F30">
            <v>0</v>
          </cell>
          <cell r="G30">
            <v>0</v>
          </cell>
          <cell r="H30">
            <v>0</v>
          </cell>
          <cell r="I30">
            <v>0.23</v>
          </cell>
          <cell r="J30">
            <v>-0.01</v>
          </cell>
          <cell r="K30"/>
          <cell r="L30"/>
          <cell r="M30">
            <v>-0.01</v>
          </cell>
          <cell r="N30">
            <v>0.22</v>
          </cell>
          <cell r="O30">
            <v>0</v>
          </cell>
          <cell r="P30">
            <v>0.22</v>
          </cell>
          <cell r="Q30"/>
          <cell r="R30" t="str">
            <v>Non Current</v>
          </cell>
          <cell r="S30">
            <v>0</v>
          </cell>
          <cell r="T30">
            <v>0</v>
          </cell>
          <cell r="U30">
            <v>0</v>
          </cell>
          <cell r="V30">
            <v>0</v>
          </cell>
          <cell r="W30">
            <v>0.23</v>
          </cell>
          <cell r="X30">
            <v>0</v>
          </cell>
          <cell r="Y30">
            <v>0</v>
          </cell>
          <cell r="Z30">
            <v>0</v>
          </cell>
          <cell r="AA30">
            <v>0</v>
          </cell>
          <cell r="AB30">
            <v>0</v>
          </cell>
          <cell r="AC30">
            <v>0</v>
          </cell>
          <cell r="AD30"/>
          <cell r="AE30">
            <v>0</v>
          </cell>
          <cell r="AF30">
            <v>0</v>
          </cell>
          <cell r="AG30">
            <v>0</v>
          </cell>
        </row>
        <row r="31">
          <cell r="C31" t="str">
            <v>Marbella</v>
          </cell>
          <cell r="D31" t="str">
            <v>EMMAR</v>
          </cell>
          <cell r="E31">
            <v>38153676</v>
          </cell>
          <cell r="F31"/>
          <cell r="G31">
            <v>4606018.0571720004</v>
          </cell>
          <cell r="H31">
            <v>4606018.0571720004</v>
          </cell>
          <cell r="I31">
            <v>33547657.942828</v>
          </cell>
          <cell r="J31">
            <v>51831459</v>
          </cell>
          <cell r="K31"/>
          <cell r="L31"/>
          <cell r="M31">
            <v>51831459</v>
          </cell>
          <cell r="N31">
            <v>85379116.942828</v>
          </cell>
          <cell r="O31">
            <v>0</v>
          </cell>
          <cell r="P31">
            <v>85379116.942828</v>
          </cell>
          <cell r="Q31"/>
          <cell r="R31" t="str">
            <v>Current</v>
          </cell>
          <cell r="S31">
            <v>0</v>
          </cell>
          <cell r="T31">
            <v>0</v>
          </cell>
          <cell r="U31">
            <v>33547657.942828</v>
          </cell>
          <cell r="V31">
            <v>0</v>
          </cell>
          <cell r="W31">
            <v>0</v>
          </cell>
          <cell r="X31">
            <v>0</v>
          </cell>
          <cell r="Y31">
            <v>0</v>
          </cell>
          <cell r="Z31">
            <v>0</v>
          </cell>
          <cell r="AA31">
            <v>0</v>
          </cell>
          <cell r="AB31">
            <v>0</v>
          </cell>
          <cell r="AC31">
            <v>0</v>
          </cell>
          <cell r="AD31"/>
          <cell r="AE31">
            <v>33547657.942828</v>
          </cell>
          <cell r="AF31">
            <v>0</v>
          </cell>
          <cell r="AG31">
            <v>0</v>
          </cell>
        </row>
        <row r="32">
          <cell r="C32" t="str">
            <v>Gurgaon Hills</v>
          </cell>
          <cell r="D32" t="str">
            <v>IREO</v>
          </cell>
          <cell r="E32">
            <v>34046518.369999997</v>
          </cell>
          <cell r="F32"/>
          <cell r="G32">
            <v>2455664.8717999998</v>
          </cell>
          <cell r="H32">
            <v>2455664.8717999998</v>
          </cell>
          <cell r="I32">
            <v>31590853.498199999</v>
          </cell>
          <cell r="J32">
            <v>58050756</v>
          </cell>
          <cell r="K32"/>
          <cell r="L32"/>
          <cell r="M32">
            <v>58050756</v>
          </cell>
          <cell r="N32">
            <v>89641609.498199999</v>
          </cell>
          <cell r="O32">
            <v>0</v>
          </cell>
          <cell r="P32">
            <v>89641609.498199999</v>
          </cell>
          <cell r="Q32"/>
          <cell r="R32" t="str">
            <v>Current</v>
          </cell>
          <cell r="S32">
            <v>0</v>
          </cell>
          <cell r="T32">
            <v>0</v>
          </cell>
          <cell r="U32">
            <v>31590853.498199999</v>
          </cell>
          <cell r="V32">
            <v>0</v>
          </cell>
          <cell r="W32">
            <v>0</v>
          </cell>
          <cell r="X32">
            <v>0</v>
          </cell>
          <cell r="Y32">
            <v>0</v>
          </cell>
          <cell r="Z32">
            <v>0</v>
          </cell>
          <cell r="AA32">
            <v>0</v>
          </cell>
          <cell r="AB32">
            <v>0</v>
          </cell>
          <cell r="AC32">
            <v>0</v>
          </cell>
          <cell r="AD32"/>
          <cell r="AE32">
            <v>31590853.498199999</v>
          </cell>
          <cell r="AF32">
            <v>0</v>
          </cell>
          <cell r="AG32">
            <v>0</v>
          </cell>
        </row>
        <row r="33">
          <cell r="C33" t="str">
            <v>Palm Garden</v>
          </cell>
          <cell r="D33" t="str">
            <v xml:space="preserve">EMMAR MGF </v>
          </cell>
          <cell r="E33">
            <v>44364648.57</v>
          </cell>
          <cell r="F33"/>
          <cell r="G33">
            <v>4820335.0398000004</v>
          </cell>
          <cell r="H33">
            <v>4820335.0398000004</v>
          </cell>
          <cell r="I33">
            <v>39544313.530199997</v>
          </cell>
          <cell r="J33">
            <v>38882419.039999999</v>
          </cell>
          <cell r="K33"/>
          <cell r="L33"/>
          <cell r="M33">
            <v>38882419.039999999</v>
          </cell>
          <cell r="N33">
            <v>78426732.570199996</v>
          </cell>
          <cell r="O33">
            <v>0</v>
          </cell>
          <cell r="P33">
            <v>78426732.570199996</v>
          </cell>
          <cell r="Q33"/>
          <cell r="R33" t="str">
            <v>Current</v>
          </cell>
          <cell r="S33">
            <v>0</v>
          </cell>
          <cell r="T33">
            <v>0</v>
          </cell>
          <cell r="U33">
            <v>40107199.530199997</v>
          </cell>
          <cell r="V33">
            <v>0</v>
          </cell>
          <cell r="W33">
            <v>-562886</v>
          </cell>
          <cell r="X33">
            <v>0</v>
          </cell>
          <cell r="Y33">
            <v>0</v>
          </cell>
          <cell r="Z33">
            <v>0</v>
          </cell>
          <cell r="AA33">
            <v>0</v>
          </cell>
          <cell r="AB33">
            <v>0</v>
          </cell>
          <cell r="AC33">
            <v>0</v>
          </cell>
          <cell r="AD33"/>
          <cell r="AE33">
            <v>40107199.530199997</v>
          </cell>
          <cell r="AF33">
            <v>0</v>
          </cell>
          <cell r="AG33">
            <v>0</v>
          </cell>
        </row>
        <row r="34">
          <cell r="C34" t="str">
            <v>Aanand Vilas</v>
          </cell>
          <cell r="D34" t="str">
            <v>Puri Inter national p ltd.</v>
          </cell>
          <cell r="E34">
            <v>0</v>
          </cell>
          <cell r="F34"/>
          <cell r="G34">
            <v>2799995.66</v>
          </cell>
          <cell r="H34">
            <v>2799995.66</v>
          </cell>
          <cell r="I34">
            <v>-2799995.66</v>
          </cell>
          <cell r="J34">
            <v>0</v>
          </cell>
          <cell r="K34"/>
          <cell r="L34"/>
          <cell r="M34">
            <v>0</v>
          </cell>
          <cell r="N34">
            <v>-2799995.66</v>
          </cell>
          <cell r="O34">
            <v>0</v>
          </cell>
          <cell r="P34">
            <v>-2799995.66</v>
          </cell>
          <cell r="Q34"/>
          <cell r="R34" t="str">
            <v>Current</v>
          </cell>
          <cell r="S34">
            <v>0</v>
          </cell>
          <cell r="T34">
            <v>0</v>
          </cell>
          <cell r="U34">
            <v>17299973.34</v>
          </cell>
          <cell r="V34">
            <v>0</v>
          </cell>
          <cell r="W34">
            <v>-20099969</v>
          </cell>
          <cell r="X34">
            <v>0</v>
          </cell>
          <cell r="Y34">
            <v>0</v>
          </cell>
          <cell r="Z34">
            <v>0</v>
          </cell>
          <cell r="AA34">
            <v>0</v>
          </cell>
          <cell r="AB34">
            <v>0</v>
          </cell>
          <cell r="AC34">
            <v>0</v>
          </cell>
          <cell r="AD34"/>
          <cell r="AE34">
            <v>17299973.34</v>
          </cell>
          <cell r="AF34">
            <v>0</v>
          </cell>
          <cell r="AG34">
            <v>0</v>
          </cell>
        </row>
        <row r="35">
          <cell r="C35" t="str">
            <v>Lodha</v>
          </cell>
          <cell r="D35" t="str">
            <v>Lodha -Pallava Buildings</v>
          </cell>
          <cell r="E35">
            <v>28041730.460000001</v>
          </cell>
          <cell r="F35"/>
          <cell r="G35">
            <v>28041730.460000001</v>
          </cell>
          <cell r="H35">
            <v>0</v>
          </cell>
          <cell r="I35">
            <v>0</v>
          </cell>
          <cell r="J35">
            <v>31685197</v>
          </cell>
          <cell r="K35"/>
          <cell r="L35">
            <v>31685197</v>
          </cell>
          <cell r="M35">
            <v>0</v>
          </cell>
          <cell r="N35">
            <v>0</v>
          </cell>
          <cell r="O35">
            <v>0</v>
          </cell>
          <cell r="P35">
            <v>0</v>
          </cell>
          <cell r="Q35"/>
          <cell r="R35" t="str">
            <v>Non Current</v>
          </cell>
          <cell r="S35">
            <v>0</v>
          </cell>
          <cell r="T35">
            <v>0</v>
          </cell>
          <cell r="U35">
            <v>0</v>
          </cell>
          <cell r="V35">
            <v>0</v>
          </cell>
          <cell r="W35">
            <v>0</v>
          </cell>
          <cell r="X35">
            <v>0</v>
          </cell>
          <cell r="Y35">
            <v>0</v>
          </cell>
          <cell r="Z35">
            <v>0</v>
          </cell>
          <cell r="AA35">
            <v>0</v>
          </cell>
          <cell r="AB35">
            <v>0</v>
          </cell>
          <cell r="AC35">
            <v>0</v>
          </cell>
          <cell r="AD35"/>
          <cell r="AE35">
            <v>0</v>
          </cell>
          <cell r="AF35">
            <v>0</v>
          </cell>
          <cell r="AG35">
            <v>0</v>
          </cell>
        </row>
        <row r="36">
          <cell r="C36" t="str">
            <v>Gift</v>
          </cell>
          <cell r="D36" t="str">
            <v>ANC Contracting India Pvt Ltd</v>
          </cell>
          <cell r="E36">
            <v>197609661.16999999</v>
          </cell>
          <cell r="F36">
            <v>197703498.16999999</v>
          </cell>
          <cell r="G36">
            <v>0</v>
          </cell>
          <cell r="H36">
            <v>0</v>
          </cell>
          <cell r="I36">
            <v>-93837</v>
          </cell>
          <cell r="J36">
            <v>0</v>
          </cell>
          <cell r="K36"/>
          <cell r="L36"/>
          <cell r="M36">
            <v>0</v>
          </cell>
          <cell r="N36">
            <v>-93837</v>
          </cell>
          <cell r="O36">
            <v>0</v>
          </cell>
          <cell r="P36">
            <v>-93837</v>
          </cell>
          <cell r="Q36"/>
          <cell r="R36" t="str">
            <v>Non Current</v>
          </cell>
          <cell r="S36">
            <v>0</v>
          </cell>
          <cell r="T36">
            <v>0</v>
          </cell>
          <cell r="U36">
            <v>0</v>
          </cell>
          <cell r="V36">
            <v>0</v>
          </cell>
          <cell r="W36">
            <v>-93837</v>
          </cell>
          <cell r="X36">
            <v>0</v>
          </cell>
          <cell r="Y36">
            <v>0</v>
          </cell>
          <cell r="Z36">
            <v>0</v>
          </cell>
          <cell r="AA36">
            <v>0</v>
          </cell>
          <cell r="AB36">
            <v>0</v>
          </cell>
          <cell r="AC36">
            <v>0</v>
          </cell>
          <cell r="AD36"/>
          <cell r="AE36">
            <v>0</v>
          </cell>
          <cell r="AF36">
            <v>0</v>
          </cell>
          <cell r="AG36">
            <v>0</v>
          </cell>
        </row>
        <row r="37">
          <cell r="C37" t="str">
            <v>Palm Terrace</v>
          </cell>
          <cell r="D37" t="str">
            <v xml:space="preserve">EMMAR MGF </v>
          </cell>
          <cell r="E37">
            <v>20692739.129999999</v>
          </cell>
          <cell r="F37"/>
          <cell r="G37">
            <v>0</v>
          </cell>
          <cell r="H37">
            <v>0</v>
          </cell>
          <cell r="I37">
            <v>20692739.129999999</v>
          </cell>
          <cell r="J37">
            <v>37531090.57</v>
          </cell>
          <cell r="K37"/>
          <cell r="L37"/>
          <cell r="M37">
            <v>37531090.57</v>
          </cell>
          <cell r="N37">
            <v>58223829.700000003</v>
          </cell>
          <cell r="O37">
            <v>0</v>
          </cell>
          <cell r="P37">
            <v>58223829.700000003</v>
          </cell>
          <cell r="Q37"/>
          <cell r="R37" t="str">
            <v>Current</v>
          </cell>
          <cell r="S37">
            <v>0</v>
          </cell>
          <cell r="T37">
            <v>0</v>
          </cell>
          <cell r="U37">
            <v>20692739.129999999</v>
          </cell>
          <cell r="V37">
            <v>0</v>
          </cell>
          <cell r="W37">
            <v>0</v>
          </cell>
          <cell r="X37">
            <v>0</v>
          </cell>
          <cell r="Y37">
            <v>0</v>
          </cell>
          <cell r="Z37">
            <v>0</v>
          </cell>
          <cell r="AA37">
            <v>0</v>
          </cell>
          <cell r="AB37">
            <v>0</v>
          </cell>
          <cell r="AC37">
            <v>0</v>
          </cell>
          <cell r="AD37"/>
          <cell r="AE37">
            <v>20692739.129999999</v>
          </cell>
          <cell r="AF37">
            <v>0</v>
          </cell>
          <cell r="AG37">
            <v>0</v>
          </cell>
        </row>
        <row r="38">
          <cell r="C38" t="str">
            <v>Orchid Heights</v>
          </cell>
          <cell r="D38" t="str">
            <v>Neelkamal Realtors Towers  Pvt Ltd.</v>
          </cell>
          <cell r="E38">
            <v>22640555</v>
          </cell>
          <cell r="F38"/>
          <cell r="G38">
            <v>6339355.4000000004</v>
          </cell>
          <cell r="H38">
            <v>6339355.4000000004</v>
          </cell>
          <cell r="I38">
            <v>16301199.6</v>
          </cell>
          <cell r="J38">
            <v>0</v>
          </cell>
          <cell r="K38">
            <v>0</v>
          </cell>
          <cell r="L38"/>
          <cell r="M38">
            <v>0</v>
          </cell>
          <cell r="N38">
            <v>16301199.6</v>
          </cell>
          <cell r="O38">
            <v>0</v>
          </cell>
          <cell r="P38">
            <v>16301199.6</v>
          </cell>
          <cell r="Q38"/>
          <cell r="R38" t="str">
            <v>Non-current</v>
          </cell>
          <cell r="S38">
            <v>0</v>
          </cell>
          <cell r="T38">
            <v>0</v>
          </cell>
          <cell r="U38">
            <v>0</v>
          </cell>
          <cell r="V38">
            <v>16301199.6</v>
          </cell>
          <cell r="W38">
            <v>0</v>
          </cell>
          <cell r="X38">
            <v>0</v>
          </cell>
          <cell r="Y38">
            <v>0</v>
          </cell>
          <cell r="Z38">
            <v>0</v>
          </cell>
          <cell r="AA38">
            <v>0</v>
          </cell>
          <cell r="AB38">
            <v>0</v>
          </cell>
          <cell r="AC38">
            <v>0</v>
          </cell>
          <cell r="AD38"/>
          <cell r="AE38">
            <v>16301199.6</v>
          </cell>
          <cell r="AF38">
            <v>0</v>
          </cell>
          <cell r="AG38">
            <v>0</v>
          </cell>
        </row>
        <row r="39">
          <cell r="C39" t="str">
            <v>La-Tropicana</v>
          </cell>
          <cell r="D39" t="str">
            <v>PARSVNATH LANDMARK DEVELOPERS PVT LTD</v>
          </cell>
          <cell r="E39">
            <v>17264860.93</v>
          </cell>
          <cell r="F39">
            <v>17264860.93</v>
          </cell>
          <cell r="G39">
            <v>0</v>
          </cell>
          <cell r="H39">
            <v>0</v>
          </cell>
          <cell r="I39">
            <v>0</v>
          </cell>
          <cell r="J39">
            <v>0.4</v>
          </cell>
          <cell r="K39">
            <v>0</v>
          </cell>
          <cell r="L39"/>
          <cell r="M39">
            <v>0.4</v>
          </cell>
          <cell r="N39">
            <v>0.4</v>
          </cell>
          <cell r="O39">
            <v>0</v>
          </cell>
          <cell r="P39">
            <v>0.4</v>
          </cell>
          <cell r="Q39"/>
          <cell r="R39" t="str">
            <v>Non Current</v>
          </cell>
          <cell r="S39">
            <v>0</v>
          </cell>
          <cell r="T39">
            <v>0</v>
          </cell>
          <cell r="U39">
            <v>0</v>
          </cell>
          <cell r="V39">
            <v>0</v>
          </cell>
          <cell r="W39">
            <v>0</v>
          </cell>
          <cell r="X39">
            <v>0</v>
          </cell>
          <cell r="Y39">
            <v>0</v>
          </cell>
          <cell r="Z39">
            <v>0</v>
          </cell>
          <cell r="AA39">
            <v>0</v>
          </cell>
          <cell r="AB39">
            <v>0</v>
          </cell>
          <cell r="AC39">
            <v>0</v>
          </cell>
          <cell r="AD39"/>
          <cell r="AE39">
            <v>0</v>
          </cell>
          <cell r="AF39">
            <v>0</v>
          </cell>
          <cell r="AG39">
            <v>0</v>
          </cell>
        </row>
        <row r="40">
          <cell r="C40" t="str">
            <v>NAVAC - Hospital</v>
          </cell>
          <cell r="D40" t="str">
            <v xml:space="preserve">Naval Academy </v>
          </cell>
          <cell r="E40">
            <v>580635</v>
          </cell>
          <cell r="F40"/>
          <cell r="G40">
            <v>580635</v>
          </cell>
          <cell r="H40">
            <v>0</v>
          </cell>
          <cell r="I40">
            <v>0</v>
          </cell>
          <cell r="J40">
            <v>4189131</v>
          </cell>
          <cell r="K40">
            <v>0.41891309999999998</v>
          </cell>
          <cell r="L40">
            <v>4189131</v>
          </cell>
          <cell r="M40">
            <v>-0.4189130999147892</v>
          </cell>
          <cell r="N40">
            <v>-0.4189130999147892</v>
          </cell>
          <cell r="O40">
            <v>0</v>
          </cell>
          <cell r="P40">
            <v>-0.4189130999147892</v>
          </cell>
          <cell r="Q40"/>
          <cell r="R40" t="str">
            <v>Non Current</v>
          </cell>
          <cell r="S40">
            <v>0</v>
          </cell>
          <cell r="T40">
            <v>0</v>
          </cell>
          <cell r="U40">
            <v>0</v>
          </cell>
          <cell r="V40">
            <v>0</v>
          </cell>
          <cell r="W40">
            <v>0</v>
          </cell>
          <cell r="X40">
            <v>0</v>
          </cell>
          <cell r="Y40">
            <v>0</v>
          </cell>
          <cell r="Z40">
            <v>0</v>
          </cell>
          <cell r="AA40">
            <v>0</v>
          </cell>
          <cell r="AB40">
            <v>0</v>
          </cell>
          <cell r="AC40">
            <v>0</v>
          </cell>
          <cell r="AD40"/>
          <cell r="AE40">
            <v>0</v>
          </cell>
          <cell r="AF40">
            <v>0</v>
          </cell>
          <cell r="AG40">
            <v>0</v>
          </cell>
        </row>
        <row r="41">
          <cell r="C41" t="str">
            <v>Aquapolis</v>
          </cell>
          <cell r="D41" t="str">
            <v>ANSAL URBAN CONDOMINIUMS PRIVATE LIMITED</v>
          </cell>
          <cell r="E41">
            <v>1063644.92</v>
          </cell>
          <cell r="F41"/>
          <cell r="G41">
            <v>0</v>
          </cell>
          <cell r="H41">
            <v>-1063644.92</v>
          </cell>
          <cell r="I41">
            <v>1063644.92</v>
          </cell>
          <cell r="J41">
            <v>0</v>
          </cell>
          <cell r="K41">
            <v>0</v>
          </cell>
          <cell r="L41"/>
          <cell r="M41">
            <v>0</v>
          </cell>
          <cell r="N41">
            <v>1063644.92</v>
          </cell>
          <cell r="O41">
            <v>0</v>
          </cell>
          <cell r="P41">
            <v>1063644.92</v>
          </cell>
          <cell r="Q41"/>
          <cell r="R41" t="str">
            <v>Non-current</v>
          </cell>
          <cell r="S41">
            <v>0</v>
          </cell>
          <cell r="T41">
            <v>0</v>
          </cell>
          <cell r="U41">
            <v>0</v>
          </cell>
          <cell r="V41">
            <v>1063644.92</v>
          </cell>
          <cell r="W41">
            <v>0</v>
          </cell>
          <cell r="X41">
            <v>0</v>
          </cell>
          <cell r="Y41">
            <v>0</v>
          </cell>
          <cell r="Z41">
            <v>0</v>
          </cell>
          <cell r="AA41">
            <v>0</v>
          </cell>
          <cell r="AB41">
            <v>0</v>
          </cell>
          <cell r="AC41">
            <v>0</v>
          </cell>
          <cell r="AD41"/>
          <cell r="AE41">
            <v>1063644.92</v>
          </cell>
          <cell r="AF41">
            <v>0</v>
          </cell>
          <cell r="AG41">
            <v>0</v>
          </cell>
        </row>
        <row r="42">
          <cell r="C42" t="str">
            <v>Cairn-Jodhpur</v>
          </cell>
          <cell r="D42" t="str">
            <v>Cairn</v>
          </cell>
          <cell r="E42">
            <v>0</v>
          </cell>
          <cell r="F42"/>
          <cell r="G42">
            <v>0</v>
          </cell>
          <cell r="H42">
            <v>0</v>
          </cell>
          <cell r="I42">
            <v>0</v>
          </cell>
          <cell r="J42">
            <v>0</v>
          </cell>
          <cell r="K42"/>
          <cell r="L42"/>
          <cell r="M42">
            <v>0</v>
          </cell>
          <cell r="N42">
            <v>0</v>
          </cell>
          <cell r="O42">
            <v>0</v>
          </cell>
          <cell r="P42">
            <v>0</v>
          </cell>
          <cell r="Q42"/>
          <cell r="R42" t="str">
            <v>Non Current</v>
          </cell>
          <cell r="S42">
            <v>0</v>
          </cell>
          <cell r="T42">
            <v>0</v>
          </cell>
          <cell r="U42">
            <v>0</v>
          </cell>
          <cell r="V42">
            <v>0</v>
          </cell>
          <cell r="W42">
            <v>0</v>
          </cell>
          <cell r="X42">
            <v>0</v>
          </cell>
          <cell r="Y42">
            <v>0</v>
          </cell>
          <cell r="Z42">
            <v>0</v>
          </cell>
          <cell r="AA42">
            <v>0</v>
          </cell>
          <cell r="AB42">
            <v>0</v>
          </cell>
          <cell r="AC42">
            <v>0</v>
          </cell>
          <cell r="AD42"/>
          <cell r="AE42">
            <v>0</v>
          </cell>
          <cell r="AF42">
            <v>0</v>
          </cell>
          <cell r="AG42">
            <v>0</v>
          </cell>
        </row>
        <row r="43">
          <cell r="C43" t="str">
            <v>Ludhyana</v>
          </cell>
          <cell r="D43" t="str">
            <v>Emerald lands India Pvt ltd.</v>
          </cell>
          <cell r="E43">
            <v>122345</v>
          </cell>
          <cell r="F43">
            <v>122345</v>
          </cell>
          <cell r="G43">
            <v>0</v>
          </cell>
          <cell r="H43">
            <v>0</v>
          </cell>
          <cell r="I43">
            <v>0</v>
          </cell>
          <cell r="J43">
            <v>58776</v>
          </cell>
          <cell r="K43">
            <v>58776</v>
          </cell>
          <cell r="L43"/>
          <cell r="M43">
            <v>0</v>
          </cell>
          <cell r="N43">
            <v>0</v>
          </cell>
          <cell r="O43">
            <v>0</v>
          </cell>
          <cell r="P43">
            <v>0</v>
          </cell>
          <cell r="Q43"/>
          <cell r="R43" t="str">
            <v>Non Current</v>
          </cell>
          <cell r="S43">
            <v>0</v>
          </cell>
          <cell r="T43">
            <v>0</v>
          </cell>
          <cell r="U43">
            <v>0</v>
          </cell>
          <cell r="V43">
            <v>0</v>
          </cell>
          <cell r="W43">
            <v>0</v>
          </cell>
          <cell r="X43">
            <v>0</v>
          </cell>
          <cell r="Y43">
            <v>0</v>
          </cell>
          <cell r="Z43">
            <v>0</v>
          </cell>
          <cell r="AA43">
            <v>0</v>
          </cell>
          <cell r="AB43">
            <v>0</v>
          </cell>
          <cell r="AC43">
            <v>0</v>
          </cell>
          <cell r="AD43"/>
          <cell r="AE43">
            <v>0</v>
          </cell>
          <cell r="AF43">
            <v>0</v>
          </cell>
          <cell r="AG43">
            <v>0</v>
          </cell>
        </row>
        <row r="44">
          <cell r="C44" t="str">
            <v>NAVAC - FR</v>
          </cell>
          <cell r="D44" t="str">
            <v xml:space="preserve">Naval Academy </v>
          </cell>
          <cell r="E44">
            <v>0</v>
          </cell>
          <cell r="F44"/>
          <cell r="G44">
            <v>0</v>
          </cell>
          <cell r="H44">
            <v>0</v>
          </cell>
          <cell r="I44">
            <v>0</v>
          </cell>
          <cell r="J44">
            <v>0</v>
          </cell>
          <cell r="K44"/>
          <cell r="L44"/>
          <cell r="M44">
            <v>0</v>
          </cell>
          <cell r="N44">
            <v>0</v>
          </cell>
          <cell r="O44">
            <v>0</v>
          </cell>
          <cell r="P44">
            <v>0</v>
          </cell>
          <cell r="Q44"/>
          <cell r="R44" t="str">
            <v>Non Current</v>
          </cell>
          <cell r="S44">
            <v>0</v>
          </cell>
          <cell r="T44">
            <v>0</v>
          </cell>
          <cell r="U44">
            <v>0</v>
          </cell>
          <cell r="V44">
            <v>0</v>
          </cell>
          <cell r="W44">
            <v>0</v>
          </cell>
          <cell r="X44">
            <v>0</v>
          </cell>
          <cell r="Y44">
            <v>0</v>
          </cell>
          <cell r="Z44">
            <v>0</v>
          </cell>
          <cell r="AA44">
            <v>0</v>
          </cell>
          <cell r="AB44">
            <v>0</v>
          </cell>
          <cell r="AC44">
            <v>0</v>
          </cell>
          <cell r="AD44"/>
          <cell r="AE44">
            <v>0</v>
          </cell>
          <cell r="AF44">
            <v>0</v>
          </cell>
          <cell r="AG44">
            <v>0</v>
          </cell>
        </row>
        <row r="45">
          <cell r="C45" t="str">
            <v>BSCHO</v>
          </cell>
          <cell r="D45" t="str">
            <v>CMT Jammu</v>
          </cell>
          <cell r="E45">
            <v>12990277</v>
          </cell>
          <cell r="F45"/>
          <cell r="G45">
            <v>1818638.78</v>
          </cell>
          <cell r="H45">
            <v>1818638.78</v>
          </cell>
          <cell r="I45">
            <v>11171638.220000001</v>
          </cell>
          <cell r="J45">
            <v>0</v>
          </cell>
          <cell r="K45"/>
          <cell r="L45"/>
          <cell r="M45">
            <v>0</v>
          </cell>
          <cell r="N45">
            <v>11171638.220000001</v>
          </cell>
          <cell r="O45">
            <v>0</v>
          </cell>
          <cell r="P45">
            <v>11171638.220000001</v>
          </cell>
          <cell r="Q45"/>
          <cell r="R45" t="str">
            <v>Non-current</v>
          </cell>
          <cell r="S45">
            <v>0</v>
          </cell>
          <cell r="T45">
            <v>0</v>
          </cell>
          <cell r="U45">
            <v>0</v>
          </cell>
          <cell r="V45">
            <v>11171638.220000001</v>
          </cell>
          <cell r="W45">
            <v>0</v>
          </cell>
          <cell r="X45">
            <v>0</v>
          </cell>
          <cell r="Y45">
            <v>0</v>
          </cell>
          <cell r="Z45">
            <v>0</v>
          </cell>
          <cell r="AA45">
            <v>0</v>
          </cell>
          <cell r="AB45">
            <v>0</v>
          </cell>
          <cell r="AC45">
            <v>0</v>
          </cell>
          <cell r="AD45"/>
          <cell r="AE45">
            <v>11171638.220000001</v>
          </cell>
          <cell r="AF45">
            <v>0</v>
          </cell>
          <cell r="AG45">
            <v>0</v>
          </cell>
        </row>
        <row r="46">
          <cell r="C46" t="str">
            <v>IT Park</v>
          </cell>
          <cell r="D46" t="str">
            <v>PARSVNATH LANDMARK DEVELOPERS  LTD</v>
          </cell>
          <cell r="E46">
            <v>608502</v>
          </cell>
          <cell r="F46">
            <v>608502</v>
          </cell>
          <cell r="G46">
            <v>0</v>
          </cell>
          <cell r="H46">
            <v>0</v>
          </cell>
          <cell r="I46">
            <v>0</v>
          </cell>
          <cell r="J46">
            <v>631138</v>
          </cell>
          <cell r="K46">
            <v>631138</v>
          </cell>
          <cell r="L46"/>
          <cell r="M46">
            <v>0</v>
          </cell>
          <cell r="N46">
            <v>0</v>
          </cell>
          <cell r="O46">
            <v>0</v>
          </cell>
          <cell r="P46">
            <v>0</v>
          </cell>
          <cell r="Q46"/>
          <cell r="R46" t="str">
            <v>Non Current</v>
          </cell>
          <cell r="S46">
            <v>0</v>
          </cell>
          <cell r="T46">
            <v>0</v>
          </cell>
          <cell r="U46">
            <v>0</v>
          </cell>
          <cell r="V46">
            <v>0</v>
          </cell>
          <cell r="W46">
            <v>0</v>
          </cell>
          <cell r="X46">
            <v>0</v>
          </cell>
          <cell r="Y46">
            <v>0</v>
          </cell>
          <cell r="Z46">
            <v>0</v>
          </cell>
          <cell r="AA46">
            <v>0</v>
          </cell>
          <cell r="AB46">
            <v>0</v>
          </cell>
          <cell r="AC46">
            <v>0</v>
          </cell>
          <cell r="AD46"/>
          <cell r="AE46">
            <v>0</v>
          </cell>
          <cell r="AF46">
            <v>0</v>
          </cell>
          <cell r="AG46">
            <v>0</v>
          </cell>
        </row>
        <row r="47">
          <cell r="C47" t="str">
            <v>DG MAP Lucknow</v>
          </cell>
          <cell r="D47"/>
          <cell r="E47">
            <v>0</v>
          </cell>
          <cell r="F47"/>
          <cell r="G47">
            <v>0</v>
          </cell>
          <cell r="H47">
            <v>0</v>
          </cell>
          <cell r="I47">
            <v>0</v>
          </cell>
          <cell r="J47">
            <v>0</v>
          </cell>
          <cell r="K47"/>
          <cell r="L47"/>
          <cell r="M47">
            <v>0</v>
          </cell>
          <cell r="N47">
            <v>0</v>
          </cell>
          <cell r="O47">
            <v>0</v>
          </cell>
          <cell r="P47">
            <v>0</v>
          </cell>
          <cell r="Q47"/>
          <cell r="R47" t="str">
            <v>Non Current</v>
          </cell>
          <cell r="S47">
            <v>0</v>
          </cell>
          <cell r="T47">
            <v>0</v>
          </cell>
          <cell r="U47">
            <v>0</v>
          </cell>
          <cell r="V47">
            <v>0</v>
          </cell>
          <cell r="W47">
            <v>0</v>
          </cell>
          <cell r="X47">
            <v>0</v>
          </cell>
          <cell r="Y47">
            <v>0</v>
          </cell>
          <cell r="Z47">
            <v>0</v>
          </cell>
          <cell r="AA47">
            <v>0</v>
          </cell>
          <cell r="AB47">
            <v>0</v>
          </cell>
          <cell r="AC47">
            <v>0</v>
          </cell>
          <cell r="AD47"/>
          <cell r="AE47">
            <v>0</v>
          </cell>
          <cell r="AF47">
            <v>0</v>
          </cell>
          <cell r="AG47">
            <v>0</v>
          </cell>
        </row>
        <row r="48">
          <cell r="C48" t="str">
            <v>Kanpur</v>
          </cell>
          <cell r="D48"/>
          <cell r="E48">
            <v>1681049</v>
          </cell>
          <cell r="F48">
            <v>1681049</v>
          </cell>
          <cell r="G48">
            <v>0</v>
          </cell>
          <cell r="H48">
            <v>0</v>
          </cell>
          <cell r="I48">
            <v>0</v>
          </cell>
          <cell r="J48">
            <v>0</v>
          </cell>
          <cell r="K48"/>
          <cell r="L48"/>
          <cell r="M48">
            <v>0</v>
          </cell>
          <cell r="N48">
            <v>0</v>
          </cell>
          <cell r="O48">
            <v>0</v>
          </cell>
          <cell r="P48">
            <v>0</v>
          </cell>
          <cell r="Q48"/>
          <cell r="R48" t="str">
            <v>Non Current</v>
          </cell>
          <cell r="S48">
            <v>0</v>
          </cell>
          <cell r="T48">
            <v>0</v>
          </cell>
          <cell r="U48">
            <v>0</v>
          </cell>
          <cell r="V48">
            <v>0</v>
          </cell>
          <cell r="W48">
            <v>0</v>
          </cell>
          <cell r="X48">
            <v>0</v>
          </cell>
          <cell r="Y48">
            <v>0</v>
          </cell>
          <cell r="Z48">
            <v>0</v>
          </cell>
          <cell r="AA48">
            <v>0</v>
          </cell>
          <cell r="AB48">
            <v>0</v>
          </cell>
          <cell r="AC48">
            <v>0</v>
          </cell>
          <cell r="AD48"/>
          <cell r="AE48">
            <v>0</v>
          </cell>
          <cell r="AF48">
            <v>0</v>
          </cell>
          <cell r="AG48">
            <v>0</v>
          </cell>
        </row>
        <row r="49">
          <cell r="C49" t="str">
            <v>Cranin</v>
          </cell>
          <cell r="D49"/>
          <cell r="E49">
            <v>0.39</v>
          </cell>
          <cell r="F49">
            <v>0</v>
          </cell>
          <cell r="G49">
            <v>0</v>
          </cell>
          <cell r="H49">
            <v>0</v>
          </cell>
          <cell r="I49">
            <v>0.39</v>
          </cell>
          <cell r="J49">
            <v>0</v>
          </cell>
          <cell r="K49"/>
          <cell r="L49"/>
          <cell r="M49">
            <v>0</v>
          </cell>
          <cell r="N49">
            <v>0.39</v>
          </cell>
          <cell r="O49">
            <v>0</v>
          </cell>
          <cell r="P49">
            <v>0.39</v>
          </cell>
          <cell r="Q49"/>
          <cell r="R49" t="str">
            <v>Non Current</v>
          </cell>
          <cell r="S49">
            <v>0</v>
          </cell>
          <cell r="T49">
            <v>0</v>
          </cell>
          <cell r="U49">
            <v>0</v>
          </cell>
          <cell r="V49">
            <v>0</v>
          </cell>
          <cell r="W49">
            <v>0.39</v>
          </cell>
          <cell r="X49">
            <v>0</v>
          </cell>
          <cell r="Y49">
            <v>0</v>
          </cell>
          <cell r="Z49">
            <v>0</v>
          </cell>
          <cell r="AA49">
            <v>0</v>
          </cell>
          <cell r="AB49">
            <v>0</v>
          </cell>
          <cell r="AC49">
            <v>0</v>
          </cell>
          <cell r="AD49"/>
          <cell r="AE49">
            <v>0.39</v>
          </cell>
          <cell r="AF49">
            <v>0</v>
          </cell>
          <cell r="AG49">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rrigation Receivables"/>
      <sheetName val="Lead-Others"/>
      <sheetName val="Irrigation Receivables -Mar-22"/>
      <sheetName val="Irrigation Receiva - Mar-22"/>
      <sheetName val="Sheet1"/>
      <sheetName val="Non Moving"/>
    </sheetNames>
    <sheetDataSet>
      <sheetData sheetId="0"/>
      <sheetData sheetId="1"/>
      <sheetData sheetId="2"/>
      <sheetData sheetId="3">
        <row r="9">
          <cell r="C9" t="str">
            <v>Annupur</v>
          </cell>
          <cell r="D9" t="str">
            <v>MOSERBEAR</v>
          </cell>
          <cell r="E9" t="str">
            <v>Active</v>
          </cell>
          <cell r="F9">
            <v>16074655</v>
          </cell>
          <cell r="G9">
            <v>16074657</v>
          </cell>
          <cell r="H9">
            <v>-2</v>
          </cell>
          <cell r="I9">
            <v>58866814</v>
          </cell>
          <cell r="J9"/>
          <cell r="K9">
            <v>58866814</v>
          </cell>
          <cell r="L9">
            <v>58866812</v>
          </cell>
          <cell r="M9"/>
          <cell r="N9"/>
          <cell r="O9"/>
          <cell r="P9"/>
          <cell r="Q9"/>
          <cell r="R9">
            <v>0</v>
          </cell>
          <cell r="S9"/>
          <cell r="T9"/>
          <cell r="U9"/>
          <cell r="V9" t="str">
            <v>Non-current</v>
          </cell>
          <cell r="W9">
            <v>0</v>
          </cell>
          <cell r="X9">
            <v>58866814</v>
          </cell>
        </row>
        <row r="10">
          <cell r="C10" t="str">
            <v>GVMC</v>
          </cell>
          <cell r="D10" t="str">
            <v>GVMC</v>
          </cell>
          <cell r="E10" t="str">
            <v>Completed</v>
          </cell>
          <cell r="F10"/>
          <cell r="G10"/>
          <cell r="H10">
            <v>0</v>
          </cell>
          <cell r="I10">
            <v>31422450</v>
          </cell>
          <cell r="J10"/>
          <cell r="K10">
            <v>31422450</v>
          </cell>
          <cell r="L10">
            <v>31422450</v>
          </cell>
          <cell r="M10"/>
          <cell r="N10"/>
          <cell r="O10"/>
          <cell r="P10"/>
          <cell r="Q10"/>
          <cell r="R10"/>
          <cell r="S10">
            <v>0</v>
          </cell>
          <cell r="T10"/>
          <cell r="U10"/>
          <cell r="V10"/>
          <cell r="W10">
            <v>0</v>
          </cell>
          <cell r="X10">
            <v>31422450</v>
          </cell>
        </row>
        <row r="11">
          <cell r="C11" t="str">
            <v>Polavaram</v>
          </cell>
          <cell r="D11" t="str">
            <v>MAYTAS - NCC JV</v>
          </cell>
          <cell r="E11" t="str">
            <v>Active</v>
          </cell>
          <cell r="F11">
            <v>8386974</v>
          </cell>
          <cell r="G11">
            <v>7133116</v>
          </cell>
          <cell r="H11">
            <v>1253858</v>
          </cell>
          <cell r="I11">
            <v>5719379</v>
          </cell>
          <cell r="J11">
            <v>0</v>
          </cell>
          <cell r="K11">
            <v>5719379</v>
          </cell>
          <cell r="L11">
            <v>6973237</v>
          </cell>
          <cell r="M11"/>
          <cell r="N11"/>
          <cell r="O11"/>
          <cell r="P11">
            <v>0</v>
          </cell>
          <cell r="Q11"/>
          <cell r="R11">
            <v>0</v>
          </cell>
          <cell r="S11">
            <v>1253858</v>
          </cell>
          <cell r="T11"/>
          <cell r="U11"/>
          <cell r="V11" t="str">
            <v>Non-current</v>
          </cell>
          <cell r="W11">
            <v>0</v>
          </cell>
          <cell r="X11">
            <v>5719379</v>
          </cell>
        </row>
        <row r="12">
          <cell r="C12" t="str">
            <v>Bhupathipalem</v>
          </cell>
          <cell r="D12" t="str">
            <v>I &amp; CAD AP</v>
          </cell>
          <cell r="E12" t="str">
            <v>Completed</v>
          </cell>
          <cell r="F12">
            <v>0</v>
          </cell>
          <cell r="G12">
            <v>0</v>
          </cell>
          <cell r="H12">
            <v>0</v>
          </cell>
          <cell r="I12">
            <v>0</v>
          </cell>
          <cell r="J12">
            <v>0</v>
          </cell>
          <cell r="K12">
            <v>0</v>
          </cell>
          <cell r="L12">
            <v>0</v>
          </cell>
          <cell r="M12"/>
          <cell r="N12"/>
          <cell r="O12"/>
          <cell r="P12"/>
          <cell r="Q12"/>
          <cell r="R12">
            <v>0</v>
          </cell>
          <cell r="S12"/>
          <cell r="T12"/>
          <cell r="U12"/>
          <cell r="V12"/>
          <cell r="W12">
            <v>0</v>
          </cell>
          <cell r="X12">
            <v>0</v>
          </cell>
        </row>
        <row r="13">
          <cell r="C13" t="str">
            <v>Tadipudi</v>
          </cell>
          <cell r="D13" t="str">
            <v>I &amp; CAD AP</v>
          </cell>
          <cell r="E13" t="str">
            <v>Active</v>
          </cell>
          <cell r="F13">
            <v>0</v>
          </cell>
          <cell r="G13"/>
          <cell r="H13">
            <v>0</v>
          </cell>
          <cell r="I13">
            <v>52334533</v>
          </cell>
          <cell r="J13">
            <v>2679611</v>
          </cell>
          <cell r="K13">
            <v>49654922</v>
          </cell>
          <cell r="L13">
            <v>49654922</v>
          </cell>
          <cell r="M13"/>
          <cell r="N13"/>
          <cell r="O13"/>
          <cell r="P13"/>
          <cell r="Q13"/>
          <cell r="R13"/>
          <cell r="S13"/>
          <cell r="T13"/>
          <cell r="U13"/>
          <cell r="V13"/>
          <cell r="W13">
            <v>0</v>
          </cell>
          <cell r="X13">
            <v>49654922</v>
          </cell>
        </row>
        <row r="14">
          <cell r="C14" t="str">
            <v>Gandikota</v>
          </cell>
          <cell r="D14" t="str">
            <v>MAYTAS - NCC JV</v>
          </cell>
          <cell r="E14" t="str">
            <v>Completed</v>
          </cell>
          <cell r="F14">
            <v>0</v>
          </cell>
          <cell r="G14"/>
          <cell r="H14">
            <v>0</v>
          </cell>
          <cell r="I14">
            <v>0</v>
          </cell>
          <cell r="J14"/>
          <cell r="K14">
            <v>0</v>
          </cell>
          <cell r="L14">
            <v>0</v>
          </cell>
          <cell r="M14"/>
          <cell r="N14"/>
          <cell r="O14"/>
          <cell r="P14"/>
          <cell r="Q14"/>
          <cell r="R14">
            <v>0</v>
          </cell>
          <cell r="S14"/>
          <cell r="T14"/>
          <cell r="U14"/>
          <cell r="V14"/>
          <cell r="W14">
            <v>0</v>
          </cell>
          <cell r="X14">
            <v>0</v>
          </cell>
        </row>
        <row r="15">
          <cell r="C15" t="str">
            <v>Lingala</v>
          </cell>
          <cell r="D15" t="str">
            <v>MAYTAS - NCC JV</v>
          </cell>
          <cell r="E15" t="str">
            <v>Active</v>
          </cell>
          <cell r="F15">
            <v>13248826</v>
          </cell>
          <cell r="G15"/>
          <cell r="H15">
            <v>13248826</v>
          </cell>
          <cell r="I15">
            <v>10880000</v>
          </cell>
          <cell r="J15"/>
          <cell r="K15">
            <v>10880000</v>
          </cell>
          <cell r="L15">
            <v>24128826</v>
          </cell>
          <cell r="M15"/>
          <cell r="N15"/>
          <cell r="O15"/>
          <cell r="P15"/>
          <cell r="Q15"/>
          <cell r="R15">
            <v>0</v>
          </cell>
          <cell r="S15"/>
          <cell r="T15">
            <v>13248826</v>
          </cell>
          <cell r="U15"/>
          <cell r="V15"/>
          <cell r="W15">
            <v>0</v>
          </cell>
          <cell r="X15">
            <v>10880000</v>
          </cell>
        </row>
        <row r="16">
          <cell r="C16" t="str">
            <v>HO Irrigation Sector</v>
          </cell>
          <cell r="D16" t="str">
            <v>IL&amp;FS ECC Ltd</v>
          </cell>
          <cell r="E16" t="str">
            <v>Active</v>
          </cell>
          <cell r="F16">
            <v>0</v>
          </cell>
          <cell r="G16"/>
          <cell r="H16">
            <v>0</v>
          </cell>
          <cell r="I16"/>
          <cell r="J16"/>
          <cell r="K16">
            <v>0</v>
          </cell>
          <cell r="L16">
            <v>0</v>
          </cell>
          <cell r="M16"/>
          <cell r="N16"/>
          <cell r="O16"/>
          <cell r="P16">
            <v>0</v>
          </cell>
          <cell r="Q16"/>
          <cell r="R16">
            <v>0</v>
          </cell>
          <cell r="S16"/>
          <cell r="T16"/>
          <cell r="U16"/>
          <cell r="V16" t="str">
            <v>Current</v>
          </cell>
          <cell r="W16">
            <v>0</v>
          </cell>
          <cell r="X16">
            <v>0</v>
          </cell>
        </row>
        <row r="17">
          <cell r="C17" t="str">
            <v>Pranahita package - 7</v>
          </cell>
          <cell r="D17" t="str">
            <v>MAYTAS - MEIL-ABB-AAG JV</v>
          </cell>
          <cell r="E17" t="str">
            <v>Active</v>
          </cell>
          <cell r="F17">
            <v>0</v>
          </cell>
          <cell r="G17"/>
          <cell r="H17">
            <v>0</v>
          </cell>
          <cell r="I17">
            <v>541836623.91999996</v>
          </cell>
          <cell r="J17"/>
          <cell r="K17">
            <v>541836623.91999996</v>
          </cell>
          <cell r="L17">
            <v>541836623.91999996</v>
          </cell>
          <cell r="M17"/>
          <cell r="N17"/>
          <cell r="O17"/>
          <cell r="P17"/>
          <cell r="Q17"/>
          <cell r="R17"/>
          <cell r="S17"/>
          <cell r="T17"/>
          <cell r="U17"/>
          <cell r="V17" t="str">
            <v>Current</v>
          </cell>
          <cell r="W17">
            <v>0</v>
          </cell>
          <cell r="X17">
            <v>541836623.91999996</v>
          </cell>
        </row>
        <row r="18">
          <cell r="C18" t="str">
            <v>Pranahita Package 8</v>
          </cell>
          <cell r="D18" t="str">
            <v>MEIL-SEW-MAYTAS-BHEIL Consortium</v>
          </cell>
          <cell r="E18" t="str">
            <v>Active</v>
          </cell>
          <cell r="F18">
            <v>0</v>
          </cell>
          <cell r="G18"/>
          <cell r="H18">
            <v>0</v>
          </cell>
          <cell r="I18">
            <v>225762543</v>
          </cell>
          <cell r="J18"/>
          <cell r="K18">
            <v>225762543</v>
          </cell>
          <cell r="L18">
            <v>225762543</v>
          </cell>
          <cell r="M18"/>
          <cell r="N18"/>
          <cell r="O18">
            <v>0</v>
          </cell>
          <cell r="P18">
            <v>0</v>
          </cell>
          <cell r="Q18">
            <v>0</v>
          </cell>
          <cell r="R18">
            <v>0</v>
          </cell>
          <cell r="S18">
            <v>0</v>
          </cell>
          <cell r="T18">
            <v>0</v>
          </cell>
          <cell r="U18"/>
          <cell r="V18" t="str">
            <v>Current</v>
          </cell>
          <cell r="W18">
            <v>0</v>
          </cell>
          <cell r="X18">
            <v>225762543</v>
          </cell>
        </row>
        <row r="19">
          <cell r="C19" t="str">
            <v>Pranahita Package 5</v>
          </cell>
          <cell r="D19" t="str">
            <v>MEIL-MAYTAS-ABB-AAG JV</v>
          </cell>
          <cell r="E19" t="str">
            <v>Terminated</v>
          </cell>
          <cell r="F19">
            <v>1281578</v>
          </cell>
          <cell r="G19"/>
          <cell r="H19">
            <v>1281578</v>
          </cell>
          <cell r="I19">
            <v>88958781</v>
          </cell>
          <cell r="J19"/>
          <cell r="K19">
            <v>88958781</v>
          </cell>
          <cell r="L19">
            <v>90240359</v>
          </cell>
          <cell r="M19"/>
          <cell r="N19"/>
          <cell r="O19"/>
          <cell r="P19"/>
          <cell r="Q19"/>
          <cell r="R19"/>
          <cell r="S19">
            <v>1281578</v>
          </cell>
          <cell r="T19"/>
          <cell r="U19"/>
          <cell r="V19" t="str">
            <v>Non Current</v>
          </cell>
          <cell r="W19">
            <v>0</v>
          </cell>
          <cell r="X19">
            <v>88958781</v>
          </cell>
        </row>
        <row r="20">
          <cell r="C20" t="str">
            <v>HMWSS-Water works</v>
          </cell>
          <cell r="D20" t="str">
            <v>L&amp;T - KBL - MAYTAS JV</v>
          </cell>
          <cell r="E20" t="str">
            <v>Active</v>
          </cell>
          <cell r="F20">
            <v>978816.24</v>
          </cell>
          <cell r="G20"/>
          <cell r="H20">
            <v>978816.24</v>
          </cell>
          <cell r="I20">
            <v>94098368</v>
          </cell>
          <cell r="J20"/>
          <cell r="K20">
            <v>94098368</v>
          </cell>
          <cell r="L20">
            <v>95077184.239999995</v>
          </cell>
          <cell r="M20"/>
          <cell r="N20"/>
          <cell r="O20"/>
          <cell r="P20"/>
          <cell r="Q20">
            <v>0</v>
          </cell>
          <cell r="R20">
            <v>978816.24</v>
          </cell>
          <cell r="S20"/>
          <cell r="T20"/>
          <cell r="U20"/>
          <cell r="V20" t="str">
            <v>Current</v>
          </cell>
          <cell r="W20">
            <v>0</v>
          </cell>
          <cell r="X20">
            <v>94098368</v>
          </cell>
        </row>
        <row r="21">
          <cell r="C21" t="str">
            <v xml:space="preserve">HNSS Madanapally </v>
          </cell>
          <cell r="D21" t="str">
            <v>MEIL-MAYTAS - KBL JV</v>
          </cell>
          <cell r="E21" t="str">
            <v>Active</v>
          </cell>
          <cell r="F21">
            <v>0</v>
          </cell>
          <cell r="G21"/>
          <cell r="H21">
            <v>0</v>
          </cell>
          <cell r="I21">
            <v>78016417.900000006</v>
          </cell>
          <cell r="J21"/>
          <cell r="K21">
            <v>78016417.900000006</v>
          </cell>
          <cell r="L21">
            <v>78016417.900000006</v>
          </cell>
          <cell r="M21"/>
          <cell r="N21"/>
          <cell r="O21">
            <v>0</v>
          </cell>
          <cell r="P21">
            <v>0</v>
          </cell>
          <cell r="Q21">
            <v>0</v>
          </cell>
          <cell r="R21">
            <v>0</v>
          </cell>
          <cell r="S21"/>
          <cell r="T21"/>
          <cell r="U21"/>
          <cell r="V21" t="str">
            <v>Current</v>
          </cell>
          <cell r="W21">
            <v>0</v>
          </cell>
          <cell r="X21">
            <v>78016417.900000006</v>
          </cell>
        </row>
        <row r="22">
          <cell r="C22" t="str">
            <v>Pogonda Project</v>
          </cell>
          <cell r="D22" t="str">
            <v>I &amp; CAD AP</v>
          </cell>
          <cell r="E22" t="str">
            <v>Active</v>
          </cell>
          <cell r="F22"/>
          <cell r="G22"/>
          <cell r="H22">
            <v>0</v>
          </cell>
          <cell r="I22">
            <v>38397470</v>
          </cell>
          <cell r="J22"/>
          <cell r="K22">
            <v>38397470</v>
          </cell>
          <cell r="L22">
            <v>38397470</v>
          </cell>
          <cell r="M22"/>
          <cell r="N22"/>
          <cell r="O22"/>
          <cell r="P22"/>
          <cell r="Q22"/>
          <cell r="R22"/>
          <cell r="S22"/>
          <cell r="T22"/>
          <cell r="U22"/>
          <cell r="V22"/>
          <cell r="W22">
            <v>0</v>
          </cell>
          <cell r="X22">
            <v>38397470</v>
          </cell>
        </row>
        <row r="23">
          <cell r="C23" t="str">
            <v>Udayasamudram</v>
          </cell>
          <cell r="D23" t="str">
            <v>MAYTAS - MEIL - KBL JV</v>
          </cell>
          <cell r="E23" t="str">
            <v>Active</v>
          </cell>
          <cell r="F23">
            <v>3567979.4</v>
          </cell>
          <cell r="G23"/>
          <cell r="H23">
            <v>3567979.4</v>
          </cell>
          <cell r="I23">
            <v>21302492</v>
          </cell>
          <cell r="J23"/>
          <cell r="K23">
            <v>21302492</v>
          </cell>
          <cell r="L23">
            <v>24870471.399999999</v>
          </cell>
          <cell r="M23"/>
          <cell r="N23"/>
          <cell r="O23">
            <v>0</v>
          </cell>
          <cell r="P23"/>
          <cell r="Q23">
            <v>0</v>
          </cell>
          <cell r="R23">
            <v>0</v>
          </cell>
          <cell r="S23">
            <v>3567979.4</v>
          </cell>
          <cell r="T23"/>
          <cell r="U23"/>
          <cell r="V23" t="str">
            <v>Current</v>
          </cell>
          <cell r="W23">
            <v>0</v>
          </cell>
          <cell r="X23">
            <v>21302492</v>
          </cell>
        </row>
        <row r="24">
          <cell r="C24" t="str">
            <v>Anampally</v>
          </cell>
          <cell r="D24" t="str">
            <v>I &amp; CAD AP</v>
          </cell>
          <cell r="E24" t="str">
            <v>Active</v>
          </cell>
          <cell r="F24">
            <v>0</v>
          </cell>
          <cell r="G24"/>
          <cell r="H24">
            <v>0</v>
          </cell>
          <cell r="I24">
            <v>40478845</v>
          </cell>
          <cell r="J24"/>
          <cell r="K24">
            <v>40478845</v>
          </cell>
          <cell r="L24">
            <v>40478845</v>
          </cell>
          <cell r="M24"/>
          <cell r="N24"/>
          <cell r="O24">
            <v>0</v>
          </cell>
          <cell r="P24"/>
          <cell r="Q24"/>
          <cell r="R24"/>
          <cell r="S24"/>
          <cell r="T24"/>
          <cell r="U24"/>
          <cell r="V24"/>
          <cell r="W24">
            <v>0</v>
          </cell>
          <cell r="X24">
            <v>40478845</v>
          </cell>
        </row>
        <row r="25">
          <cell r="C25" t="str">
            <v>GNSS Package LI - 03</v>
          </cell>
          <cell r="D25" t="str">
            <v>MAYTAS - KBL JV</v>
          </cell>
          <cell r="E25" t="str">
            <v>Active</v>
          </cell>
          <cell r="F25">
            <v>0</v>
          </cell>
          <cell r="G25"/>
          <cell r="H25">
            <v>0</v>
          </cell>
          <cell r="I25">
            <v>22452105</v>
          </cell>
          <cell r="J25"/>
          <cell r="K25">
            <v>22452105</v>
          </cell>
          <cell r="L25">
            <v>22452105</v>
          </cell>
          <cell r="M25"/>
          <cell r="N25"/>
          <cell r="O25"/>
          <cell r="P25">
            <v>0</v>
          </cell>
          <cell r="Q25">
            <v>0</v>
          </cell>
          <cell r="R25">
            <v>0</v>
          </cell>
          <cell r="S25"/>
          <cell r="T25"/>
          <cell r="U25"/>
          <cell r="V25" t="str">
            <v>Current</v>
          </cell>
          <cell r="W25">
            <v>0</v>
          </cell>
          <cell r="X25">
            <v>22452105</v>
          </cell>
        </row>
        <row r="26">
          <cell r="C26" t="str">
            <v>Dummugudem Pkg 5</v>
          </cell>
          <cell r="D26" t="str">
            <v>MEIL - MAYTAS - AAG JV</v>
          </cell>
          <cell r="E26" t="str">
            <v>Break down</v>
          </cell>
          <cell r="F26"/>
          <cell r="G26"/>
          <cell r="H26">
            <v>0</v>
          </cell>
          <cell r="I26">
            <v>11024075</v>
          </cell>
          <cell r="J26"/>
          <cell r="K26">
            <v>11024075</v>
          </cell>
          <cell r="L26">
            <v>11024075</v>
          </cell>
          <cell r="M26"/>
          <cell r="N26"/>
          <cell r="O26"/>
          <cell r="P26"/>
          <cell r="Q26"/>
          <cell r="R26"/>
          <cell r="S26"/>
          <cell r="T26"/>
          <cell r="U26"/>
          <cell r="V26"/>
          <cell r="W26">
            <v>0</v>
          </cell>
          <cell r="X26">
            <v>11024075</v>
          </cell>
        </row>
        <row r="27">
          <cell r="C27" t="str">
            <v xml:space="preserve">Korisapadu Project </v>
          </cell>
          <cell r="D27" t="str">
            <v>MAYTAS - KCCPL- FLOWMORE JV</v>
          </cell>
          <cell r="E27" t="str">
            <v>Active</v>
          </cell>
          <cell r="F27"/>
          <cell r="G27"/>
          <cell r="H27">
            <v>0</v>
          </cell>
          <cell r="I27">
            <v>9570805</v>
          </cell>
          <cell r="J27"/>
          <cell r="K27">
            <v>9570805</v>
          </cell>
          <cell r="L27">
            <v>9570805</v>
          </cell>
          <cell r="M27"/>
          <cell r="N27"/>
          <cell r="O27"/>
          <cell r="P27"/>
          <cell r="Q27"/>
          <cell r="R27"/>
          <cell r="S27"/>
          <cell r="T27"/>
          <cell r="U27"/>
          <cell r="V27"/>
          <cell r="W27">
            <v>0</v>
          </cell>
          <cell r="X27">
            <v>9570805</v>
          </cell>
        </row>
        <row r="28">
          <cell r="C28" t="str">
            <v>Dummugudem Pkg 4</v>
          </cell>
          <cell r="D28" t="str">
            <v>MAYTAS - MEIL-ABB-AAG JV</v>
          </cell>
          <cell r="E28" t="str">
            <v>Break down</v>
          </cell>
          <cell r="F28"/>
          <cell r="G28"/>
          <cell r="H28">
            <v>0</v>
          </cell>
          <cell r="I28">
            <v>7889295</v>
          </cell>
          <cell r="J28"/>
          <cell r="K28">
            <v>7889295</v>
          </cell>
          <cell r="L28">
            <v>7889295</v>
          </cell>
          <cell r="M28"/>
          <cell r="N28"/>
          <cell r="O28"/>
          <cell r="P28"/>
          <cell r="Q28"/>
          <cell r="R28"/>
          <cell r="S28"/>
          <cell r="T28"/>
          <cell r="U28"/>
          <cell r="V28"/>
          <cell r="W28">
            <v>0</v>
          </cell>
          <cell r="X28">
            <v>7889295</v>
          </cell>
        </row>
        <row r="29">
          <cell r="C29" t="str">
            <v>NEF Railways T-12</v>
          </cell>
          <cell r="D29" t="str">
            <v>MAYTAS - SUSHEE JV</v>
          </cell>
          <cell r="E29" t="str">
            <v>Break down</v>
          </cell>
          <cell r="F29">
            <v>193080</v>
          </cell>
          <cell r="G29"/>
          <cell r="H29">
            <v>193080</v>
          </cell>
          <cell r="I29">
            <v>0</v>
          </cell>
          <cell r="J29"/>
          <cell r="K29">
            <v>0</v>
          </cell>
          <cell r="L29">
            <v>193080</v>
          </cell>
          <cell r="M29"/>
          <cell r="N29"/>
          <cell r="O29"/>
          <cell r="P29"/>
          <cell r="Q29">
            <v>0</v>
          </cell>
          <cell r="R29">
            <v>0</v>
          </cell>
          <cell r="S29">
            <v>193080</v>
          </cell>
          <cell r="T29"/>
          <cell r="U29"/>
          <cell r="V29" t="str">
            <v>Current</v>
          </cell>
          <cell r="W29">
            <v>0</v>
          </cell>
          <cell r="X29">
            <v>0</v>
          </cell>
        </row>
        <row r="30">
          <cell r="C30" t="str">
            <v>Muchumarri</v>
          </cell>
          <cell r="D30" t="str">
            <v>MEIL - MAYTAS - WIPL  JV</v>
          </cell>
          <cell r="E30" t="str">
            <v>Active</v>
          </cell>
          <cell r="F30">
            <v>75644.78</v>
          </cell>
          <cell r="G30"/>
          <cell r="H30">
            <v>75644.78</v>
          </cell>
          <cell r="I30">
            <v>9354157.5</v>
          </cell>
          <cell r="J30"/>
          <cell r="K30">
            <v>9354157.5</v>
          </cell>
          <cell r="L30">
            <v>9429802.2799999993</v>
          </cell>
          <cell r="M30"/>
          <cell r="N30"/>
          <cell r="O30">
            <v>0</v>
          </cell>
          <cell r="P30">
            <v>75644.78</v>
          </cell>
          <cell r="Q30">
            <v>0</v>
          </cell>
          <cell r="R30">
            <v>0</v>
          </cell>
          <cell r="S30"/>
          <cell r="T30"/>
          <cell r="U30"/>
          <cell r="V30" t="str">
            <v>Current</v>
          </cell>
          <cell r="W30">
            <v>0</v>
          </cell>
          <cell r="X30">
            <v>9354157.5</v>
          </cell>
        </row>
        <row r="31">
          <cell r="C31" t="str">
            <v>Dummugudem Pkg 1</v>
          </cell>
          <cell r="D31" t="str">
            <v>MEIL-MAYTAS-ABB-AAG JV</v>
          </cell>
          <cell r="E31" t="str">
            <v>Active</v>
          </cell>
          <cell r="F31"/>
          <cell r="G31"/>
          <cell r="H31">
            <v>0</v>
          </cell>
          <cell r="I31">
            <v>3385350</v>
          </cell>
          <cell r="J31"/>
          <cell r="K31">
            <v>3385350</v>
          </cell>
          <cell r="L31">
            <v>3385350</v>
          </cell>
          <cell r="M31"/>
          <cell r="N31"/>
          <cell r="O31"/>
          <cell r="P31"/>
          <cell r="Q31"/>
          <cell r="R31">
            <v>0</v>
          </cell>
          <cell r="S31"/>
          <cell r="T31"/>
          <cell r="U31"/>
          <cell r="V31"/>
          <cell r="W31">
            <v>0</v>
          </cell>
          <cell r="X31">
            <v>3385350</v>
          </cell>
        </row>
        <row r="32">
          <cell r="C32" t="str">
            <v>Indira Dummugudem</v>
          </cell>
          <cell r="D32" t="str">
            <v>Megha Engineering &amp; Infrastructures Ltd</v>
          </cell>
          <cell r="E32" t="str">
            <v>Closed</v>
          </cell>
          <cell r="F32"/>
          <cell r="G32"/>
          <cell r="H32">
            <v>0</v>
          </cell>
          <cell r="I32">
            <v>13995323</v>
          </cell>
          <cell r="J32"/>
          <cell r="K32">
            <v>13995323</v>
          </cell>
          <cell r="L32">
            <v>13995323</v>
          </cell>
          <cell r="M32"/>
          <cell r="N32"/>
          <cell r="O32"/>
          <cell r="P32"/>
          <cell r="Q32"/>
          <cell r="R32"/>
          <cell r="S32">
            <v>0</v>
          </cell>
          <cell r="T32">
            <v>0</v>
          </cell>
          <cell r="U32"/>
          <cell r="V32" t="str">
            <v>Non-current</v>
          </cell>
          <cell r="W32">
            <v>0</v>
          </cell>
          <cell r="X32">
            <v>13995323</v>
          </cell>
        </row>
        <row r="33">
          <cell r="C33" t="str">
            <v>HNSS Phase - I</v>
          </cell>
          <cell r="D33" t="str">
            <v xml:space="preserve">-  do - </v>
          </cell>
          <cell r="E33" t="str">
            <v>Closed</v>
          </cell>
          <cell r="F33"/>
          <cell r="G33"/>
          <cell r="H33">
            <v>0</v>
          </cell>
          <cell r="I33">
            <v>7533700</v>
          </cell>
          <cell r="J33"/>
          <cell r="K33">
            <v>7533700</v>
          </cell>
          <cell r="L33">
            <v>7533700</v>
          </cell>
          <cell r="M33"/>
          <cell r="N33"/>
          <cell r="O33"/>
          <cell r="P33"/>
          <cell r="Q33"/>
          <cell r="R33"/>
          <cell r="S33">
            <v>0</v>
          </cell>
          <cell r="T33">
            <v>0</v>
          </cell>
          <cell r="U33"/>
          <cell r="V33" t="str">
            <v>Non-current</v>
          </cell>
          <cell r="W33">
            <v>0</v>
          </cell>
          <cell r="X33">
            <v>7533700</v>
          </cell>
        </row>
        <row r="34">
          <cell r="C34" t="str">
            <v>Rajiv Dummugudem</v>
          </cell>
          <cell r="D34" t="str">
            <v xml:space="preserve">-  do - </v>
          </cell>
          <cell r="E34" t="str">
            <v>Closed</v>
          </cell>
          <cell r="F34"/>
          <cell r="G34"/>
          <cell r="H34">
            <v>0</v>
          </cell>
          <cell r="I34">
            <v>5564776</v>
          </cell>
          <cell r="J34"/>
          <cell r="K34">
            <v>5564776</v>
          </cell>
          <cell r="L34">
            <v>5564776</v>
          </cell>
          <cell r="M34"/>
          <cell r="N34"/>
          <cell r="O34"/>
          <cell r="P34"/>
          <cell r="Q34"/>
          <cell r="R34"/>
          <cell r="S34">
            <v>0</v>
          </cell>
          <cell r="T34">
            <v>0</v>
          </cell>
          <cell r="U34"/>
          <cell r="V34" t="str">
            <v>Non-current</v>
          </cell>
          <cell r="W34">
            <v>0</v>
          </cell>
          <cell r="X34">
            <v>5564776</v>
          </cell>
        </row>
        <row r="35">
          <cell r="C35" t="str">
            <v>Sirisilla</v>
          </cell>
          <cell r="D35" t="str">
            <v xml:space="preserve">-  do - </v>
          </cell>
          <cell r="E35" t="str">
            <v>Closed</v>
          </cell>
          <cell r="F35"/>
          <cell r="G35"/>
          <cell r="H35">
            <v>0</v>
          </cell>
          <cell r="I35">
            <v>4434957</v>
          </cell>
          <cell r="J35"/>
          <cell r="K35">
            <v>4434957</v>
          </cell>
          <cell r="L35">
            <v>4434957</v>
          </cell>
          <cell r="M35"/>
          <cell r="N35"/>
          <cell r="O35"/>
          <cell r="P35"/>
          <cell r="Q35"/>
          <cell r="R35"/>
          <cell r="S35">
            <v>0</v>
          </cell>
          <cell r="T35">
            <v>0</v>
          </cell>
          <cell r="U35"/>
          <cell r="V35" t="str">
            <v>Non-current</v>
          </cell>
          <cell r="W35">
            <v>0</v>
          </cell>
          <cell r="X35">
            <v>4434957</v>
          </cell>
        </row>
        <row r="36">
          <cell r="C36" t="str">
            <v>HNSS Phase - II</v>
          </cell>
          <cell r="D36" t="str">
            <v xml:space="preserve">-  do - </v>
          </cell>
          <cell r="E36" t="str">
            <v>Closed</v>
          </cell>
          <cell r="F36"/>
          <cell r="G36"/>
          <cell r="H36">
            <v>0</v>
          </cell>
          <cell r="I36">
            <v>4087350</v>
          </cell>
          <cell r="J36"/>
          <cell r="K36">
            <v>4087350</v>
          </cell>
          <cell r="L36">
            <v>4087350</v>
          </cell>
          <cell r="M36"/>
          <cell r="N36"/>
          <cell r="O36"/>
          <cell r="P36"/>
          <cell r="Q36"/>
          <cell r="R36"/>
          <cell r="S36">
            <v>0</v>
          </cell>
          <cell r="T36">
            <v>0</v>
          </cell>
          <cell r="U36"/>
          <cell r="V36" t="str">
            <v>Non-current</v>
          </cell>
          <cell r="W36">
            <v>0</v>
          </cell>
          <cell r="X36">
            <v>4087350</v>
          </cell>
        </row>
        <row r="37">
          <cell r="C37" t="str">
            <v>PMIS  LI - 02 (Pipe Line)</v>
          </cell>
          <cell r="D37" t="str">
            <v xml:space="preserve">-  do - </v>
          </cell>
          <cell r="E37" t="str">
            <v>Closed</v>
          </cell>
          <cell r="F37"/>
          <cell r="G37"/>
          <cell r="H37">
            <v>0</v>
          </cell>
          <cell r="I37">
            <v>3787962.0000000005</v>
          </cell>
          <cell r="J37"/>
          <cell r="K37">
            <v>3787962.0000000005</v>
          </cell>
          <cell r="L37">
            <v>3787962.0000000005</v>
          </cell>
          <cell r="M37"/>
          <cell r="N37"/>
          <cell r="O37"/>
          <cell r="P37"/>
          <cell r="Q37"/>
          <cell r="R37"/>
          <cell r="S37">
            <v>0</v>
          </cell>
          <cell r="T37">
            <v>0</v>
          </cell>
          <cell r="U37"/>
          <cell r="V37" t="str">
            <v>Non-current</v>
          </cell>
          <cell r="W37">
            <v>0</v>
          </cell>
          <cell r="X37">
            <v>3787962.0000000005</v>
          </cell>
        </row>
        <row r="38">
          <cell r="C38" t="str">
            <v>Gandikota Pack  -2</v>
          </cell>
          <cell r="D38" t="str">
            <v xml:space="preserve">-  do - </v>
          </cell>
          <cell r="E38" t="str">
            <v>Closed</v>
          </cell>
          <cell r="F38"/>
          <cell r="G38"/>
          <cell r="H38">
            <v>0</v>
          </cell>
          <cell r="I38">
            <v>3286863</v>
          </cell>
          <cell r="J38"/>
          <cell r="K38">
            <v>3286863</v>
          </cell>
          <cell r="L38">
            <v>3286863</v>
          </cell>
          <cell r="M38"/>
          <cell r="N38"/>
          <cell r="O38"/>
          <cell r="P38"/>
          <cell r="Q38"/>
          <cell r="R38"/>
          <cell r="S38">
            <v>0</v>
          </cell>
          <cell r="T38">
            <v>0</v>
          </cell>
          <cell r="U38"/>
          <cell r="V38" t="str">
            <v>Non-current</v>
          </cell>
          <cell r="W38">
            <v>0</v>
          </cell>
          <cell r="X38">
            <v>3286863</v>
          </cell>
        </row>
        <row r="39">
          <cell r="C39" t="str">
            <v>HNSS Pump House - 3</v>
          </cell>
          <cell r="D39" t="str">
            <v xml:space="preserve">-  do - </v>
          </cell>
          <cell r="E39" t="str">
            <v>Closed</v>
          </cell>
          <cell r="F39"/>
          <cell r="G39"/>
          <cell r="H39">
            <v>0</v>
          </cell>
          <cell r="I39">
            <v>2318199</v>
          </cell>
          <cell r="J39"/>
          <cell r="K39">
            <v>2318199</v>
          </cell>
          <cell r="L39">
            <v>2318199</v>
          </cell>
          <cell r="M39"/>
          <cell r="N39"/>
          <cell r="O39"/>
          <cell r="P39"/>
          <cell r="Q39"/>
          <cell r="R39"/>
          <cell r="S39">
            <v>0</v>
          </cell>
          <cell r="T39">
            <v>0</v>
          </cell>
          <cell r="U39"/>
          <cell r="V39" t="str">
            <v>Non-current</v>
          </cell>
          <cell r="W39">
            <v>0</v>
          </cell>
          <cell r="X39">
            <v>2318199</v>
          </cell>
        </row>
        <row r="40">
          <cell r="C40" t="str">
            <v>HNSS Pump House - 2</v>
          </cell>
          <cell r="D40" t="str">
            <v xml:space="preserve">-  do - </v>
          </cell>
          <cell r="E40" t="str">
            <v>Closed</v>
          </cell>
          <cell r="F40"/>
          <cell r="G40"/>
          <cell r="H40">
            <v>0</v>
          </cell>
          <cell r="I40">
            <v>2287109</v>
          </cell>
          <cell r="J40"/>
          <cell r="K40">
            <v>2287109</v>
          </cell>
          <cell r="L40">
            <v>2287109</v>
          </cell>
          <cell r="M40"/>
          <cell r="N40"/>
          <cell r="O40"/>
          <cell r="P40"/>
          <cell r="Q40"/>
          <cell r="R40"/>
          <cell r="S40">
            <v>0</v>
          </cell>
          <cell r="T40">
            <v>0</v>
          </cell>
          <cell r="U40"/>
          <cell r="V40" t="str">
            <v>Non-current</v>
          </cell>
          <cell r="W40">
            <v>0</v>
          </cell>
          <cell r="X40">
            <v>2287109</v>
          </cell>
        </row>
        <row r="41">
          <cell r="C41" t="str">
            <v>HNSS Pump House - 5</v>
          </cell>
          <cell r="D41" t="str">
            <v xml:space="preserve">-  do - </v>
          </cell>
          <cell r="E41" t="str">
            <v>Closed</v>
          </cell>
          <cell r="F41"/>
          <cell r="G41"/>
          <cell r="H41">
            <v>0</v>
          </cell>
          <cell r="I41">
            <v>2138578</v>
          </cell>
          <cell r="J41"/>
          <cell r="K41">
            <v>2138578</v>
          </cell>
          <cell r="L41">
            <v>2138578</v>
          </cell>
          <cell r="M41"/>
          <cell r="N41"/>
          <cell r="O41"/>
          <cell r="P41"/>
          <cell r="Q41"/>
          <cell r="R41"/>
          <cell r="S41">
            <v>0</v>
          </cell>
          <cell r="T41">
            <v>0</v>
          </cell>
          <cell r="U41"/>
          <cell r="V41" t="str">
            <v>Non-current</v>
          </cell>
          <cell r="W41">
            <v>0</v>
          </cell>
          <cell r="X41">
            <v>2138578</v>
          </cell>
        </row>
        <row r="42">
          <cell r="C42" t="str">
            <v>HNSS Pump House - 1</v>
          </cell>
          <cell r="D42" t="str">
            <v xml:space="preserve">-  do - </v>
          </cell>
          <cell r="E42" t="str">
            <v>Closed</v>
          </cell>
          <cell r="F42"/>
          <cell r="G42"/>
          <cell r="H42">
            <v>0</v>
          </cell>
          <cell r="I42">
            <v>2132490</v>
          </cell>
          <cell r="J42"/>
          <cell r="K42">
            <v>2132490</v>
          </cell>
          <cell r="L42">
            <v>2132490</v>
          </cell>
          <cell r="M42"/>
          <cell r="N42"/>
          <cell r="O42"/>
          <cell r="P42"/>
          <cell r="Q42"/>
          <cell r="R42"/>
          <cell r="S42">
            <v>0</v>
          </cell>
          <cell r="T42">
            <v>0</v>
          </cell>
          <cell r="U42"/>
          <cell r="V42" t="str">
            <v>Non-current</v>
          </cell>
          <cell r="W42">
            <v>0</v>
          </cell>
          <cell r="X42">
            <v>2132490</v>
          </cell>
        </row>
        <row r="43">
          <cell r="C43" t="str">
            <v>PMIS  LI - 02</v>
          </cell>
          <cell r="D43" t="str">
            <v xml:space="preserve">-  do - </v>
          </cell>
          <cell r="E43" t="str">
            <v>Closed</v>
          </cell>
          <cell r="F43"/>
          <cell r="G43"/>
          <cell r="H43">
            <v>0</v>
          </cell>
          <cell r="I43">
            <v>2125421</v>
          </cell>
          <cell r="J43"/>
          <cell r="K43">
            <v>2125421</v>
          </cell>
          <cell r="L43">
            <v>2125421</v>
          </cell>
          <cell r="M43"/>
          <cell r="N43"/>
          <cell r="O43"/>
          <cell r="P43"/>
          <cell r="Q43"/>
          <cell r="R43"/>
          <cell r="S43">
            <v>0</v>
          </cell>
          <cell r="T43">
            <v>0</v>
          </cell>
          <cell r="U43"/>
          <cell r="V43" t="str">
            <v>Non-current</v>
          </cell>
          <cell r="W43">
            <v>0</v>
          </cell>
          <cell r="X43">
            <v>2125421</v>
          </cell>
        </row>
        <row r="44">
          <cell r="C44" t="str">
            <v>HNSS Pump House - 4</v>
          </cell>
          <cell r="D44" t="str">
            <v xml:space="preserve">-  do - </v>
          </cell>
          <cell r="E44" t="str">
            <v>Closed</v>
          </cell>
          <cell r="F44"/>
          <cell r="G44"/>
          <cell r="H44">
            <v>0</v>
          </cell>
          <cell r="I44">
            <v>1990431</v>
          </cell>
          <cell r="J44"/>
          <cell r="K44">
            <v>1990431</v>
          </cell>
          <cell r="L44">
            <v>1990431</v>
          </cell>
          <cell r="M44"/>
          <cell r="N44"/>
          <cell r="O44"/>
          <cell r="P44"/>
          <cell r="Q44"/>
          <cell r="R44"/>
          <cell r="S44">
            <v>0</v>
          </cell>
          <cell r="T44">
            <v>0</v>
          </cell>
          <cell r="U44"/>
          <cell r="V44" t="str">
            <v>Non-current</v>
          </cell>
          <cell r="W44">
            <v>0</v>
          </cell>
          <cell r="X44">
            <v>1990431</v>
          </cell>
        </row>
        <row r="45">
          <cell r="C45" t="str">
            <v>PMIS  LI - 01</v>
          </cell>
          <cell r="D45" t="str">
            <v xml:space="preserve">-  do - </v>
          </cell>
          <cell r="E45" t="str">
            <v>Closed</v>
          </cell>
          <cell r="F45"/>
          <cell r="G45"/>
          <cell r="H45">
            <v>0</v>
          </cell>
          <cell r="I45">
            <v>1583971.9999999998</v>
          </cell>
          <cell r="J45"/>
          <cell r="K45">
            <v>1583971.9999999998</v>
          </cell>
          <cell r="L45">
            <v>1583971.9999999998</v>
          </cell>
          <cell r="M45"/>
          <cell r="N45"/>
          <cell r="O45"/>
          <cell r="P45"/>
          <cell r="Q45"/>
          <cell r="R45"/>
          <cell r="S45">
            <v>0</v>
          </cell>
          <cell r="T45">
            <v>0</v>
          </cell>
          <cell r="U45"/>
          <cell r="V45" t="str">
            <v>Non-current</v>
          </cell>
          <cell r="W45">
            <v>0</v>
          </cell>
          <cell r="X45">
            <v>1583971.9999999998</v>
          </cell>
        </row>
        <row r="46">
          <cell r="C46" t="str">
            <v>PMIS  LI - 05</v>
          </cell>
          <cell r="D46" t="str">
            <v xml:space="preserve">-  do - </v>
          </cell>
          <cell r="E46" t="str">
            <v>Closed</v>
          </cell>
          <cell r="F46"/>
          <cell r="G46"/>
          <cell r="H46">
            <v>0</v>
          </cell>
          <cell r="I46">
            <v>1554258</v>
          </cell>
          <cell r="J46"/>
          <cell r="K46">
            <v>1554258</v>
          </cell>
          <cell r="L46">
            <v>1554258</v>
          </cell>
          <cell r="M46"/>
          <cell r="N46"/>
          <cell r="O46"/>
          <cell r="P46"/>
          <cell r="Q46"/>
          <cell r="R46"/>
          <cell r="S46">
            <v>0</v>
          </cell>
          <cell r="T46">
            <v>0</v>
          </cell>
          <cell r="U46"/>
          <cell r="V46" t="str">
            <v>Non-current</v>
          </cell>
          <cell r="W46">
            <v>0</v>
          </cell>
          <cell r="X46">
            <v>1554258</v>
          </cell>
        </row>
        <row r="47">
          <cell r="C47" t="str">
            <v>PMIS  LI - 05 (Hard rock)</v>
          </cell>
          <cell r="D47" t="str">
            <v xml:space="preserve">-  do - </v>
          </cell>
          <cell r="E47" t="str">
            <v>Closed</v>
          </cell>
          <cell r="F47"/>
          <cell r="G47"/>
          <cell r="H47">
            <v>0</v>
          </cell>
          <cell r="I47">
            <v>1539827</v>
          </cell>
          <cell r="J47"/>
          <cell r="K47">
            <v>1539827</v>
          </cell>
          <cell r="L47">
            <v>1539827</v>
          </cell>
          <cell r="M47"/>
          <cell r="N47"/>
          <cell r="O47"/>
          <cell r="P47"/>
          <cell r="Q47"/>
          <cell r="R47"/>
          <cell r="S47">
            <v>0</v>
          </cell>
          <cell r="T47">
            <v>0</v>
          </cell>
          <cell r="U47"/>
          <cell r="V47" t="str">
            <v>Non-current</v>
          </cell>
          <cell r="W47">
            <v>0</v>
          </cell>
          <cell r="X47">
            <v>1539827</v>
          </cell>
        </row>
        <row r="48">
          <cell r="C48" t="str">
            <v>HNSS Pump House - 8</v>
          </cell>
          <cell r="D48" t="str">
            <v xml:space="preserve">-  do - </v>
          </cell>
          <cell r="E48" t="str">
            <v>Closed</v>
          </cell>
          <cell r="F48"/>
          <cell r="G48"/>
          <cell r="H48">
            <v>0</v>
          </cell>
          <cell r="I48">
            <v>812902.00000000012</v>
          </cell>
          <cell r="J48"/>
          <cell r="K48">
            <v>812902.00000000012</v>
          </cell>
          <cell r="L48">
            <v>812902.00000000012</v>
          </cell>
          <cell r="M48"/>
          <cell r="N48"/>
          <cell r="O48"/>
          <cell r="P48"/>
          <cell r="Q48"/>
          <cell r="R48"/>
          <cell r="S48">
            <v>0</v>
          </cell>
          <cell r="T48">
            <v>0</v>
          </cell>
          <cell r="U48"/>
          <cell r="V48" t="str">
            <v>Non-current</v>
          </cell>
          <cell r="W48">
            <v>0</v>
          </cell>
          <cell r="X48">
            <v>812902.00000000012</v>
          </cell>
        </row>
        <row r="49">
          <cell r="C49" t="str">
            <v>HNSS Pump House - 7</v>
          </cell>
          <cell r="D49" t="str">
            <v xml:space="preserve">-  do - </v>
          </cell>
          <cell r="E49" t="str">
            <v>Closed</v>
          </cell>
          <cell r="F49"/>
          <cell r="G49"/>
          <cell r="H49">
            <v>0</v>
          </cell>
          <cell r="I49">
            <v>725030</v>
          </cell>
          <cell r="J49"/>
          <cell r="K49">
            <v>725030</v>
          </cell>
          <cell r="L49">
            <v>725030</v>
          </cell>
          <cell r="M49"/>
          <cell r="N49"/>
          <cell r="O49"/>
          <cell r="P49"/>
          <cell r="Q49"/>
          <cell r="R49"/>
          <cell r="S49">
            <v>0</v>
          </cell>
          <cell r="T49">
            <v>0</v>
          </cell>
          <cell r="U49"/>
          <cell r="V49" t="str">
            <v>Non-current</v>
          </cell>
          <cell r="W49">
            <v>0</v>
          </cell>
          <cell r="X49">
            <v>725030</v>
          </cell>
        </row>
        <row r="50">
          <cell r="C50" t="str">
            <v>HNSS Pump House - 6</v>
          </cell>
          <cell r="D50" t="str">
            <v xml:space="preserve">-  do - </v>
          </cell>
          <cell r="E50" t="str">
            <v>Closed</v>
          </cell>
          <cell r="F50"/>
          <cell r="G50"/>
          <cell r="H50">
            <v>0</v>
          </cell>
          <cell r="I50">
            <v>718043</v>
          </cell>
          <cell r="J50"/>
          <cell r="K50">
            <v>718043</v>
          </cell>
          <cell r="L50">
            <v>718043</v>
          </cell>
          <cell r="M50"/>
          <cell r="N50"/>
          <cell r="O50"/>
          <cell r="P50"/>
          <cell r="Q50"/>
          <cell r="R50"/>
          <cell r="S50">
            <v>0</v>
          </cell>
          <cell r="T50">
            <v>0</v>
          </cell>
          <cell r="U50"/>
          <cell r="V50" t="str">
            <v>Non-current</v>
          </cell>
          <cell r="W50">
            <v>0</v>
          </cell>
          <cell r="X50">
            <v>718043</v>
          </cell>
        </row>
        <row r="51">
          <cell r="C51" t="str">
            <v>Indira Dummugudem - II</v>
          </cell>
          <cell r="D51" t="str">
            <v xml:space="preserve">-  do - </v>
          </cell>
          <cell r="E51" t="str">
            <v>Closed</v>
          </cell>
          <cell r="F51"/>
          <cell r="G51"/>
          <cell r="H51">
            <v>0</v>
          </cell>
          <cell r="I51">
            <v>580241</v>
          </cell>
          <cell r="J51"/>
          <cell r="K51">
            <v>580241</v>
          </cell>
          <cell r="L51">
            <v>580241</v>
          </cell>
          <cell r="M51"/>
          <cell r="N51"/>
          <cell r="O51"/>
          <cell r="P51"/>
          <cell r="Q51"/>
          <cell r="R51"/>
          <cell r="S51">
            <v>0</v>
          </cell>
          <cell r="T51">
            <v>0</v>
          </cell>
          <cell r="U51"/>
          <cell r="V51" t="str">
            <v>Non-current</v>
          </cell>
          <cell r="W51">
            <v>0</v>
          </cell>
          <cell r="X51">
            <v>580241</v>
          </cell>
        </row>
        <row r="52">
          <cell r="C52" t="str">
            <v>Anupanur &amp; Koppanur</v>
          </cell>
          <cell r="D52" t="str">
            <v xml:space="preserve">-  do - </v>
          </cell>
          <cell r="E52" t="str">
            <v>Closed</v>
          </cell>
          <cell r="F52"/>
          <cell r="G52"/>
          <cell r="H52">
            <v>0</v>
          </cell>
          <cell r="I52">
            <v>456215</v>
          </cell>
          <cell r="J52"/>
          <cell r="K52">
            <v>456215</v>
          </cell>
          <cell r="L52">
            <v>456215</v>
          </cell>
          <cell r="M52"/>
          <cell r="N52"/>
          <cell r="O52"/>
          <cell r="P52"/>
          <cell r="Q52"/>
          <cell r="R52"/>
          <cell r="S52">
            <v>0</v>
          </cell>
          <cell r="T52">
            <v>0</v>
          </cell>
          <cell r="U52"/>
          <cell r="V52" t="str">
            <v>Non-current</v>
          </cell>
          <cell r="W52">
            <v>0</v>
          </cell>
          <cell r="X52">
            <v>456215</v>
          </cell>
        </row>
        <row r="53">
          <cell r="C53" t="str">
            <v>Kakatiya Thermal</v>
          </cell>
          <cell r="D53" t="str">
            <v xml:space="preserve">-  do - </v>
          </cell>
          <cell r="E53" t="str">
            <v>Closed</v>
          </cell>
          <cell r="F53"/>
          <cell r="G53"/>
          <cell r="H53">
            <v>0</v>
          </cell>
          <cell r="I53">
            <v>342244</v>
          </cell>
          <cell r="J53"/>
          <cell r="K53">
            <v>342244</v>
          </cell>
          <cell r="L53">
            <v>342244</v>
          </cell>
          <cell r="M53"/>
          <cell r="N53"/>
          <cell r="O53"/>
          <cell r="P53"/>
          <cell r="Q53"/>
          <cell r="R53"/>
          <cell r="S53">
            <v>0</v>
          </cell>
          <cell r="T53">
            <v>0</v>
          </cell>
          <cell r="U53"/>
          <cell r="V53" t="str">
            <v>Non-current</v>
          </cell>
          <cell r="W53">
            <v>0</v>
          </cell>
          <cell r="X53">
            <v>342244</v>
          </cell>
        </row>
        <row r="54">
          <cell r="C54" t="str">
            <v>Driving Pit Tunnel</v>
          </cell>
          <cell r="D54" t="str">
            <v xml:space="preserve">-  do - </v>
          </cell>
          <cell r="E54" t="str">
            <v>Closed</v>
          </cell>
          <cell r="F54"/>
          <cell r="G54"/>
          <cell r="H54">
            <v>0</v>
          </cell>
          <cell r="I54">
            <v>324450</v>
          </cell>
          <cell r="J54"/>
          <cell r="K54">
            <v>324450</v>
          </cell>
          <cell r="L54">
            <v>324450</v>
          </cell>
          <cell r="M54"/>
          <cell r="N54"/>
          <cell r="O54"/>
          <cell r="P54"/>
          <cell r="Q54"/>
          <cell r="R54"/>
          <cell r="S54">
            <v>0</v>
          </cell>
          <cell r="T54">
            <v>0</v>
          </cell>
          <cell r="U54"/>
          <cell r="V54" t="str">
            <v>Non-current</v>
          </cell>
          <cell r="W54">
            <v>0</v>
          </cell>
          <cell r="X54">
            <v>324450</v>
          </cell>
        </row>
        <row r="55">
          <cell r="C55" t="str">
            <v>Pumping sump</v>
          </cell>
          <cell r="D55" t="str">
            <v xml:space="preserve">-  do - </v>
          </cell>
          <cell r="E55" t="str">
            <v>Closed</v>
          </cell>
          <cell r="F55"/>
          <cell r="G55"/>
          <cell r="H55">
            <v>0</v>
          </cell>
          <cell r="I55">
            <v>318141</v>
          </cell>
          <cell r="J55"/>
          <cell r="K55">
            <v>318141</v>
          </cell>
          <cell r="L55">
            <v>318141</v>
          </cell>
          <cell r="M55"/>
          <cell r="N55"/>
          <cell r="O55"/>
          <cell r="P55"/>
          <cell r="Q55"/>
          <cell r="R55"/>
          <cell r="S55">
            <v>0</v>
          </cell>
          <cell r="T55">
            <v>0</v>
          </cell>
          <cell r="U55"/>
          <cell r="V55" t="str">
            <v>Non-current</v>
          </cell>
          <cell r="W55">
            <v>0</v>
          </cell>
          <cell r="X55">
            <v>318141</v>
          </cell>
        </row>
        <row r="56">
          <cell r="C56" t="str">
            <v xml:space="preserve">Hydernagar Pump House </v>
          </cell>
          <cell r="D56" t="str">
            <v xml:space="preserve">-  do - </v>
          </cell>
          <cell r="E56" t="str">
            <v>Closed</v>
          </cell>
          <cell r="F56"/>
          <cell r="G56"/>
          <cell r="H56">
            <v>0</v>
          </cell>
          <cell r="I56">
            <v>230986</v>
          </cell>
          <cell r="J56"/>
          <cell r="K56">
            <v>230986</v>
          </cell>
          <cell r="L56">
            <v>230986</v>
          </cell>
          <cell r="M56"/>
          <cell r="N56"/>
          <cell r="O56"/>
          <cell r="P56"/>
          <cell r="Q56"/>
          <cell r="R56"/>
          <cell r="S56">
            <v>0</v>
          </cell>
          <cell r="T56">
            <v>0</v>
          </cell>
          <cell r="U56"/>
          <cell r="V56" t="str">
            <v>Non-current</v>
          </cell>
          <cell r="W56">
            <v>0</v>
          </cell>
          <cell r="X56">
            <v>230986</v>
          </cell>
        </row>
        <row r="57">
          <cell r="C57" t="str">
            <v>Zaheerabad water supply</v>
          </cell>
          <cell r="D57" t="str">
            <v xml:space="preserve">-  do - </v>
          </cell>
          <cell r="E57" t="str">
            <v>Closed</v>
          </cell>
          <cell r="F57"/>
          <cell r="G57"/>
          <cell r="H57">
            <v>0</v>
          </cell>
          <cell r="I57">
            <v>179408</v>
          </cell>
          <cell r="J57"/>
          <cell r="K57">
            <v>179408</v>
          </cell>
          <cell r="L57">
            <v>179408</v>
          </cell>
          <cell r="M57"/>
          <cell r="N57"/>
          <cell r="O57"/>
          <cell r="P57"/>
          <cell r="Q57"/>
          <cell r="R57"/>
          <cell r="S57">
            <v>0</v>
          </cell>
          <cell r="T57">
            <v>0</v>
          </cell>
          <cell r="U57"/>
          <cell r="V57" t="str">
            <v>Non-current</v>
          </cell>
          <cell r="W57">
            <v>0</v>
          </cell>
          <cell r="X57">
            <v>179408</v>
          </cell>
        </row>
        <row r="58">
          <cell r="C58" t="str">
            <v>NSRDWS Phase - I</v>
          </cell>
          <cell r="D58" t="str">
            <v xml:space="preserve">-  do - </v>
          </cell>
          <cell r="E58" t="str">
            <v>Closed</v>
          </cell>
          <cell r="F58"/>
          <cell r="G58"/>
          <cell r="H58">
            <v>0</v>
          </cell>
          <cell r="I58">
            <v>128333</v>
          </cell>
          <cell r="J58"/>
          <cell r="K58">
            <v>128333</v>
          </cell>
          <cell r="L58">
            <v>128333</v>
          </cell>
          <cell r="M58"/>
          <cell r="N58"/>
          <cell r="O58"/>
          <cell r="P58"/>
          <cell r="Q58"/>
          <cell r="R58"/>
          <cell r="S58">
            <v>0</v>
          </cell>
          <cell r="T58">
            <v>0</v>
          </cell>
          <cell r="U58"/>
          <cell r="V58" t="str">
            <v>Non-current</v>
          </cell>
          <cell r="W58">
            <v>0</v>
          </cell>
          <cell r="X58">
            <v>128333</v>
          </cell>
        </row>
        <row r="59">
          <cell r="C59" t="str">
            <v>NSRDWS Phase - II</v>
          </cell>
          <cell r="D59" t="str">
            <v xml:space="preserve">-  do - </v>
          </cell>
          <cell r="E59" t="str">
            <v>Closed</v>
          </cell>
          <cell r="F59"/>
          <cell r="G59"/>
          <cell r="H59">
            <v>0</v>
          </cell>
          <cell r="I59">
            <v>20616</v>
          </cell>
          <cell r="J59"/>
          <cell r="K59">
            <v>20616</v>
          </cell>
          <cell r="L59">
            <v>20616</v>
          </cell>
          <cell r="M59"/>
          <cell r="N59"/>
          <cell r="O59"/>
          <cell r="P59"/>
          <cell r="Q59"/>
          <cell r="R59"/>
          <cell r="S59">
            <v>0</v>
          </cell>
          <cell r="T59">
            <v>0</v>
          </cell>
          <cell r="U59"/>
          <cell r="V59" t="str">
            <v>Non-current</v>
          </cell>
          <cell r="W59">
            <v>0</v>
          </cell>
          <cell r="X59">
            <v>20616</v>
          </cell>
        </row>
        <row r="60">
          <cell r="C60" t="str">
            <v>NEF Railway - 8&amp;9</v>
          </cell>
          <cell r="D60" t="str">
            <v>NF Railways</v>
          </cell>
          <cell r="E60" t="str">
            <v>Closed</v>
          </cell>
          <cell r="F60">
            <v>20000</v>
          </cell>
          <cell r="G60"/>
          <cell r="H60">
            <v>20000</v>
          </cell>
          <cell r="I60"/>
          <cell r="J60"/>
          <cell r="K60">
            <v>0</v>
          </cell>
          <cell r="L60">
            <v>20000</v>
          </cell>
          <cell r="M60"/>
          <cell r="N60"/>
          <cell r="O60"/>
          <cell r="P60"/>
          <cell r="Q60"/>
          <cell r="R60"/>
          <cell r="S60">
            <v>20000</v>
          </cell>
          <cell r="T60"/>
          <cell r="U60"/>
          <cell r="V60" t="str">
            <v>Non-current</v>
          </cell>
          <cell r="W60">
            <v>0</v>
          </cell>
          <cell r="X60">
            <v>0</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19"/>
      <sheetName val="Sep-19"/>
      <sheetName val="Dec-19"/>
      <sheetName val="Summary"/>
      <sheetName val="Mar-23"/>
      <sheetName val="TR"/>
      <sheetName val="RM"/>
    </sheetNames>
    <sheetDataSet>
      <sheetData sheetId="0"/>
      <sheetData sheetId="1"/>
      <sheetData sheetId="2"/>
      <sheetData sheetId="3"/>
      <sheetData sheetId="4">
        <row r="8">
          <cell r="C8" t="str">
            <v>DFCCI</v>
          </cell>
          <cell r="D8" t="str">
            <v>ILFS- GPT JV</v>
          </cell>
          <cell r="E8" t="str">
            <v>Foreclose</v>
          </cell>
          <cell r="F8">
            <v>8855550.9900000002</v>
          </cell>
          <cell r="G8">
            <v>0</v>
          </cell>
          <cell r="H8">
            <v>8855550.9900000002</v>
          </cell>
          <cell r="I8">
            <v>7040272</v>
          </cell>
          <cell r="J8">
            <v>0</v>
          </cell>
          <cell r="K8">
            <v>7040272</v>
          </cell>
          <cell r="L8">
            <v>15895822.99</v>
          </cell>
          <cell r="M8">
            <v>0</v>
          </cell>
          <cell r="N8">
            <v>15895822.99</v>
          </cell>
          <cell r="O8" t="str">
            <v>Receivable - Balance amount is expected to be received 
after completion of DLP i.e. Oct-2020, However, performance certificate has not been issued hence DLP is officially over. Defects have been repaired by the Client  deplying local contractor  and intimated us to recover the same  from the outstanding bill which is approx.1 crores 
Retention - Expected to be released after Jun-2023</v>
          </cell>
          <cell r="P8" t="str">
            <v>Non-Current</v>
          </cell>
          <cell r="Q8">
            <v>0</v>
          </cell>
          <cell r="R8">
            <v>0</v>
          </cell>
          <cell r="S8">
            <v>0</v>
          </cell>
          <cell r="T8">
            <v>8855550</v>
          </cell>
          <cell r="U8">
            <v>0</v>
          </cell>
          <cell r="V8">
            <v>0</v>
          </cell>
          <cell r="W8">
            <v>0</v>
          </cell>
          <cell r="X8">
            <v>8855550</v>
          </cell>
          <cell r="Y8">
            <v>0</v>
          </cell>
          <cell r="Z8"/>
          <cell r="AA8">
            <v>0</v>
          </cell>
          <cell r="AB8">
            <v>0</v>
          </cell>
          <cell r="AC8">
            <v>0</v>
          </cell>
          <cell r="AD8">
            <v>0</v>
          </cell>
          <cell r="AE8">
            <v>8855550</v>
          </cell>
          <cell r="AF8">
            <v>0</v>
          </cell>
          <cell r="AG8">
            <v>0</v>
          </cell>
          <cell r="AH8">
            <v>0.99000000022351742</v>
          </cell>
          <cell r="AI8" t="str">
            <v>No</v>
          </cell>
          <cell r="AJ8">
            <v>0</v>
          </cell>
          <cell r="AK8">
            <v>7040272</v>
          </cell>
          <cell r="AL8"/>
          <cell r="AM8" t="str">
            <v>As per Contract Condition we can get the Retention Money against BG.       But present scenarion No New BG will issue.</v>
          </cell>
        </row>
        <row r="9">
          <cell r="C9" t="str">
            <v>BMP-Sholapur</v>
          </cell>
          <cell r="D9" t="str">
            <v>ILFA-Kalindee JV</v>
          </cell>
          <cell r="E9" t="str">
            <v>Foreclose</v>
          </cell>
          <cell r="F9">
            <v>72553280.159999996</v>
          </cell>
          <cell r="G9">
            <v>0</v>
          </cell>
          <cell r="H9">
            <v>72553280.159999996</v>
          </cell>
          <cell r="I9">
            <v>34555530</v>
          </cell>
          <cell r="J9">
            <v>0</v>
          </cell>
          <cell r="K9">
            <v>34555530</v>
          </cell>
          <cell r="L9">
            <v>107108810.16</v>
          </cell>
          <cell r="M9"/>
          <cell r="N9">
            <v>107108810.16</v>
          </cell>
          <cell r="O9" t="str">
            <v>Trade receivables - Rs.4.34 Cr is with held by client due to Key Dates's achievement. It will be realized after completion of  Foreclouser work.
Retention Money - Will be released after completion of  Foreclosure work</v>
          </cell>
          <cell r="P9" t="str">
            <v>Non-Current</v>
          </cell>
          <cell r="Q9">
            <v>0</v>
          </cell>
          <cell r="R9">
            <v>0</v>
          </cell>
          <cell r="S9">
            <v>0</v>
          </cell>
          <cell r="T9">
            <v>72553280.159999996</v>
          </cell>
          <cell r="U9">
            <v>0</v>
          </cell>
          <cell r="V9">
            <v>0</v>
          </cell>
          <cell r="W9">
            <v>0</v>
          </cell>
          <cell r="X9">
            <v>72553280.159999996</v>
          </cell>
          <cell r="Y9">
            <v>0</v>
          </cell>
          <cell r="Z9"/>
          <cell r="AA9">
            <v>0</v>
          </cell>
          <cell r="AB9">
            <v>0</v>
          </cell>
          <cell r="AC9">
            <v>0</v>
          </cell>
          <cell r="AD9">
            <v>0</v>
          </cell>
          <cell r="AE9">
            <v>72553280.159999996</v>
          </cell>
          <cell r="AF9">
            <v>0</v>
          </cell>
          <cell r="AG9">
            <v>0</v>
          </cell>
          <cell r="AH9">
            <v>0</v>
          </cell>
          <cell r="AI9" t="str">
            <v>No</v>
          </cell>
          <cell r="AJ9">
            <v>0</v>
          </cell>
          <cell r="AK9">
            <v>34555530</v>
          </cell>
          <cell r="AL9"/>
          <cell r="AM9"/>
        </row>
        <row r="10">
          <cell r="C10" t="str">
            <v>Railways - HO</v>
          </cell>
          <cell r="D10"/>
          <cell r="E10" t="str">
            <v>Closed</v>
          </cell>
          <cell r="F10">
            <v>0</v>
          </cell>
          <cell r="G10"/>
          <cell r="H10">
            <v>0</v>
          </cell>
          <cell r="I10"/>
          <cell r="J10"/>
          <cell r="K10">
            <v>0</v>
          </cell>
          <cell r="L10">
            <v>0</v>
          </cell>
          <cell r="M10">
            <v>0</v>
          </cell>
          <cell r="N10">
            <v>0</v>
          </cell>
          <cell r="O10"/>
          <cell r="P10" t="str">
            <v>Non-Current</v>
          </cell>
          <cell r="Q10">
            <v>0</v>
          </cell>
          <cell r="R10">
            <v>0</v>
          </cell>
          <cell r="S10">
            <v>0</v>
          </cell>
          <cell r="T10">
            <v>0</v>
          </cell>
          <cell r="U10">
            <v>0</v>
          </cell>
          <cell r="V10"/>
          <cell r="W10">
            <v>0</v>
          </cell>
          <cell r="X10">
            <v>0</v>
          </cell>
          <cell r="Y10"/>
          <cell r="Z10"/>
          <cell r="AA10"/>
          <cell r="AB10"/>
          <cell r="AC10"/>
          <cell r="AD10">
            <v>0</v>
          </cell>
          <cell r="AE10"/>
          <cell r="AF10"/>
          <cell r="AG10"/>
          <cell r="AH10">
            <v>0</v>
          </cell>
          <cell r="AI10" t="str">
            <v>No</v>
          </cell>
          <cell r="AJ10"/>
          <cell r="AK10"/>
          <cell r="AL10"/>
          <cell r="AM10" t="str">
            <v>Receivable from Sarala</v>
          </cell>
        </row>
        <row r="11">
          <cell r="C11" t="str">
            <v>BMRCL - II</v>
          </cell>
          <cell r="D11" t="str">
            <v>Bagalore Metro Rail Limited</v>
          </cell>
          <cell r="E11" t="str">
            <v>Active</v>
          </cell>
          <cell r="F11">
            <v>25312781.630000032</v>
          </cell>
          <cell r="G11">
            <v>0</v>
          </cell>
          <cell r="H11">
            <v>25312781.630000032</v>
          </cell>
          <cell r="I11">
            <v>2054903.150000006</v>
          </cell>
          <cell r="J11">
            <v>0</v>
          </cell>
          <cell r="K11">
            <v>2054903.150000006</v>
          </cell>
          <cell r="L11">
            <v>27367684.780000038</v>
          </cell>
          <cell r="M11">
            <v>0</v>
          </cell>
          <cell r="N11">
            <v>27367684.780000038</v>
          </cell>
          <cell r="O11"/>
          <cell r="P11" t="str">
            <v>Non-Current</v>
          </cell>
          <cell r="Q11">
            <v>0</v>
          </cell>
          <cell r="R11">
            <v>0</v>
          </cell>
          <cell r="S11">
            <v>0</v>
          </cell>
          <cell r="T11">
            <v>25312781.630000032</v>
          </cell>
          <cell r="U11">
            <v>0</v>
          </cell>
          <cell r="V11">
            <v>0</v>
          </cell>
          <cell r="W11">
            <v>0</v>
          </cell>
          <cell r="X11">
            <v>25312781.630000032</v>
          </cell>
          <cell r="Y11">
            <v>0</v>
          </cell>
          <cell r="Z11">
            <v>0</v>
          </cell>
          <cell r="AA11"/>
          <cell r="AB11">
            <v>0</v>
          </cell>
          <cell r="AC11">
            <v>0</v>
          </cell>
          <cell r="AD11"/>
          <cell r="AE11">
            <v>25312781.630000032</v>
          </cell>
          <cell r="AF11">
            <v>0</v>
          </cell>
          <cell r="AG11">
            <v>0</v>
          </cell>
          <cell r="AH11">
            <v>0</v>
          </cell>
          <cell r="AI11" t="str">
            <v>No</v>
          </cell>
          <cell r="AJ11"/>
          <cell r="AK11">
            <v>2054903.150000006</v>
          </cell>
          <cell r="AL11"/>
          <cell r="AM11" t="str">
            <v>As per Contract Condition we can get the Retention Money against BG. But present scenarion No New BG will issue.</v>
          </cell>
        </row>
        <row r="12">
          <cell r="C12" t="str">
            <v>KMR</v>
          </cell>
          <cell r="D12" t="str">
            <v>Rail Vikas Nigam Limited</v>
          </cell>
          <cell r="E12" t="str">
            <v>Terminated</v>
          </cell>
          <cell r="F12">
            <v>51205.800000002608</v>
          </cell>
          <cell r="G12">
            <v>0</v>
          </cell>
          <cell r="H12">
            <v>51205.800000002608</v>
          </cell>
          <cell r="I12">
            <v>7439282.54</v>
          </cell>
          <cell r="J12">
            <v>0</v>
          </cell>
          <cell r="K12">
            <v>7439282.54</v>
          </cell>
          <cell r="L12">
            <v>7490488.3400000026</v>
          </cell>
          <cell r="M12">
            <v>0</v>
          </cell>
          <cell r="N12">
            <v>7490488.3400000026</v>
          </cell>
          <cell r="O12"/>
          <cell r="P12" t="str">
            <v>Non-Current</v>
          </cell>
          <cell r="Q12">
            <v>0</v>
          </cell>
          <cell r="R12">
            <v>0</v>
          </cell>
          <cell r="S12">
            <v>0</v>
          </cell>
          <cell r="T12">
            <v>51206</v>
          </cell>
          <cell r="U12">
            <v>0</v>
          </cell>
          <cell r="V12">
            <v>0</v>
          </cell>
          <cell r="W12">
            <v>0</v>
          </cell>
          <cell r="X12">
            <v>51206</v>
          </cell>
          <cell r="Y12"/>
          <cell r="Z12">
            <v>0</v>
          </cell>
          <cell r="AA12">
            <v>0</v>
          </cell>
          <cell r="AB12">
            <v>0</v>
          </cell>
          <cell r="AC12">
            <v>0</v>
          </cell>
          <cell r="AD12">
            <v>0</v>
          </cell>
          <cell r="AE12">
            <v>51206</v>
          </cell>
          <cell r="AF12">
            <v>0</v>
          </cell>
          <cell r="AG12">
            <v>0</v>
          </cell>
          <cell r="AH12">
            <v>-0.19999999739229679</v>
          </cell>
          <cell r="AI12" t="str">
            <v>No</v>
          </cell>
          <cell r="AJ12"/>
          <cell r="AK12">
            <v>7439282.54</v>
          </cell>
          <cell r="AL12"/>
          <cell r="AM12" t="str">
            <v>As per Contract Condition we can get the Retention Money against BG. But present scenarion No New BG will issue.</v>
          </cell>
        </row>
        <row r="13">
          <cell r="C13" t="str">
            <v>RMRG-II-Viaduct</v>
          </cell>
          <cell r="D13" t="str">
            <v>ILFS Transportation Networks Ltd</v>
          </cell>
          <cell r="E13" t="str">
            <v>Closed</v>
          </cell>
          <cell r="F13">
            <v>0</v>
          </cell>
          <cell r="G13">
            <v>0</v>
          </cell>
          <cell r="H13">
            <v>0</v>
          </cell>
          <cell r="I13">
            <v>0</v>
          </cell>
          <cell r="J13">
            <v>0</v>
          </cell>
          <cell r="K13">
            <v>0</v>
          </cell>
          <cell r="L13">
            <v>0</v>
          </cell>
          <cell r="M13">
            <v>0</v>
          </cell>
          <cell r="N13">
            <v>0</v>
          </cell>
          <cell r="O13"/>
          <cell r="P13" t="str">
            <v>Non-Current</v>
          </cell>
          <cell r="Q13">
            <v>0</v>
          </cell>
          <cell r="R13">
            <v>0</v>
          </cell>
          <cell r="S13">
            <v>0</v>
          </cell>
          <cell r="T13">
            <v>0</v>
          </cell>
          <cell r="U13">
            <v>0</v>
          </cell>
          <cell r="V13">
            <v>0</v>
          </cell>
          <cell r="W13">
            <v>0</v>
          </cell>
          <cell r="X13">
            <v>0</v>
          </cell>
          <cell r="Y13"/>
          <cell r="Z13">
            <v>0</v>
          </cell>
          <cell r="AA13">
            <v>0</v>
          </cell>
          <cell r="AB13">
            <v>0</v>
          </cell>
          <cell r="AC13">
            <v>0</v>
          </cell>
          <cell r="AD13">
            <v>0</v>
          </cell>
          <cell r="AE13">
            <v>0</v>
          </cell>
          <cell r="AF13">
            <v>0</v>
          </cell>
          <cell r="AG13">
            <v>0</v>
          </cell>
          <cell r="AH13">
            <v>0</v>
          </cell>
          <cell r="AI13" t="str">
            <v>No</v>
          </cell>
          <cell r="AJ13"/>
          <cell r="AK13">
            <v>0</v>
          </cell>
          <cell r="AL13"/>
          <cell r="AM13"/>
        </row>
        <row r="14">
          <cell r="C14" t="str">
            <v>NMR</v>
          </cell>
          <cell r="D14" t="str">
            <v>Nagpur Metro Rail Limited</v>
          </cell>
          <cell r="E14" t="str">
            <v>Terminated</v>
          </cell>
          <cell r="F14">
            <v>722928.16000004299</v>
          </cell>
          <cell r="G14">
            <v>0</v>
          </cell>
          <cell r="H14">
            <v>722928.16000004299</v>
          </cell>
          <cell r="I14">
            <v>0</v>
          </cell>
          <cell r="J14">
            <v>0</v>
          </cell>
          <cell r="K14">
            <v>0</v>
          </cell>
          <cell r="L14">
            <v>722928.16000004299</v>
          </cell>
          <cell r="M14">
            <v>0</v>
          </cell>
          <cell r="N14">
            <v>722928.16000004299</v>
          </cell>
          <cell r="O14"/>
          <cell r="P14" t="str">
            <v>Non-Current</v>
          </cell>
          <cell r="Q14">
            <v>0</v>
          </cell>
          <cell r="R14">
            <v>0</v>
          </cell>
          <cell r="S14">
            <v>0</v>
          </cell>
          <cell r="T14">
            <v>28808206.254274003</v>
          </cell>
          <cell r="U14">
            <v>0</v>
          </cell>
          <cell r="V14">
            <v>0</v>
          </cell>
          <cell r="W14">
            <v>0</v>
          </cell>
          <cell r="X14">
            <v>28808206.254274003</v>
          </cell>
          <cell r="Y14">
            <v>0</v>
          </cell>
          <cell r="Z14">
            <v>0</v>
          </cell>
          <cell r="AA14">
            <v>0</v>
          </cell>
          <cell r="AB14">
            <v>0</v>
          </cell>
          <cell r="AC14">
            <v>0</v>
          </cell>
          <cell r="AD14">
            <v>0</v>
          </cell>
          <cell r="AE14">
            <v>28808206.254274003</v>
          </cell>
          <cell r="AF14">
            <v>0</v>
          </cell>
          <cell r="AG14">
            <v>0</v>
          </cell>
          <cell r="AH14">
            <v>-28085278.094273962</v>
          </cell>
          <cell r="AI14" t="str">
            <v>No</v>
          </cell>
          <cell r="AJ14"/>
          <cell r="AK14"/>
          <cell r="AL14"/>
          <cell r="AM14"/>
        </row>
        <row r="15">
          <cell r="C15" t="str">
            <v>CMR</v>
          </cell>
          <cell r="D15" t="str">
            <v>ITNL - KMB JV</v>
          </cell>
          <cell r="E15" t="str">
            <v>Terminated</v>
          </cell>
          <cell r="F15">
            <v>0</v>
          </cell>
          <cell r="G15">
            <v>0</v>
          </cell>
          <cell r="H15">
            <v>0</v>
          </cell>
          <cell r="I15"/>
          <cell r="J15"/>
          <cell r="K15">
            <v>0</v>
          </cell>
          <cell r="L15">
            <v>0</v>
          </cell>
          <cell r="M15">
            <v>0</v>
          </cell>
          <cell r="N15">
            <v>0</v>
          </cell>
          <cell r="O15"/>
          <cell r="P15" t="str">
            <v>Non-Current</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t="str">
            <v>No</v>
          </cell>
          <cell r="AJ15"/>
          <cell r="AK15"/>
          <cell r="AL15"/>
          <cell r="AM15"/>
        </row>
        <row r="16">
          <cell r="C16" t="str">
            <v>MEGA</v>
          </cell>
          <cell r="D16" t="str">
            <v>Metro Link Express for Gandhinagar and Ahmedabad (MEGA) Company Limited</v>
          </cell>
          <cell r="E16" t="str">
            <v>Active</v>
          </cell>
          <cell r="F16">
            <v>11970801.410000004</v>
          </cell>
          <cell r="G16">
            <v>0</v>
          </cell>
          <cell r="H16">
            <v>11970801.410000004</v>
          </cell>
          <cell r="I16"/>
          <cell r="J16"/>
          <cell r="K16">
            <v>0</v>
          </cell>
          <cell r="L16">
            <v>11970801.410000004</v>
          </cell>
          <cell r="M16">
            <v>0</v>
          </cell>
          <cell r="N16">
            <v>11970801.410000004</v>
          </cell>
          <cell r="O16"/>
          <cell r="P16" t="str">
            <v>Non-Current</v>
          </cell>
          <cell r="Q16">
            <v>0</v>
          </cell>
          <cell r="R16">
            <v>0</v>
          </cell>
          <cell r="S16">
            <v>0</v>
          </cell>
          <cell r="T16">
            <v>11970801.410000004</v>
          </cell>
          <cell r="U16">
            <v>0</v>
          </cell>
          <cell r="V16">
            <v>0</v>
          </cell>
          <cell r="W16">
            <v>0</v>
          </cell>
          <cell r="X16">
            <v>11970801.410000004</v>
          </cell>
          <cell r="Y16">
            <v>0</v>
          </cell>
          <cell r="Z16">
            <v>0</v>
          </cell>
          <cell r="AA16">
            <v>0</v>
          </cell>
          <cell r="AB16">
            <v>0</v>
          </cell>
          <cell r="AC16">
            <v>0</v>
          </cell>
          <cell r="AD16">
            <v>0</v>
          </cell>
          <cell r="AE16">
            <v>11970801.410000004</v>
          </cell>
          <cell r="AF16">
            <v>0</v>
          </cell>
          <cell r="AG16">
            <v>0</v>
          </cell>
          <cell r="AH16">
            <v>0</v>
          </cell>
          <cell r="AI16" t="str">
            <v>No</v>
          </cell>
          <cell r="AJ16"/>
          <cell r="AK16"/>
          <cell r="AL16"/>
          <cell r="AM16"/>
        </row>
      </sheetData>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 Trade receivable "/>
    </sheetNames>
    <sheetDataSet>
      <sheetData sheetId="0">
        <row r="7">
          <cell r="D7" t="str">
            <v>Terra Infra Development (P) Ltd-ORR</v>
          </cell>
          <cell r="E7" t="str">
            <v>Closed</v>
          </cell>
          <cell r="F7">
            <v>118955998</v>
          </cell>
          <cell r="G7">
            <v>0</v>
          </cell>
          <cell r="H7">
            <v>118955998</v>
          </cell>
          <cell r="I7" t="str">
            <v>Non-current</v>
          </cell>
          <cell r="J7"/>
          <cell r="K7"/>
          <cell r="L7"/>
          <cell r="M7"/>
          <cell r="N7"/>
          <cell r="O7"/>
          <cell r="P7"/>
          <cell r="Q7"/>
          <cell r="R7">
            <v>118955998</v>
          </cell>
          <cell r="S7">
            <v>18165001</v>
          </cell>
          <cell r="T7" t="e">
            <v>#REF!</v>
          </cell>
          <cell r="U7">
            <v>0</v>
          </cell>
          <cell r="V7" t="e">
            <v>#REF!</v>
          </cell>
          <cell r="W7" t="str">
            <v>Trade receivable - Receivables from Terra are evaluated at Company level. Refer SRM for further details.</v>
          </cell>
        </row>
        <row r="8">
          <cell r="D8" t="str">
            <v>Terra Infra Development (P) Ltd-PTTL</v>
          </cell>
          <cell r="E8" t="str">
            <v>Closed</v>
          </cell>
          <cell r="F8">
            <v>90653637</v>
          </cell>
          <cell r="G8">
            <v>404066</v>
          </cell>
          <cell r="H8">
            <v>90249571</v>
          </cell>
          <cell r="I8" t="str">
            <v>Non-current</v>
          </cell>
          <cell r="J8"/>
          <cell r="K8"/>
          <cell r="L8"/>
          <cell r="M8"/>
          <cell r="N8"/>
          <cell r="O8"/>
          <cell r="P8"/>
          <cell r="Q8"/>
          <cell r="R8">
            <v>90249571</v>
          </cell>
          <cell r="S8">
            <v>2122050</v>
          </cell>
          <cell r="T8" t="e">
            <v>#REF!</v>
          </cell>
          <cell r="U8">
            <v>0</v>
          </cell>
          <cell r="V8" t="e">
            <v>#REF!</v>
          </cell>
          <cell r="W8" t="str">
            <v>Trade receivable - Receivables from Terra are evaluated at Company level. Refer SRM for further details.</v>
          </cell>
        </row>
        <row r="9">
          <cell r="D9" t="str">
            <v>Ratna Infrastructures projects Pvt ltd</v>
          </cell>
          <cell r="E9" t="str">
            <v>Closed</v>
          </cell>
          <cell r="F9">
            <v>34458510</v>
          </cell>
          <cell r="G9">
            <v>0</v>
          </cell>
          <cell r="H9">
            <v>34458510</v>
          </cell>
          <cell r="I9" t="str">
            <v>Current</v>
          </cell>
          <cell r="J9"/>
          <cell r="K9"/>
          <cell r="L9"/>
          <cell r="M9"/>
          <cell r="N9"/>
          <cell r="O9"/>
          <cell r="P9"/>
          <cell r="Q9"/>
          <cell r="R9">
            <v>34458510</v>
          </cell>
          <cell r="S9">
            <v>1635205</v>
          </cell>
          <cell r="T9" t="e">
            <v>#REF!</v>
          </cell>
          <cell r="U9">
            <v>0</v>
          </cell>
          <cell r="V9" t="e">
            <v>#REF!</v>
          </cell>
          <cell r="W9" t="str">
            <v>Trade receivable - The Company has a payable balance  for work done in Nagaland project.</v>
          </cell>
        </row>
        <row r="10">
          <cell r="D10" t="str">
            <v>Sarala Projects Works Pvt Ltd</v>
          </cell>
          <cell r="E10" t="str">
            <v>Closed</v>
          </cell>
          <cell r="F10">
            <v>988311.37999999989</v>
          </cell>
          <cell r="G10">
            <v>988311</v>
          </cell>
          <cell r="H10">
            <v>0.37999999988824129</v>
          </cell>
          <cell r="I10" t="str">
            <v>Current</v>
          </cell>
          <cell r="J10"/>
          <cell r="K10"/>
          <cell r="L10"/>
          <cell r="M10"/>
          <cell r="N10"/>
          <cell r="O10">
            <v>0</v>
          </cell>
          <cell r="P10"/>
          <cell r="Q10"/>
          <cell r="R10"/>
          <cell r="S10"/>
          <cell r="T10" t="e">
            <v>#REF!</v>
          </cell>
          <cell r="U10">
            <v>0</v>
          </cell>
          <cell r="V10" t="e">
            <v>#REF!</v>
          </cell>
          <cell r="W10" t="str">
            <v xml:space="preserve">Trade receivable - Pertains to hire income </v>
          </cell>
        </row>
        <row r="11">
          <cell r="D11" t="str">
            <v>SHIVAM INFRA-TECH PRIVATE LIMITED</v>
          </cell>
          <cell r="E11" t="str">
            <v>Closed</v>
          </cell>
          <cell r="F11">
            <v>3116997</v>
          </cell>
          <cell r="G11">
            <v>3116997</v>
          </cell>
          <cell r="H11">
            <v>0</v>
          </cell>
          <cell r="I11" t="str">
            <v>Current</v>
          </cell>
          <cell r="J11"/>
          <cell r="L11"/>
          <cell r="N11"/>
          <cell r="O11"/>
          <cell r="P11">
            <v>0</v>
          </cell>
          <cell r="Q11"/>
          <cell r="R11"/>
          <cell r="S11"/>
          <cell r="T11"/>
          <cell r="U11"/>
          <cell r="V11"/>
          <cell r="W11" t="str">
            <v>Trade receivable - The Company has a payable balance  for work done in Polavarm project project.</v>
          </cell>
        </row>
        <row r="12">
          <cell r="D12" t="str">
            <v>Vasishta Constructions Pvt ltd</v>
          </cell>
          <cell r="E12" t="str">
            <v>Closed</v>
          </cell>
          <cell r="F12">
            <v>672028</v>
          </cell>
          <cell r="G12">
            <v>0</v>
          </cell>
          <cell r="H12">
            <v>672028</v>
          </cell>
          <cell r="I12" t="str">
            <v>Current</v>
          </cell>
          <cell r="J12"/>
          <cell r="K12"/>
          <cell r="L12"/>
          <cell r="M12"/>
          <cell r="N12"/>
          <cell r="O12"/>
          <cell r="P12"/>
          <cell r="Q12"/>
          <cell r="R12">
            <v>672028</v>
          </cell>
          <cell r="S12">
            <v>147459</v>
          </cell>
          <cell r="T12" t="e">
            <v>#REF!</v>
          </cell>
          <cell r="U12">
            <v>0</v>
          </cell>
          <cell r="V12" t="e">
            <v>#REF!</v>
          </cell>
          <cell r="W12" t="str">
            <v>Trade receivable - There is a security deposit of similar amount. Hence no concerns on recoverability.</v>
          </cell>
        </row>
        <row r="13">
          <cell r="D13" t="str">
            <v>SDM Projects (P) Ltd</v>
          </cell>
          <cell r="E13" t="str">
            <v>Closed</v>
          </cell>
          <cell r="F13">
            <v>3987290</v>
          </cell>
          <cell r="G13">
            <v>3637290</v>
          </cell>
          <cell r="H13">
            <v>350000</v>
          </cell>
          <cell r="I13" t="str">
            <v>Current</v>
          </cell>
          <cell r="J13"/>
          <cell r="K13"/>
          <cell r="L13"/>
          <cell r="M13"/>
          <cell r="N13"/>
          <cell r="O13"/>
          <cell r="P13"/>
          <cell r="Q13"/>
          <cell r="R13">
            <v>350000</v>
          </cell>
          <cell r="S13">
            <v>127745</v>
          </cell>
          <cell r="T13" t="e">
            <v>#REF!</v>
          </cell>
          <cell r="U13">
            <v>0</v>
          </cell>
          <cell r="V13" t="e">
            <v>#REF!</v>
          </cell>
          <cell r="W13" t="str">
            <v>m</v>
          </cell>
        </row>
        <row r="14">
          <cell r="D14" t="str">
            <v>Sivakumar Bavineni</v>
          </cell>
          <cell r="E14" t="str">
            <v>Closed</v>
          </cell>
          <cell r="F14">
            <v>357235</v>
          </cell>
          <cell r="G14">
            <v>357235</v>
          </cell>
          <cell r="H14">
            <v>0</v>
          </cell>
          <cell r="I14" t="str">
            <v>Current</v>
          </cell>
          <cell r="J14"/>
          <cell r="K14"/>
          <cell r="L14"/>
          <cell r="M14"/>
          <cell r="N14"/>
          <cell r="O14"/>
          <cell r="P14"/>
          <cell r="Q14"/>
          <cell r="R14">
            <v>0</v>
          </cell>
          <cell r="S14"/>
          <cell r="T14" t="e">
            <v>#REF!</v>
          </cell>
          <cell r="U14">
            <v>0</v>
          </cell>
          <cell r="V14" t="e">
            <v>#REF!</v>
          </cell>
          <cell r="W14" t="str">
            <v>m</v>
          </cell>
        </row>
        <row r="15">
          <cell r="D15" t="str">
            <v>Goyals Timber Technicks Ltd</v>
          </cell>
          <cell r="E15" t="str">
            <v>Closed</v>
          </cell>
          <cell r="F15">
            <v>147459</v>
          </cell>
          <cell r="G15">
            <v>0</v>
          </cell>
          <cell r="H15">
            <v>147459</v>
          </cell>
          <cell r="I15" t="str">
            <v>Current</v>
          </cell>
          <cell r="J15"/>
          <cell r="K15"/>
          <cell r="L15"/>
          <cell r="M15"/>
          <cell r="N15"/>
          <cell r="O15"/>
          <cell r="P15"/>
          <cell r="Q15"/>
          <cell r="R15">
            <v>147459</v>
          </cell>
          <cell r="S15">
            <v>68568</v>
          </cell>
          <cell r="T15" t="e">
            <v>#REF!</v>
          </cell>
          <cell r="U15">
            <v>0</v>
          </cell>
          <cell r="V15" t="e">
            <v>#REF!</v>
          </cell>
          <cell r="W15" t="str">
            <v>Trade receivable - There is a security deposit of similar amount. Hence no concerns on recoverability.</v>
          </cell>
        </row>
        <row r="16">
          <cell r="D16" t="str">
            <v>JMC Projects (india) Ltd</v>
          </cell>
          <cell r="E16" t="str">
            <v>Closed</v>
          </cell>
          <cell r="F16">
            <v>127745</v>
          </cell>
          <cell r="G16">
            <v>0</v>
          </cell>
          <cell r="H16">
            <v>127745</v>
          </cell>
          <cell r="I16" t="str">
            <v>Current</v>
          </cell>
          <cell r="J16"/>
          <cell r="K16"/>
          <cell r="L16"/>
          <cell r="M16"/>
          <cell r="N16"/>
          <cell r="O16"/>
          <cell r="P16"/>
          <cell r="Q16"/>
          <cell r="R16">
            <v>127745</v>
          </cell>
          <cell r="S16">
            <v>48085</v>
          </cell>
          <cell r="T16" t="e">
            <v>#REF!</v>
          </cell>
          <cell r="U16">
            <v>0</v>
          </cell>
          <cell r="V16" t="e">
            <v>#REF!</v>
          </cell>
          <cell r="W16" t="str">
            <v>m</v>
          </cell>
        </row>
        <row r="17">
          <cell r="D17" t="str">
            <v>PMR Infra India (P) Ltd</v>
          </cell>
          <cell r="E17" t="str">
            <v>Closed</v>
          </cell>
          <cell r="F17">
            <v>165281</v>
          </cell>
          <cell r="G17">
            <v>96713</v>
          </cell>
          <cell r="H17">
            <v>68568</v>
          </cell>
          <cell r="I17" t="str">
            <v>Current</v>
          </cell>
          <cell r="J17"/>
          <cell r="K17"/>
          <cell r="L17"/>
          <cell r="M17"/>
          <cell r="N17"/>
          <cell r="O17"/>
          <cell r="P17"/>
          <cell r="Q17"/>
          <cell r="R17">
            <v>68568</v>
          </cell>
          <cell r="S17">
            <v>0</v>
          </cell>
          <cell r="T17" t="e">
            <v>#REF!</v>
          </cell>
          <cell r="U17">
            <v>0</v>
          </cell>
          <cell r="V17" t="e">
            <v>#REF!</v>
          </cell>
          <cell r="W17" t="str">
            <v>m</v>
          </cell>
        </row>
        <row r="18">
          <cell r="D18" t="str">
            <v>DHARANI ENTERPRISES</v>
          </cell>
          <cell r="E18" t="str">
            <v>Closed</v>
          </cell>
          <cell r="F18">
            <v>63700</v>
          </cell>
          <cell r="G18">
            <v>0</v>
          </cell>
          <cell r="H18">
            <v>63700</v>
          </cell>
          <cell r="I18" t="str">
            <v>Current</v>
          </cell>
          <cell r="J18"/>
          <cell r="K18"/>
          <cell r="L18"/>
          <cell r="M18"/>
          <cell r="N18"/>
          <cell r="O18"/>
          <cell r="P18"/>
          <cell r="Q18"/>
          <cell r="R18">
            <v>63700</v>
          </cell>
          <cell r="S18">
            <v>484560</v>
          </cell>
          <cell r="T18" t="e">
            <v>#REF!</v>
          </cell>
          <cell r="U18">
            <v>0</v>
          </cell>
          <cell r="V18" t="e">
            <v>#REF!</v>
          </cell>
          <cell r="W18" t="str">
            <v>m</v>
          </cell>
        </row>
        <row r="19">
          <cell r="D19" t="str">
            <v>SDM Projects (P) Ltd.</v>
          </cell>
          <cell r="E19" t="str">
            <v>Closed</v>
          </cell>
          <cell r="F19">
            <v>6515570</v>
          </cell>
          <cell r="G19">
            <v>6515570</v>
          </cell>
          <cell r="H19">
            <v>0</v>
          </cell>
          <cell r="I19" t="str">
            <v>Current</v>
          </cell>
          <cell r="J19"/>
          <cell r="K19"/>
          <cell r="L19"/>
          <cell r="M19"/>
          <cell r="N19"/>
          <cell r="O19"/>
          <cell r="P19"/>
          <cell r="Q19"/>
          <cell r="R19"/>
          <cell r="S19">
            <v>0</v>
          </cell>
          <cell r="T19" t="e">
            <v>#REF!</v>
          </cell>
          <cell r="U19">
            <v>0</v>
          </cell>
          <cell r="V19" t="e">
            <v>#REF!</v>
          </cell>
          <cell r="W19" t="str">
            <v>Fully provided for. No further concerns</v>
          </cell>
        </row>
        <row r="20">
          <cell r="D20" t="str">
            <v>Rockmore Aggregates</v>
          </cell>
          <cell r="E20" t="str">
            <v>Closed</v>
          </cell>
          <cell r="F20">
            <v>2560947</v>
          </cell>
          <cell r="G20">
            <v>2560947</v>
          </cell>
          <cell r="H20">
            <v>0</v>
          </cell>
          <cell r="I20" t="str">
            <v>Current</v>
          </cell>
          <cell r="J20"/>
          <cell r="K20"/>
          <cell r="L20"/>
          <cell r="M20"/>
          <cell r="N20"/>
          <cell r="O20"/>
          <cell r="P20"/>
          <cell r="Q20"/>
          <cell r="R20"/>
          <cell r="S20">
            <v>0</v>
          </cell>
          <cell r="T20" t="e">
            <v>#REF!</v>
          </cell>
          <cell r="U20">
            <v>0</v>
          </cell>
          <cell r="V20" t="e">
            <v>#REF!</v>
          </cell>
          <cell r="W20" t="str">
            <v>Fully provided for. No further concerns</v>
          </cell>
        </row>
        <row r="21">
          <cell r="D21" t="str">
            <v>PRAPURNA TRADING PVT. LTD</v>
          </cell>
          <cell r="E21" t="str">
            <v>Closed</v>
          </cell>
          <cell r="F21">
            <v>898458</v>
          </cell>
          <cell r="G21">
            <v>898458</v>
          </cell>
          <cell r="H21">
            <v>0</v>
          </cell>
          <cell r="I21" t="str">
            <v>Current</v>
          </cell>
          <cell r="J21"/>
          <cell r="K21"/>
          <cell r="L21"/>
          <cell r="M21"/>
          <cell r="N21"/>
          <cell r="O21"/>
          <cell r="P21"/>
          <cell r="Q21"/>
          <cell r="R21"/>
          <cell r="S21">
            <v>0</v>
          </cell>
          <cell r="T21" t="e">
            <v>#REF!</v>
          </cell>
          <cell r="U21">
            <v>0</v>
          </cell>
          <cell r="V21" t="e">
            <v>#REF!</v>
          </cell>
          <cell r="W21" t="str">
            <v>Fully provided for. No further concerns</v>
          </cell>
        </row>
        <row r="22">
          <cell r="D22" t="str">
            <v xml:space="preserve">HIRANANDANI PALACE GARDENS PVT LTD .   </v>
          </cell>
          <cell r="E22" t="str">
            <v>Closed</v>
          </cell>
          <cell r="F22">
            <v>894032</v>
          </cell>
          <cell r="G22">
            <v>894032</v>
          </cell>
          <cell r="H22">
            <v>0</v>
          </cell>
          <cell r="I22" t="str">
            <v>Current</v>
          </cell>
          <cell r="J22"/>
          <cell r="K22"/>
          <cell r="L22"/>
          <cell r="M22"/>
          <cell r="N22"/>
          <cell r="O22"/>
          <cell r="P22"/>
          <cell r="Q22"/>
          <cell r="R22"/>
          <cell r="S22">
            <v>0</v>
          </cell>
          <cell r="T22" t="e">
            <v>#REF!</v>
          </cell>
          <cell r="U22">
            <v>0</v>
          </cell>
          <cell r="V22" t="e">
            <v>#REF!</v>
          </cell>
          <cell r="W22" t="str">
            <v>Fully provided for. No further concerns</v>
          </cell>
        </row>
        <row r="23">
          <cell r="D23" t="str">
            <v>Gayatri Projects</v>
          </cell>
          <cell r="E23" t="str">
            <v>Closed</v>
          </cell>
          <cell r="F23">
            <v>682423</v>
          </cell>
          <cell r="G23">
            <v>682423</v>
          </cell>
          <cell r="H23">
            <v>0</v>
          </cell>
          <cell r="I23" t="str">
            <v>Current</v>
          </cell>
          <cell r="J23"/>
          <cell r="K23"/>
          <cell r="L23"/>
          <cell r="M23"/>
          <cell r="N23"/>
          <cell r="O23"/>
          <cell r="P23"/>
          <cell r="Q23"/>
          <cell r="R23"/>
          <cell r="S23">
            <v>0</v>
          </cell>
          <cell r="T23" t="e">
            <v>#REF!</v>
          </cell>
          <cell r="U23">
            <v>0</v>
          </cell>
          <cell r="V23" t="e">
            <v>#REF!</v>
          </cell>
          <cell r="W23" t="str">
            <v>Fully provided for. No further concerns</v>
          </cell>
        </row>
        <row r="24">
          <cell r="D24" t="str">
            <v>Advance stimul Engineering pvt Ltd</v>
          </cell>
          <cell r="E24" t="str">
            <v>Closed</v>
          </cell>
          <cell r="F24">
            <v>423467</v>
          </cell>
          <cell r="G24">
            <v>423467</v>
          </cell>
          <cell r="H24">
            <v>0</v>
          </cell>
          <cell r="I24" t="str">
            <v>Current</v>
          </cell>
          <cell r="J24"/>
          <cell r="K24"/>
          <cell r="L24"/>
          <cell r="M24"/>
          <cell r="N24"/>
          <cell r="O24"/>
          <cell r="P24"/>
          <cell r="Q24"/>
          <cell r="R24"/>
          <cell r="S24">
            <v>0</v>
          </cell>
          <cell r="T24" t="e">
            <v>#REF!</v>
          </cell>
          <cell r="U24">
            <v>0</v>
          </cell>
          <cell r="V24" t="e">
            <v>#REF!</v>
          </cell>
          <cell r="W24" t="str">
            <v>Fully provided for. No further concerns</v>
          </cell>
        </row>
        <row r="25">
          <cell r="D25" t="str">
            <v>KK Infrastructure</v>
          </cell>
          <cell r="E25" t="str">
            <v>Closed</v>
          </cell>
          <cell r="F25">
            <v>307137</v>
          </cell>
          <cell r="G25">
            <v>307137</v>
          </cell>
          <cell r="H25">
            <v>0</v>
          </cell>
          <cell r="I25" t="str">
            <v>Current</v>
          </cell>
          <cell r="J25"/>
          <cell r="K25"/>
          <cell r="L25"/>
          <cell r="M25"/>
          <cell r="N25"/>
          <cell r="O25"/>
          <cell r="P25"/>
          <cell r="Q25"/>
          <cell r="R25"/>
          <cell r="S25"/>
          <cell r="T25" t="e">
            <v>#REF!</v>
          </cell>
          <cell r="U25">
            <v>0</v>
          </cell>
          <cell r="V25" t="e">
            <v>#REF!</v>
          </cell>
          <cell r="W25" t="str">
            <v>Fully provided for. No further concerns</v>
          </cell>
        </row>
        <row r="26">
          <cell r="D26" t="str">
            <v xml:space="preserve">Gayatri Satya Infraworks (I) Pvt. Ltd </v>
          </cell>
          <cell r="E26" t="str">
            <v>Closed</v>
          </cell>
          <cell r="F26">
            <v>26562</v>
          </cell>
          <cell r="G26">
            <v>26562</v>
          </cell>
          <cell r="H26">
            <v>0</v>
          </cell>
          <cell r="I26" t="str">
            <v>Current</v>
          </cell>
          <cell r="J26"/>
          <cell r="K26"/>
          <cell r="L26"/>
          <cell r="M26"/>
          <cell r="N26"/>
          <cell r="O26">
            <v>0</v>
          </cell>
          <cell r="P26"/>
          <cell r="Q26"/>
          <cell r="R26"/>
          <cell r="S26"/>
          <cell r="T26"/>
          <cell r="U26"/>
          <cell r="V26"/>
          <cell r="W26"/>
        </row>
        <row r="27">
          <cell r="D27" t="str">
            <v>Offshore infrastructures Ltd</v>
          </cell>
          <cell r="E27" t="str">
            <v>Closed</v>
          </cell>
          <cell r="F27">
            <v>15549109</v>
          </cell>
          <cell r="G27">
            <v>15549109</v>
          </cell>
          <cell r="H27">
            <v>0</v>
          </cell>
          <cell r="I27" t="str">
            <v>Current</v>
          </cell>
          <cell r="J27"/>
          <cell r="K27"/>
          <cell r="M27">
            <v>0</v>
          </cell>
          <cell r="N27"/>
          <cell r="O27"/>
          <cell r="P27"/>
          <cell r="Q27"/>
          <cell r="R27"/>
          <cell r="S27"/>
          <cell r="T27"/>
          <cell r="U27"/>
          <cell r="V27"/>
          <cell r="W27"/>
        </row>
        <row r="28">
          <cell r="D28" t="str">
            <v>SPUR INFRASTRUCTURES PVTD</v>
          </cell>
          <cell r="E28" t="str">
            <v>Closed</v>
          </cell>
          <cell r="F28">
            <v>36050</v>
          </cell>
          <cell r="G28">
            <v>36050</v>
          </cell>
          <cell r="H28">
            <v>0</v>
          </cell>
          <cell r="I28" t="str">
            <v>Current</v>
          </cell>
          <cell r="J28"/>
          <cell r="K28"/>
          <cell r="L28"/>
          <cell r="M28">
            <v>0</v>
          </cell>
          <cell r="N28"/>
          <cell r="O28"/>
          <cell r="P28"/>
          <cell r="Q28"/>
          <cell r="R28"/>
          <cell r="S28"/>
          <cell r="T28"/>
          <cell r="U28"/>
          <cell r="V28"/>
          <cell r="W28"/>
        </row>
        <row r="29">
          <cell r="D29" t="str">
            <v>Megha Engineering and infrastructures Ltd</v>
          </cell>
          <cell r="E29" t="str">
            <v>Closed</v>
          </cell>
          <cell r="F29">
            <v>43647</v>
          </cell>
          <cell r="G29">
            <v>43647</v>
          </cell>
          <cell r="H29">
            <v>0</v>
          </cell>
          <cell r="I29" t="str">
            <v>Current</v>
          </cell>
          <cell r="J29"/>
          <cell r="K29"/>
          <cell r="L29"/>
          <cell r="M29"/>
          <cell r="N29"/>
          <cell r="O29">
            <v>0</v>
          </cell>
          <cell r="P29"/>
          <cell r="Q29"/>
          <cell r="R29"/>
          <cell r="S29"/>
          <cell r="T29"/>
          <cell r="U29"/>
          <cell r="V29"/>
          <cell r="W29"/>
        </row>
        <row r="30">
          <cell r="D30" t="str">
            <v>SGSR Infra Pvt Ltd</v>
          </cell>
          <cell r="E30" t="str">
            <v>Closed</v>
          </cell>
          <cell r="F30">
            <v>734727</v>
          </cell>
          <cell r="G30">
            <v>758947</v>
          </cell>
          <cell r="H30">
            <v>-24220</v>
          </cell>
          <cell r="I30" t="str">
            <v>Current</v>
          </cell>
          <cell r="J30"/>
          <cell r="K30"/>
          <cell r="L30">
            <v>-24220</v>
          </cell>
          <cell r="M30"/>
          <cell r="N30"/>
          <cell r="O30"/>
          <cell r="P30"/>
          <cell r="Q30"/>
          <cell r="R30"/>
          <cell r="S30"/>
          <cell r="T30"/>
          <cell r="U30"/>
          <cell r="V30"/>
          <cell r="W30"/>
        </row>
        <row r="31">
          <cell r="D31" t="str">
            <v>Sterna India Oil &amp; Gas Pvt. Ltd.</v>
          </cell>
          <cell r="E31" t="str">
            <v>Closed</v>
          </cell>
          <cell r="F31">
            <v>778309.94</v>
          </cell>
          <cell r="G31">
            <v>778310</v>
          </cell>
          <cell r="H31">
            <v>-6.0000000055879354E-2</v>
          </cell>
          <cell r="I31" t="str">
            <v>Current</v>
          </cell>
          <cell r="J31"/>
          <cell r="K31"/>
          <cell r="L31"/>
          <cell r="M31"/>
          <cell r="N31"/>
          <cell r="O31"/>
          <cell r="P31"/>
          <cell r="Q31"/>
          <cell r="R31"/>
          <cell r="S31"/>
          <cell r="T31"/>
          <cell r="U31"/>
          <cell r="V31"/>
          <cell r="W31"/>
        </row>
        <row r="32">
          <cell r="D32" t="str">
            <v>VISHNUSURYA INFRA PROJECTS PVT LTD</v>
          </cell>
          <cell r="E32" t="str">
            <v>Closed</v>
          </cell>
          <cell r="F32">
            <v>1277640</v>
          </cell>
          <cell r="G32">
            <v>1277640</v>
          </cell>
          <cell r="H32">
            <v>0</v>
          </cell>
          <cell r="I32" t="str">
            <v>Current</v>
          </cell>
          <cell r="J32"/>
          <cell r="K32"/>
          <cell r="L32"/>
          <cell r="M32"/>
          <cell r="N32"/>
          <cell r="O32"/>
          <cell r="P32"/>
          <cell r="Q32"/>
          <cell r="R32"/>
          <cell r="S32"/>
          <cell r="T32"/>
          <cell r="U32"/>
          <cell r="V32"/>
          <cell r="W32"/>
        </row>
        <row r="33">
          <cell r="D33" t="str">
            <v>SOMA ENTERPRISES LTD</v>
          </cell>
          <cell r="E33" t="str">
            <v>Closed</v>
          </cell>
          <cell r="F33">
            <v>579977</v>
          </cell>
          <cell r="G33">
            <v>579977</v>
          </cell>
          <cell r="H33">
            <v>0</v>
          </cell>
          <cell r="I33" t="str">
            <v>Current</v>
          </cell>
          <cell r="J33"/>
          <cell r="K33"/>
          <cell r="L33"/>
          <cell r="M33"/>
          <cell r="N33"/>
          <cell r="O33"/>
          <cell r="P33"/>
          <cell r="Q33"/>
          <cell r="R33"/>
          <cell r="S33"/>
          <cell r="T33"/>
          <cell r="U33"/>
          <cell r="V33"/>
          <cell r="W33"/>
        </row>
        <row r="34">
          <cell r="D34" t="str">
            <v>INTERBUILD INFRASTRUCTURE (Pvt) LTD</v>
          </cell>
          <cell r="E34" t="str">
            <v>Closed</v>
          </cell>
          <cell r="F34">
            <v>453733</v>
          </cell>
          <cell r="G34">
            <v>453733</v>
          </cell>
          <cell r="H34">
            <v>0</v>
          </cell>
          <cell r="I34" t="str">
            <v>Current</v>
          </cell>
          <cell r="J34"/>
          <cell r="K34"/>
          <cell r="L34"/>
          <cell r="M34"/>
          <cell r="N34"/>
          <cell r="O34"/>
          <cell r="P34"/>
          <cell r="Q34"/>
          <cell r="R34"/>
          <cell r="S34"/>
          <cell r="T34"/>
          <cell r="U34"/>
          <cell r="V34"/>
          <cell r="W34"/>
        </row>
        <row r="35">
          <cell r="D35" t="str">
            <v>CORRTECH INTERNATIONAL PVT LTD</v>
          </cell>
          <cell r="E35" t="str">
            <v>Closed</v>
          </cell>
          <cell r="F35">
            <v>772108</v>
          </cell>
          <cell r="G35">
            <v>772108</v>
          </cell>
          <cell r="H35">
            <v>0</v>
          </cell>
          <cell r="I35" t="str">
            <v>Current</v>
          </cell>
          <cell r="J35"/>
          <cell r="K35"/>
          <cell r="L35"/>
          <cell r="M35"/>
          <cell r="N35"/>
          <cell r="O35"/>
          <cell r="P35"/>
          <cell r="Q35"/>
          <cell r="R35"/>
          <cell r="S35"/>
          <cell r="T35"/>
          <cell r="U35"/>
          <cell r="V35"/>
          <cell r="W35"/>
        </row>
        <row r="36">
          <cell r="D36" t="str">
            <v xml:space="preserve">IL&amp;FS Transportation Networks Limited </v>
          </cell>
          <cell r="E36"/>
          <cell r="F36">
            <v>-1934638</v>
          </cell>
          <cell r="G36">
            <v>0</v>
          </cell>
          <cell r="H36">
            <v>-1934638</v>
          </cell>
          <cell r="I36"/>
          <cell r="J36"/>
          <cell r="K36"/>
          <cell r="L36"/>
          <cell r="M36"/>
          <cell r="N36"/>
          <cell r="O36"/>
          <cell r="P36"/>
          <cell r="Q36"/>
          <cell r="R36"/>
          <cell r="S36"/>
          <cell r="T36"/>
          <cell r="U36"/>
          <cell r="V36"/>
          <cell r="W36"/>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23"/>
    </sheetNames>
    <sheetDataSet>
      <sheetData sheetId="0">
        <row r="7">
          <cell r="B7" t="str">
            <v>Closed Projects</v>
          </cell>
          <cell r="C7" t="str">
            <v>Old projects</v>
          </cell>
          <cell r="D7" t="str">
            <v>Closed Projects</v>
          </cell>
          <cell r="E7">
            <v>394513673.74000001</v>
          </cell>
          <cell r="F7">
            <v>354287539.75999999</v>
          </cell>
          <cell r="G7"/>
          <cell r="H7">
            <v>40226133.979999997</v>
          </cell>
          <cell r="I7">
            <v>0</v>
          </cell>
          <cell r="J7">
            <v>213140588.99000001</v>
          </cell>
          <cell r="K7">
            <v>185624140.37</v>
          </cell>
          <cell r="L7"/>
          <cell r="M7">
            <v>27516448.619999997</v>
          </cell>
          <cell r="N7">
            <v>0</v>
          </cell>
          <cell r="O7">
            <v>0</v>
          </cell>
          <cell r="P7"/>
          <cell r="Q7">
            <v>0</v>
          </cell>
          <cell r="R7"/>
          <cell r="S7"/>
          <cell r="T7"/>
          <cell r="U7"/>
          <cell r="V7"/>
          <cell r="W7"/>
          <cell r="X7"/>
          <cell r="Y7"/>
          <cell r="Z7"/>
          <cell r="AA7"/>
          <cell r="AB7"/>
          <cell r="AC7"/>
          <cell r="AD7"/>
          <cell r="AE7"/>
          <cell r="AF7"/>
          <cell r="AG7"/>
          <cell r="AH7"/>
          <cell r="AI7"/>
        </row>
        <row r="8">
          <cell r="B8" t="str">
            <v>WBSEDCL- PW57-59</v>
          </cell>
          <cell r="C8" t="str">
            <v>WBSEDCL</v>
          </cell>
          <cell r="D8" t="str">
            <v>Completed</v>
          </cell>
          <cell r="E8">
            <v>878575.92407787731</v>
          </cell>
          <cell r="F8">
            <v>878575.92407787731</v>
          </cell>
          <cell r="G8"/>
          <cell r="H8">
            <v>0</v>
          </cell>
          <cell r="I8">
            <v>0</v>
          </cell>
          <cell r="J8">
            <v>214602754.0520283</v>
          </cell>
          <cell r="K8">
            <v>5748587</v>
          </cell>
          <cell r="L8"/>
          <cell r="M8"/>
          <cell r="N8">
            <v>208854167.0520283</v>
          </cell>
          <cell r="O8">
            <v>208854167.0520283</v>
          </cell>
          <cell r="P8">
            <v>0</v>
          </cell>
          <cell r="Q8">
            <v>208854167.0520283</v>
          </cell>
          <cell r="R8"/>
          <cell r="S8" t="str">
            <v>Non-current</v>
          </cell>
          <cell r="T8">
            <v>0</v>
          </cell>
          <cell r="U8">
            <v>0</v>
          </cell>
          <cell r="V8">
            <v>0</v>
          </cell>
          <cell r="W8"/>
          <cell r="X8"/>
          <cell r="Y8"/>
          <cell r="Z8"/>
          <cell r="AA8"/>
          <cell r="AB8"/>
          <cell r="AC8"/>
          <cell r="AD8"/>
          <cell r="AE8">
            <v>0</v>
          </cell>
          <cell r="AF8"/>
          <cell r="AG8">
            <v>208854167.0520283</v>
          </cell>
          <cell r="AH8">
            <v>0</v>
          </cell>
          <cell r="AI8"/>
        </row>
        <row r="9">
          <cell r="B9" t="str">
            <v>Ambedkarnagar -PW061</v>
          </cell>
          <cell r="C9" t="str">
            <v>MVVNL</v>
          </cell>
          <cell r="D9" t="str">
            <v>Completed</v>
          </cell>
          <cell r="E9">
            <v>35687548</v>
          </cell>
          <cell r="F9">
            <v>35687548</v>
          </cell>
          <cell r="G9"/>
          <cell r="H9"/>
          <cell r="I9">
            <v>0</v>
          </cell>
          <cell r="J9">
            <v>161549377.79999995</v>
          </cell>
          <cell r="K9">
            <v>0</v>
          </cell>
          <cell r="L9"/>
          <cell r="M9"/>
          <cell r="N9">
            <v>161549377.79999995</v>
          </cell>
          <cell r="O9">
            <v>161549377.79999995</v>
          </cell>
          <cell r="P9"/>
          <cell r="Q9">
            <v>161549377.79999995</v>
          </cell>
          <cell r="R9"/>
          <cell r="S9" t="str">
            <v>Current</v>
          </cell>
          <cell r="T9">
            <v>0</v>
          </cell>
          <cell r="U9">
            <v>0</v>
          </cell>
          <cell r="V9">
            <v>0</v>
          </cell>
          <cell r="W9">
            <v>0</v>
          </cell>
          <cell r="X9"/>
          <cell r="Y9"/>
          <cell r="Z9"/>
          <cell r="AA9"/>
          <cell r="AB9"/>
          <cell r="AC9">
            <v>0</v>
          </cell>
          <cell r="AD9"/>
          <cell r="AE9">
            <v>0</v>
          </cell>
          <cell r="AF9">
            <v>161549377.79999995</v>
          </cell>
          <cell r="AG9"/>
          <cell r="AH9">
            <v>0</v>
          </cell>
          <cell r="AI9"/>
        </row>
        <row r="10">
          <cell r="B10" t="str">
            <v>Bulandshahr - PW062</v>
          </cell>
          <cell r="C10" t="str">
            <v>PVVNL</v>
          </cell>
          <cell r="D10" t="str">
            <v>Completed</v>
          </cell>
          <cell r="E10">
            <v>45505006.269999981</v>
          </cell>
          <cell r="F10"/>
          <cell r="G10"/>
          <cell r="H10"/>
          <cell r="I10">
            <v>45505006.269999981</v>
          </cell>
          <cell r="J10">
            <v>72029375.827799127</v>
          </cell>
          <cell r="K10">
            <v>70018314</v>
          </cell>
          <cell r="L10"/>
          <cell r="M10"/>
          <cell r="N10">
            <v>2011061.8277991265</v>
          </cell>
          <cell r="O10">
            <v>47516068.097799107</v>
          </cell>
          <cell r="P10"/>
          <cell r="Q10">
            <v>47516068.097799107</v>
          </cell>
          <cell r="R10"/>
          <cell r="S10" t="str">
            <v>Current</v>
          </cell>
          <cell r="T10">
            <v>45505006.269999981</v>
          </cell>
          <cell r="U10">
            <v>0</v>
          </cell>
          <cell r="V10"/>
          <cell r="W10"/>
          <cell r="X10"/>
          <cell r="Y10"/>
          <cell r="Z10"/>
          <cell r="AA10"/>
          <cell r="AB10"/>
          <cell r="AC10">
            <v>45505006.269999981</v>
          </cell>
          <cell r="AD10"/>
          <cell r="AE10">
            <v>0</v>
          </cell>
          <cell r="AF10">
            <v>2011061.8277991265</v>
          </cell>
          <cell r="AG10"/>
          <cell r="AH10">
            <v>0</v>
          </cell>
          <cell r="AI10"/>
        </row>
        <row r="11">
          <cell r="B11" t="str">
            <v>WBSEDCL NORTH - PW063
(North 24 Paraganas)</v>
          </cell>
          <cell r="C11" t="str">
            <v>WBSEDCL</v>
          </cell>
          <cell r="D11" t="str">
            <v>Completed</v>
          </cell>
          <cell r="E11">
            <v>8383754.2400000002</v>
          </cell>
          <cell r="F11">
            <v>8383752.3519373797</v>
          </cell>
          <cell r="G11"/>
          <cell r="H11"/>
          <cell r="I11">
            <v>1.8880626205354929</v>
          </cell>
          <cell r="J11">
            <v>1291264.2665817551</v>
          </cell>
          <cell r="K11">
            <v>1291264.2665817551</v>
          </cell>
          <cell r="L11"/>
          <cell r="M11"/>
          <cell r="N11">
            <v>0</v>
          </cell>
          <cell r="O11">
            <v>1.8880626205354929</v>
          </cell>
          <cell r="P11"/>
          <cell r="Q11">
            <v>1.8880626205354929</v>
          </cell>
          <cell r="R11"/>
          <cell r="S11" t="str">
            <v>Non-current</v>
          </cell>
          <cell r="T11"/>
          <cell r="U11">
            <v>1.8880626205354929</v>
          </cell>
          <cell r="V11"/>
          <cell r="W11"/>
          <cell r="X11"/>
          <cell r="Y11"/>
          <cell r="Z11"/>
          <cell r="AA11"/>
          <cell r="AB11"/>
          <cell r="AC11"/>
          <cell r="AD11">
            <v>1.8880626205354929</v>
          </cell>
          <cell r="AE11">
            <v>0</v>
          </cell>
          <cell r="AF11"/>
          <cell r="AG11"/>
          <cell r="AH11">
            <v>0</v>
          </cell>
          <cell r="AI11"/>
        </row>
        <row r="12">
          <cell r="B12" t="str">
            <v>Moradabad- PW64</v>
          </cell>
          <cell r="C12" t="str">
            <v>PVVNL</v>
          </cell>
          <cell r="D12" t="str">
            <v>Termination</v>
          </cell>
          <cell r="E12">
            <v>40528300</v>
          </cell>
          <cell r="F12"/>
          <cell r="G12">
            <v>0</v>
          </cell>
          <cell r="H12">
            <v>0</v>
          </cell>
          <cell r="I12">
            <v>40528300</v>
          </cell>
          <cell r="J12">
            <v>131492488.00147602</v>
          </cell>
          <cell r="K12">
            <v>131492488</v>
          </cell>
          <cell r="L12">
            <v>0</v>
          </cell>
          <cell r="M12"/>
          <cell r="N12">
            <v>1.4760196208953857E-3</v>
          </cell>
          <cell r="O12">
            <v>40528300.00147602</v>
          </cell>
          <cell r="P12"/>
          <cell r="Q12">
            <v>40528300.00147602</v>
          </cell>
          <cell r="R12"/>
          <cell r="S12" t="str">
            <v>Current</v>
          </cell>
          <cell r="T12">
            <v>40528300</v>
          </cell>
          <cell r="U12">
            <v>0</v>
          </cell>
          <cell r="V12"/>
          <cell r="W12"/>
          <cell r="X12"/>
          <cell r="Y12"/>
          <cell r="Z12"/>
          <cell r="AA12"/>
          <cell r="AB12"/>
          <cell r="AC12">
            <v>40528300</v>
          </cell>
          <cell r="AD12"/>
          <cell r="AE12">
            <v>0</v>
          </cell>
          <cell r="AF12"/>
          <cell r="AG12"/>
          <cell r="AH12">
            <v>-1.4760196208953857E-3</v>
          </cell>
          <cell r="AI12"/>
        </row>
        <row r="13">
          <cell r="B13" t="str">
            <v>Amroha- PW065</v>
          </cell>
          <cell r="C13" t="str">
            <v>PVVNL</v>
          </cell>
          <cell r="D13" t="str">
            <v>Completed</v>
          </cell>
          <cell r="E13">
            <v>40372885</v>
          </cell>
          <cell r="F13"/>
          <cell r="G13">
            <v>0</v>
          </cell>
          <cell r="H13">
            <v>0</v>
          </cell>
          <cell r="I13">
            <v>40372885</v>
          </cell>
          <cell r="J13">
            <v>70518741.126241788</v>
          </cell>
          <cell r="K13">
            <v>64731183.336290285</v>
          </cell>
          <cell r="L13"/>
          <cell r="M13"/>
          <cell r="N13">
            <v>5787557.7899515033</v>
          </cell>
          <cell r="O13">
            <v>46160442.789951503</v>
          </cell>
          <cell r="P13"/>
          <cell r="Q13">
            <v>46160442.789951503</v>
          </cell>
          <cell r="R13"/>
          <cell r="S13" t="str">
            <v>Current</v>
          </cell>
          <cell r="T13">
            <v>40372885</v>
          </cell>
          <cell r="U13">
            <v>0</v>
          </cell>
          <cell r="V13"/>
          <cell r="W13"/>
          <cell r="X13"/>
          <cell r="Y13"/>
          <cell r="Z13"/>
          <cell r="AA13"/>
          <cell r="AB13"/>
          <cell r="AC13">
            <v>40372885</v>
          </cell>
          <cell r="AD13"/>
          <cell r="AE13">
            <v>0</v>
          </cell>
          <cell r="AF13">
            <v>5787557.7899515033</v>
          </cell>
          <cell r="AG13"/>
          <cell r="AH13">
            <v>0</v>
          </cell>
          <cell r="AI13"/>
        </row>
        <row r="14">
          <cell r="B14" t="str">
            <v>Shahjahanpur- PW066</v>
          </cell>
          <cell r="C14" t="str">
            <v>MVVNL</v>
          </cell>
          <cell r="D14" t="str">
            <v>Completed</v>
          </cell>
          <cell r="E14">
            <v>0</v>
          </cell>
          <cell r="F14">
            <v>0</v>
          </cell>
          <cell r="G14"/>
          <cell r="H14">
            <v>0</v>
          </cell>
          <cell r="I14">
            <v>0</v>
          </cell>
          <cell r="J14">
            <v>0</v>
          </cell>
          <cell r="K14">
            <v>0</v>
          </cell>
          <cell r="L14"/>
          <cell r="M14"/>
          <cell r="N14">
            <v>0</v>
          </cell>
          <cell r="O14">
            <v>0</v>
          </cell>
          <cell r="P14"/>
          <cell r="Q14">
            <v>0</v>
          </cell>
          <cell r="R14"/>
          <cell r="S14" t="str">
            <v>Current</v>
          </cell>
          <cell r="T14">
            <v>0</v>
          </cell>
          <cell r="U14" t="str">
            <v>-</v>
          </cell>
          <cell r="V14"/>
          <cell r="W14"/>
          <cell r="X14"/>
          <cell r="Y14"/>
          <cell r="Z14"/>
          <cell r="AA14"/>
          <cell r="AB14"/>
          <cell r="AC14">
            <v>0</v>
          </cell>
          <cell r="AD14"/>
          <cell r="AE14">
            <v>0</v>
          </cell>
          <cell r="AF14">
            <v>0</v>
          </cell>
          <cell r="AG14"/>
          <cell r="AH14">
            <v>0</v>
          </cell>
          <cell r="AI14"/>
        </row>
        <row r="15">
          <cell r="B15" t="str">
            <v>Bhuj - PW067</v>
          </cell>
          <cell r="C15" t="str">
            <v>PGCIL - (Bhuj Bhanaskanta Transmission Line - TW02)</v>
          </cell>
          <cell r="D15" t="str">
            <v>Completed</v>
          </cell>
          <cell r="E15">
            <v>33893966.369999997</v>
          </cell>
          <cell r="F15">
            <v>0</v>
          </cell>
          <cell r="G15"/>
          <cell r="H15">
            <v>0</v>
          </cell>
          <cell r="I15">
            <v>33893966.369999997</v>
          </cell>
          <cell r="J15">
            <v>692336.41783699999</v>
          </cell>
          <cell r="K15">
            <v>692336.41783699999</v>
          </cell>
          <cell r="L15"/>
          <cell r="M15"/>
          <cell r="N15">
            <v>0</v>
          </cell>
          <cell r="O15">
            <v>33893966.369999997</v>
          </cell>
          <cell r="P15"/>
          <cell r="Q15">
            <v>33893966.369999997</v>
          </cell>
          <cell r="R15"/>
          <cell r="S15" t="str">
            <v>Non-current</v>
          </cell>
          <cell r="T15"/>
          <cell r="U15">
            <v>33893966.369999997</v>
          </cell>
          <cell r="V15"/>
          <cell r="W15"/>
          <cell r="X15"/>
          <cell r="Y15"/>
          <cell r="Z15"/>
          <cell r="AA15"/>
          <cell r="AB15">
            <v>33893966.369999997</v>
          </cell>
          <cell r="AC15"/>
          <cell r="AD15"/>
          <cell r="AE15">
            <v>0</v>
          </cell>
          <cell r="AF15"/>
          <cell r="AG15"/>
          <cell r="AH15">
            <v>0</v>
          </cell>
          <cell r="AI15"/>
        </row>
        <row r="16">
          <cell r="B16" t="str">
            <v>Bhuj_2 - PW068</v>
          </cell>
          <cell r="C16" t="str">
            <v>PGCIL - (Bhuj Bhanaskanta Transmission Line - TW05)</v>
          </cell>
          <cell r="D16" t="str">
            <v>Completed</v>
          </cell>
          <cell r="E16">
            <v>13637971</v>
          </cell>
          <cell r="F16">
            <v>0</v>
          </cell>
          <cell r="G16"/>
          <cell r="H16">
            <v>0</v>
          </cell>
          <cell r="I16">
            <v>13637971</v>
          </cell>
          <cell r="J16">
            <v>9</v>
          </cell>
          <cell r="K16">
            <v>0</v>
          </cell>
          <cell r="L16"/>
          <cell r="M16"/>
          <cell r="N16">
            <v>9</v>
          </cell>
          <cell r="O16">
            <v>13637980</v>
          </cell>
          <cell r="P16"/>
          <cell r="Q16">
            <v>13637980</v>
          </cell>
          <cell r="R16"/>
          <cell r="S16" t="str">
            <v>Non-current</v>
          </cell>
          <cell r="T16"/>
          <cell r="U16">
            <v>13637971</v>
          </cell>
          <cell r="V16"/>
          <cell r="W16"/>
          <cell r="X16"/>
          <cell r="Y16"/>
          <cell r="Z16"/>
          <cell r="AA16"/>
          <cell r="AB16">
            <v>13637971</v>
          </cell>
          <cell r="AC16"/>
          <cell r="AD16"/>
          <cell r="AE16">
            <v>0</v>
          </cell>
          <cell r="AF16">
            <v>9</v>
          </cell>
          <cell r="AG16"/>
          <cell r="AH16">
            <v>0</v>
          </cell>
          <cell r="AI16"/>
        </row>
        <row r="17">
          <cell r="B17" t="str">
            <v>Gonda - PW069</v>
          </cell>
          <cell r="C17" t="str">
            <v>MVVNL</v>
          </cell>
          <cell r="D17" t="str">
            <v>Completed</v>
          </cell>
          <cell r="E17">
            <v>2952526.98</v>
          </cell>
          <cell r="F17">
            <v>0</v>
          </cell>
          <cell r="G17"/>
          <cell r="H17">
            <v>0</v>
          </cell>
          <cell r="I17">
            <v>2952526.98</v>
          </cell>
          <cell r="J17">
            <v>19611161.02</v>
          </cell>
          <cell r="K17">
            <v>0</v>
          </cell>
          <cell r="L17"/>
          <cell r="M17"/>
          <cell r="N17">
            <v>19611161.02</v>
          </cell>
          <cell r="O17">
            <v>22563688</v>
          </cell>
          <cell r="P17"/>
          <cell r="Q17">
            <v>22563688</v>
          </cell>
          <cell r="R17"/>
          <cell r="S17" t="str">
            <v>Current</v>
          </cell>
          <cell r="T17">
            <v>2952526.98</v>
          </cell>
          <cell r="U17"/>
          <cell r="V17"/>
          <cell r="W17"/>
          <cell r="X17"/>
          <cell r="Y17"/>
          <cell r="Z17"/>
          <cell r="AA17"/>
          <cell r="AB17">
            <v>2952526.98</v>
          </cell>
          <cell r="AC17"/>
          <cell r="AD17"/>
          <cell r="AE17">
            <v>0</v>
          </cell>
          <cell r="AF17">
            <v>19611161.02</v>
          </cell>
          <cell r="AG17"/>
          <cell r="AH17">
            <v>0</v>
          </cell>
          <cell r="AI17"/>
        </row>
        <row r="18">
          <cell r="B18" t="str">
            <v>IPDS South 24 Paraganas- PW070</v>
          </cell>
          <cell r="C18" t="str">
            <v>West Bengal State Electricity Distribution Co. Ltd.</v>
          </cell>
          <cell r="D18" t="str">
            <v>Completed</v>
          </cell>
          <cell r="E18">
            <v>105207976.29000001</v>
          </cell>
          <cell r="F18">
            <v>0</v>
          </cell>
          <cell r="G18"/>
          <cell r="H18">
            <v>0</v>
          </cell>
          <cell r="I18">
            <v>105207976.29000001</v>
          </cell>
          <cell r="J18">
            <v>17591544.496999964</v>
          </cell>
          <cell r="K18">
            <v>0</v>
          </cell>
          <cell r="L18"/>
          <cell r="M18"/>
          <cell r="N18">
            <v>17591544.496999964</v>
          </cell>
          <cell r="O18">
            <v>122799520.78699997</v>
          </cell>
          <cell r="P18"/>
          <cell r="Q18">
            <v>122799520.78699997</v>
          </cell>
          <cell r="R18"/>
          <cell r="S18" t="str">
            <v>Current</v>
          </cell>
          <cell r="T18">
            <v>105207976.29000001</v>
          </cell>
          <cell r="U18"/>
          <cell r="V18"/>
          <cell r="W18"/>
          <cell r="X18">
            <v>0</v>
          </cell>
          <cell r="Y18">
            <v>105207976.29000001</v>
          </cell>
          <cell r="Z18"/>
          <cell r="AA18"/>
          <cell r="AB18">
            <v>0</v>
          </cell>
          <cell r="AC18"/>
          <cell r="AD18"/>
          <cell r="AE18">
            <v>0</v>
          </cell>
          <cell r="AF18">
            <v>17591544.496999964</v>
          </cell>
          <cell r="AG18"/>
          <cell r="AH18">
            <v>0</v>
          </cell>
          <cell r="AI18"/>
        </row>
        <row r="19">
          <cell r="B19" t="str">
            <v>DDUGJY-South paragnas - PW071</v>
          </cell>
          <cell r="C19" t="str">
            <v>West Bengal State Electricity Distribution Co. Ltd.</v>
          </cell>
          <cell r="D19" t="str">
            <v>In-progress</v>
          </cell>
          <cell r="E19">
            <v>2999922.1700000004</v>
          </cell>
          <cell r="F19">
            <v>0</v>
          </cell>
          <cell r="G19"/>
          <cell r="H19">
            <v>0</v>
          </cell>
          <cell r="I19">
            <v>2999922.1700000004</v>
          </cell>
          <cell r="J19">
            <v>17723279.940000001</v>
          </cell>
          <cell r="K19">
            <v>0</v>
          </cell>
          <cell r="L19"/>
          <cell r="M19"/>
          <cell r="N19">
            <v>17723279.940000001</v>
          </cell>
          <cell r="O19">
            <v>20723202.110000003</v>
          </cell>
          <cell r="P19"/>
          <cell r="Q19">
            <v>20723202.110000003</v>
          </cell>
          <cell r="R19"/>
          <cell r="S19" t="str">
            <v>Current</v>
          </cell>
          <cell r="T19">
            <v>2999922.1700000004</v>
          </cell>
          <cell r="U19"/>
          <cell r="V19"/>
          <cell r="W19"/>
          <cell r="X19">
            <v>0</v>
          </cell>
          <cell r="Y19">
            <v>2999922.1700000004</v>
          </cell>
          <cell r="Z19"/>
          <cell r="AA19"/>
          <cell r="AB19"/>
          <cell r="AC19"/>
          <cell r="AD19"/>
          <cell r="AE19">
            <v>0</v>
          </cell>
          <cell r="AF19">
            <v>10633967.964</v>
          </cell>
          <cell r="AG19">
            <v>7089311.9760000017</v>
          </cell>
          <cell r="AH19">
            <v>0</v>
          </cell>
          <cell r="AI19"/>
        </row>
        <row r="20">
          <cell r="B20" t="str">
            <v>Paschim Midnapur- PW072</v>
          </cell>
          <cell r="C20" t="str">
            <v>West Bengal State Electricity Distribution Co. Ltd.</v>
          </cell>
          <cell r="D20" t="str">
            <v>In-progress</v>
          </cell>
          <cell r="E20">
            <v>41268917.329999998</v>
          </cell>
          <cell r="F20">
            <v>0</v>
          </cell>
          <cell r="G20"/>
          <cell r="H20">
            <v>0</v>
          </cell>
          <cell r="I20">
            <v>41268917.329999998</v>
          </cell>
          <cell r="J20">
            <v>54305448.819999993</v>
          </cell>
          <cell r="K20">
            <v>0</v>
          </cell>
          <cell r="L20"/>
          <cell r="M20"/>
          <cell r="N20">
            <v>54305448.819999993</v>
          </cell>
          <cell r="O20">
            <v>95574366.149999991</v>
          </cell>
          <cell r="P20"/>
          <cell r="Q20">
            <v>95574366.149999991</v>
          </cell>
          <cell r="R20"/>
          <cell r="S20" t="str">
            <v>Current</v>
          </cell>
          <cell r="T20">
            <v>41268917.329999998</v>
          </cell>
          <cell r="U20"/>
          <cell r="V20"/>
          <cell r="W20"/>
          <cell r="X20">
            <v>41268917.329999998</v>
          </cell>
          <cell r="Y20"/>
          <cell r="Z20"/>
          <cell r="AA20"/>
          <cell r="AB20"/>
          <cell r="AC20"/>
          <cell r="AD20"/>
          <cell r="AE20">
            <v>0</v>
          </cell>
          <cell r="AF20">
            <v>32583269.291999996</v>
          </cell>
          <cell r="AG20">
            <v>21722179.527999997</v>
          </cell>
          <cell r="AH20">
            <v>0</v>
          </cell>
          <cell r="AI20"/>
        </row>
        <row r="21">
          <cell r="B21" t="str">
            <v>sahibganj - PW073</v>
          </cell>
          <cell r="C21" t="str">
            <v>JHARKAND BIJLI VITARAN NIGAM LIMITED</v>
          </cell>
          <cell r="D21" t="str">
            <v>Termination</v>
          </cell>
          <cell r="E21">
            <v>113574.34237288157</v>
          </cell>
          <cell r="F21">
            <v>0</v>
          </cell>
          <cell r="G21"/>
          <cell r="H21"/>
          <cell r="I21">
            <v>113574.34237288157</v>
          </cell>
          <cell r="J21">
            <v>172557253.01694915</v>
          </cell>
          <cell r="K21">
            <v>0</v>
          </cell>
          <cell r="L21"/>
          <cell r="M21"/>
          <cell r="N21">
            <v>172557253.01694915</v>
          </cell>
          <cell r="O21">
            <v>172670827.35932204</v>
          </cell>
          <cell r="P21"/>
          <cell r="Q21">
            <v>172670827.35932204</v>
          </cell>
          <cell r="R21"/>
          <cell r="S21" t="str">
            <v>Non-current</v>
          </cell>
          <cell r="T21"/>
          <cell r="U21">
            <v>113574.34237288157</v>
          </cell>
          <cell r="V21"/>
          <cell r="W21"/>
          <cell r="X21"/>
          <cell r="Y21"/>
          <cell r="Z21"/>
          <cell r="AA21"/>
          <cell r="AB21"/>
          <cell r="AC21">
            <v>113574.34237288157</v>
          </cell>
          <cell r="AD21"/>
          <cell r="AE21">
            <v>0</v>
          </cell>
          <cell r="AF21">
            <v>103534351.81016949</v>
          </cell>
          <cell r="AG21">
            <v>69022901.206779659</v>
          </cell>
          <cell r="AH21">
            <v>0</v>
          </cell>
          <cell r="AI21"/>
        </row>
        <row r="22">
          <cell r="B22" t="str">
            <v xml:space="preserve">Jamshedpur -PW074  </v>
          </cell>
          <cell r="C22" t="str">
            <v>JHARKAND BIJLI VITARAN NIGAM LIMITED</v>
          </cell>
          <cell r="D22" t="str">
            <v>Termination</v>
          </cell>
          <cell r="E22">
            <v>129417496</v>
          </cell>
          <cell r="F22">
            <v>0</v>
          </cell>
          <cell r="G22"/>
          <cell r="H22"/>
          <cell r="I22">
            <v>129417496</v>
          </cell>
          <cell r="J22">
            <v>125537728.172667</v>
          </cell>
          <cell r="K22">
            <v>0</v>
          </cell>
          <cell r="L22"/>
          <cell r="M22"/>
          <cell r="N22">
            <v>125537728.172667</v>
          </cell>
          <cell r="O22">
            <v>254955224.172667</v>
          </cell>
          <cell r="P22"/>
          <cell r="Q22">
            <v>254955224.172667</v>
          </cell>
          <cell r="R22"/>
          <cell r="S22" t="str">
            <v>Non-current</v>
          </cell>
          <cell r="T22"/>
          <cell r="U22">
            <v>129417496</v>
          </cell>
          <cell r="V22"/>
          <cell r="W22"/>
          <cell r="X22"/>
          <cell r="Y22"/>
          <cell r="Z22"/>
          <cell r="AA22"/>
          <cell r="AB22"/>
          <cell r="AC22">
            <v>129417496</v>
          </cell>
          <cell r="AD22"/>
          <cell r="AE22">
            <v>0</v>
          </cell>
          <cell r="AF22"/>
          <cell r="AG22">
            <v>125537728.172667</v>
          </cell>
          <cell r="AH22">
            <v>0</v>
          </cell>
          <cell r="AI22"/>
        </row>
        <row r="23">
          <cell r="B23" t="str">
            <v>East Singhbhum Project - PW075</v>
          </cell>
          <cell r="C23" t="str">
            <v>JHARKAND BIJLI VITARAN NIGAM LIMITED</v>
          </cell>
          <cell r="D23" t="str">
            <v>Termination</v>
          </cell>
          <cell r="E23">
            <v>25741438.482613962</v>
          </cell>
          <cell r="F23">
            <v>0</v>
          </cell>
          <cell r="G23"/>
          <cell r="H23"/>
          <cell r="I23">
            <v>25741438.482613962</v>
          </cell>
          <cell r="J23">
            <v>114405667.43988466</v>
          </cell>
          <cell r="K23">
            <v>0</v>
          </cell>
          <cell r="L23"/>
          <cell r="M23"/>
          <cell r="N23">
            <v>114405667.43988466</v>
          </cell>
          <cell r="O23">
            <v>140147105.92249861</v>
          </cell>
          <cell r="P23"/>
          <cell r="Q23">
            <v>140147105.92249861</v>
          </cell>
          <cell r="R23"/>
          <cell r="S23" t="str">
            <v>Non-current</v>
          </cell>
          <cell r="T23"/>
          <cell r="U23">
            <v>25741438.482613962</v>
          </cell>
          <cell r="V23"/>
          <cell r="W23"/>
          <cell r="X23"/>
          <cell r="Y23"/>
          <cell r="Z23"/>
          <cell r="AA23"/>
          <cell r="AB23"/>
          <cell r="AC23">
            <v>25741438.482613962</v>
          </cell>
          <cell r="AD23"/>
          <cell r="AE23">
            <v>0</v>
          </cell>
          <cell r="AF23"/>
          <cell r="AG23">
            <v>114405667.43988466</v>
          </cell>
          <cell r="AH23">
            <v>0</v>
          </cell>
          <cell r="AI23"/>
        </row>
        <row r="24">
          <cell r="B24" t="str">
            <v>West Singhbhum Project - PW076</v>
          </cell>
          <cell r="C24" t="str">
            <v>JHARKAND BIJLI VITARAN NIGAM LIMITED</v>
          </cell>
          <cell r="D24" t="str">
            <v>Termination</v>
          </cell>
          <cell r="E24">
            <v>37333640.122508444</v>
          </cell>
          <cell r="F24">
            <v>0</v>
          </cell>
          <cell r="G24"/>
          <cell r="H24"/>
          <cell r="I24">
            <v>37333640.122508444</v>
          </cell>
          <cell r="J24">
            <v>207752856.96799999</v>
          </cell>
          <cell r="K24">
            <v>0</v>
          </cell>
          <cell r="L24"/>
          <cell r="M24"/>
          <cell r="N24">
            <v>207752856.96799999</v>
          </cell>
          <cell r="O24">
            <v>245086497.09050843</v>
          </cell>
          <cell r="P24"/>
          <cell r="Q24">
            <v>245086497.09050843</v>
          </cell>
          <cell r="R24"/>
          <cell r="S24" t="str">
            <v>Non-current</v>
          </cell>
          <cell r="T24"/>
          <cell r="U24">
            <v>37333640.122508444</v>
          </cell>
          <cell r="V24"/>
          <cell r="W24"/>
          <cell r="X24"/>
          <cell r="Y24"/>
          <cell r="Z24"/>
          <cell r="AA24"/>
          <cell r="AB24"/>
          <cell r="AC24">
            <v>37333640.122508444</v>
          </cell>
          <cell r="AD24"/>
          <cell r="AE24">
            <v>0</v>
          </cell>
          <cell r="AF24"/>
          <cell r="AG24">
            <v>207752856.96799999</v>
          </cell>
          <cell r="AH24">
            <v>0</v>
          </cell>
          <cell r="AI24"/>
        </row>
        <row r="25">
          <cell r="B25" t="str">
            <v>PW077 Dumka-Sahibganj IPDS</v>
          </cell>
          <cell r="C25" t="str">
            <v>JHARKAND BIJLI VITARAN NIGAM LIMITED</v>
          </cell>
          <cell r="D25" t="str">
            <v>Termination</v>
          </cell>
          <cell r="E25">
            <v>0</v>
          </cell>
          <cell r="F25">
            <v>0</v>
          </cell>
          <cell r="G25"/>
          <cell r="H25">
            <v>0</v>
          </cell>
          <cell r="I25">
            <v>0</v>
          </cell>
          <cell r="J25">
            <v>59401731.908474602</v>
          </cell>
          <cell r="K25">
            <v>0</v>
          </cell>
          <cell r="L25"/>
          <cell r="M25"/>
          <cell r="N25">
            <v>59401731.908474602</v>
          </cell>
          <cell r="O25">
            <v>59401731.908474602</v>
          </cell>
          <cell r="P25"/>
          <cell r="Q25">
            <v>59401731.908474602</v>
          </cell>
          <cell r="R25"/>
          <cell r="S25" t="str">
            <v>Non-current</v>
          </cell>
          <cell r="T25"/>
          <cell r="U25">
            <v>0</v>
          </cell>
          <cell r="V25"/>
          <cell r="W25">
            <v>0</v>
          </cell>
          <cell r="X25"/>
          <cell r="Y25"/>
          <cell r="Z25"/>
          <cell r="AA25"/>
          <cell r="AB25"/>
          <cell r="AC25">
            <v>0</v>
          </cell>
          <cell r="AD25"/>
          <cell r="AE25">
            <v>0</v>
          </cell>
          <cell r="AF25"/>
          <cell r="AG25">
            <v>59401731.908474602</v>
          </cell>
          <cell r="AH25">
            <v>0</v>
          </cell>
          <cell r="AI25"/>
        </row>
        <row r="26">
          <cell r="B26" t="str">
            <v xml:space="preserve">PW078 Dhanbad </v>
          </cell>
          <cell r="C26" t="str">
            <v>JHARKAND BIJLI VITARAN NIGAM LIMITED</v>
          </cell>
          <cell r="D26" t="str">
            <v>Termination</v>
          </cell>
          <cell r="E26">
            <v>0</v>
          </cell>
          <cell r="F26">
            <v>0</v>
          </cell>
          <cell r="G26"/>
          <cell r="H26">
            <v>0</v>
          </cell>
          <cell r="I26">
            <v>0</v>
          </cell>
          <cell r="J26">
            <v>58280719</v>
          </cell>
          <cell r="K26">
            <v>0</v>
          </cell>
          <cell r="L26"/>
          <cell r="M26"/>
          <cell r="N26">
            <v>58280719</v>
          </cell>
          <cell r="O26">
            <v>58280719</v>
          </cell>
          <cell r="P26"/>
          <cell r="Q26">
            <v>58280719</v>
          </cell>
          <cell r="R26"/>
          <cell r="S26" t="str">
            <v>Non-current</v>
          </cell>
          <cell r="T26"/>
          <cell r="U26">
            <v>0</v>
          </cell>
          <cell r="V26"/>
          <cell r="W26"/>
          <cell r="X26"/>
          <cell r="Y26"/>
          <cell r="Z26"/>
          <cell r="AA26"/>
          <cell r="AB26"/>
          <cell r="AC26">
            <v>0</v>
          </cell>
          <cell r="AD26"/>
          <cell r="AE26">
            <v>0</v>
          </cell>
          <cell r="AF26"/>
          <cell r="AG26">
            <v>58280719</v>
          </cell>
          <cell r="AH26">
            <v>0</v>
          </cell>
          <cell r="AI26"/>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ubtotal(9,F3:F21)" TargetMode="External"/><Relationship Id="rId1" Type="http://schemas.openxmlformats.org/officeDocument/2006/relationships/hyperlink" Target="mailto:=@subtotal(9,F3:F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45"/>
  <sheetViews>
    <sheetView topLeftCell="A31" workbookViewId="0">
      <selection activeCell="O4" sqref="O4"/>
    </sheetView>
  </sheetViews>
  <sheetFormatPr defaultColWidth="9.21875" defaultRowHeight="14.4" x14ac:dyDescent="0.3"/>
  <cols>
    <col min="1" max="2" width="9.21875" style="1"/>
    <col min="3" max="3" width="21.21875" style="1" bestFit="1" customWidth="1"/>
    <col min="4" max="4" width="12.6640625" style="1" hidden="1" customWidth="1"/>
    <col min="5" max="9" width="12.6640625" style="1" customWidth="1"/>
    <col min="10" max="10" width="17.6640625" style="1" customWidth="1"/>
    <col min="11" max="13" width="9.21875" style="1"/>
    <col min="14" max="14" width="10.109375" style="1" customWidth="1"/>
    <col min="15" max="15" width="11.5546875" style="1" customWidth="1"/>
    <col min="16" max="16384" width="9.21875" style="1"/>
  </cols>
  <sheetData>
    <row r="1" spans="2:15" x14ac:dyDescent="0.3">
      <c r="E1" s="2"/>
      <c r="F1" s="2"/>
    </row>
    <row r="2" spans="2:15" x14ac:dyDescent="0.3">
      <c r="B2" s="3" t="s">
        <v>0</v>
      </c>
      <c r="G2" s="58" t="s">
        <v>1</v>
      </c>
      <c r="H2" s="58"/>
      <c r="I2" s="58"/>
      <c r="L2" s="1" t="s">
        <v>0</v>
      </c>
    </row>
    <row r="3" spans="2:15" x14ac:dyDescent="0.3">
      <c r="C3" s="3"/>
      <c r="D3" s="47">
        <f>SUBTOTAL(9,D5:D158)</f>
        <v>3.3295714740000002</v>
      </c>
      <c r="E3" s="47">
        <f>SUBTOTAL(9,E5:E158)</f>
        <v>2.1289288281000003</v>
      </c>
      <c r="F3" s="47">
        <f t="shared" ref="F3:I3" si="0">SUBTOTAL(9,F5:F158)</f>
        <v>1.19731538</v>
      </c>
      <c r="G3" s="47">
        <f t="shared" si="0"/>
        <v>0.5709832829999999</v>
      </c>
      <c r="H3" s="47">
        <f t="shared" si="0"/>
        <v>2.1667281910000007</v>
      </c>
      <c r="I3" s="47">
        <f t="shared" si="0"/>
        <v>0.59186000000000005</v>
      </c>
      <c r="N3" s="48">
        <v>2.1289288281000003</v>
      </c>
      <c r="O3" s="48">
        <v>1.19731538</v>
      </c>
    </row>
    <row r="4" spans="2:15" s="7" customFormat="1" x14ac:dyDescent="0.3">
      <c r="B4" s="4" t="s">
        <v>2</v>
      </c>
      <c r="C4" s="4" t="s">
        <v>3</v>
      </c>
      <c r="D4" s="5" t="s">
        <v>4</v>
      </c>
      <c r="E4" s="5" t="s">
        <v>5</v>
      </c>
      <c r="F4" s="5" t="s">
        <v>6</v>
      </c>
      <c r="G4" s="5" t="s">
        <v>7</v>
      </c>
      <c r="H4" s="5" t="s">
        <v>8</v>
      </c>
      <c r="I4" s="5" t="s">
        <v>9</v>
      </c>
      <c r="J4" s="6" t="s">
        <v>10</v>
      </c>
      <c r="L4" s="7" t="s">
        <v>2</v>
      </c>
      <c r="M4" s="7" t="s">
        <v>3</v>
      </c>
      <c r="N4" s="7" t="s">
        <v>5</v>
      </c>
      <c r="O4" s="7" t="s">
        <v>6</v>
      </c>
    </row>
    <row r="5" spans="2:15" x14ac:dyDescent="0.3">
      <c r="B5" s="1" t="s">
        <v>11</v>
      </c>
      <c r="C5" s="8" t="s">
        <v>12</v>
      </c>
      <c r="D5" s="9">
        <v>4.9999999999999979E-4</v>
      </c>
      <c r="E5" s="9"/>
      <c r="F5" s="9">
        <f>D5</f>
        <v>4.9999999999999979E-4</v>
      </c>
      <c r="G5" s="9">
        <f>D5</f>
        <v>4.9999999999999979E-4</v>
      </c>
      <c r="H5" s="9"/>
      <c r="I5" s="9"/>
      <c r="J5" s="59" t="s">
        <v>13</v>
      </c>
      <c r="L5" s="1" t="s">
        <v>11</v>
      </c>
      <c r="M5" s="1" t="s">
        <v>12</v>
      </c>
      <c r="N5" s="48"/>
      <c r="O5" s="48">
        <v>4.9999999999999979E-4</v>
      </c>
    </row>
    <row r="6" spans="2:15" x14ac:dyDescent="0.3">
      <c r="B6" s="1" t="s">
        <v>11</v>
      </c>
      <c r="C6" s="8" t="s">
        <v>14</v>
      </c>
      <c r="D6" s="9">
        <v>1.9E-3</v>
      </c>
      <c r="E6" s="9"/>
      <c r="F6" s="9">
        <f>D6</f>
        <v>1.9E-3</v>
      </c>
      <c r="G6" s="9">
        <f>D6</f>
        <v>1.9E-3</v>
      </c>
      <c r="H6" s="9"/>
      <c r="I6" s="9"/>
      <c r="J6" s="59"/>
      <c r="L6" s="1" t="s">
        <v>11</v>
      </c>
      <c r="M6" s="1" t="s">
        <v>14</v>
      </c>
      <c r="N6" s="48"/>
      <c r="O6" s="48">
        <v>1.9E-3</v>
      </c>
    </row>
    <row r="7" spans="2:15" x14ac:dyDescent="0.3">
      <c r="B7" s="1" t="s">
        <v>15</v>
      </c>
      <c r="C7" s="8" t="s">
        <v>16</v>
      </c>
      <c r="D7" s="9">
        <v>3.3432000000000003E-2</v>
      </c>
      <c r="E7" s="9">
        <f>D7</f>
        <v>3.3432000000000003E-2</v>
      </c>
      <c r="F7" s="9"/>
      <c r="G7" s="9"/>
      <c r="H7" s="9">
        <f>D7</f>
        <v>3.3432000000000003E-2</v>
      </c>
      <c r="I7" s="9"/>
      <c r="J7" s="59"/>
      <c r="L7" s="1" t="s">
        <v>15</v>
      </c>
      <c r="M7" s="1" t="s">
        <v>16</v>
      </c>
      <c r="N7" s="48">
        <v>3.3432000000000003E-2</v>
      </c>
      <c r="O7" s="48">
        <v>0</v>
      </c>
    </row>
    <row r="8" spans="2:15" x14ac:dyDescent="0.3">
      <c r="B8" s="1" t="s">
        <v>17</v>
      </c>
      <c r="C8" s="8" t="s">
        <v>18</v>
      </c>
      <c r="D8" s="9">
        <v>1.2999999999999999E-3</v>
      </c>
      <c r="E8" s="9">
        <f>D8</f>
        <v>1.2999999999999999E-3</v>
      </c>
      <c r="F8" s="9"/>
      <c r="G8" s="9"/>
      <c r="H8" s="9">
        <f>D8</f>
        <v>1.2999999999999999E-3</v>
      </c>
      <c r="I8" s="9"/>
      <c r="J8" s="59"/>
      <c r="L8" s="1" t="s">
        <v>17</v>
      </c>
      <c r="M8" s="1" t="s">
        <v>18</v>
      </c>
      <c r="N8" s="48">
        <v>1.2999999999999999E-3</v>
      </c>
      <c r="O8" s="48">
        <v>0</v>
      </c>
    </row>
    <row r="9" spans="2:15" x14ac:dyDescent="0.3">
      <c r="B9" s="1" t="s">
        <v>11</v>
      </c>
      <c r="C9" s="8" t="s">
        <v>19</v>
      </c>
      <c r="D9" s="9">
        <v>8.3310000000000003E-4</v>
      </c>
      <c r="E9" s="9"/>
      <c r="F9" s="9">
        <f>D9</f>
        <v>8.3310000000000003E-4</v>
      </c>
      <c r="G9" s="9">
        <f>D9</f>
        <v>8.3310000000000003E-4</v>
      </c>
      <c r="H9" s="9"/>
      <c r="I9" s="9"/>
      <c r="J9" s="59"/>
      <c r="L9" s="1" t="s">
        <v>11</v>
      </c>
      <c r="M9" s="1" t="s">
        <v>19</v>
      </c>
      <c r="N9" s="48">
        <v>0</v>
      </c>
      <c r="O9" s="48">
        <v>8.3310000000000003E-4</v>
      </c>
    </row>
    <row r="10" spans="2:15" x14ac:dyDescent="0.3">
      <c r="B10" s="1" t="s">
        <v>20</v>
      </c>
      <c r="C10" s="8" t="s">
        <v>21</v>
      </c>
      <c r="D10" s="9">
        <v>5.0033300000000003E-2</v>
      </c>
      <c r="E10" s="9">
        <f>D10</f>
        <v>5.0033300000000003E-2</v>
      </c>
      <c r="F10" s="9"/>
      <c r="G10" s="9"/>
      <c r="H10" s="9">
        <v>5.0033300000000003E-2</v>
      </c>
      <c r="I10" s="9"/>
      <c r="J10" s="59"/>
      <c r="L10" s="1" t="s">
        <v>20</v>
      </c>
      <c r="M10" s="1" t="s">
        <v>21</v>
      </c>
      <c r="N10" s="48">
        <v>5.0033300000000003E-2</v>
      </c>
      <c r="O10" s="48">
        <v>0</v>
      </c>
    </row>
    <row r="11" spans="2:15" x14ac:dyDescent="0.3">
      <c r="B11" s="1" t="s">
        <v>22</v>
      </c>
      <c r="C11" s="8" t="s">
        <v>23</v>
      </c>
      <c r="D11" s="9">
        <v>3.0759000000000002E-2</v>
      </c>
      <c r="E11" s="9"/>
      <c r="F11" s="9">
        <f>D11</f>
        <v>3.0759000000000002E-2</v>
      </c>
      <c r="G11" s="9">
        <f>D11</f>
        <v>3.0759000000000002E-2</v>
      </c>
      <c r="H11" s="9"/>
      <c r="I11" s="9"/>
      <c r="J11" s="59"/>
      <c r="L11" s="1" t="s">
        <v>22</v>
      </c>
      <c r="M11" s="1" t="s">
        <v>23</v>
      </c>
      <c r="N11" s="48">
        <v>0</v>
      </c>
      <c r="O11" s="48">
        <v>3.0759000000000002E-2</v>
      </c>
    </row>
    <row r="12" spans="2:15" x14ac:dyDescent="0.3">
      <c r="B12" s="1" t="s">
        <v>22</v>
      </c>
      <c r="C12" s="8" t="s">
        <v>24</v>
      </c>
      <c r="D12" s="9">
        <v>0.90526816799999998</v>
      </c>
      <c r="E12" s="9">
        <f>2141345/10000000</f>
        <v>0.21413450000000001</v>
      </c>
      <c r="F12" s="9">
        <f>D12-E12</f>
        <v>0.69113366799999998</v>
      </c>
      <c r="G12" s="9"/>
      <c r="H12" s="9">
        <f>D12</f>
        <v>0.90526816799999998</v>
      </c>
      <c r="I12" s="9"/>
      <c r="J12" s="59"/>
      <c r="L12" s="1" t="s">
        <v>22</v>
      </c>
      <c r="M12" s="1" t="s">
        <v>24</v>
      </c>
      <c r="N12" s="48">
        <v>0.21413450000000001</v>
      </c>
      <c r="O12" s="48">
        <v>0.69113366799999998</v>
      </c>
    </row>
    <row r="13" spans="2:15" x14ac:dyDescent="0.3">
      <c r="B13" s="1" t="s">
        <v>11</v>
      </c>
      <c r="C13" s="8" t="s">
        <v>25</v>
      </c>
      <c r="D13" s="9">
        <v>1.2327299999999999E-2</v>
      </c>
      <c r="E13" s="9">
        <v>0</v>
      </c>
      <c r="F13" s="9">
        <v>0</v>
      </c>
      <c r="G13" s="9">
        <f t="shared" ref="G13:G14" si="1">D13</f>
        <v>1.2327299999999999E-2</v>
      </c>
      <c r="H13" s="9"/>
      <c r="I13" s="9"/>
      <c r="J13" s="59"/>
      <c r="L13" s="1" t="s">
        <v>11</v>
      </c>
      <c r="M13" s="1" t="s">
        <v>25</v>
      </c>
      <c r="N13" s="48">
        <v>0</v>
      </c>
      <c r="O13" s="48">
        <v>0</v>
      </c>
    </row>
    <row r="14" spans="2:15" x14ac:dyDescent="0.3">
      <c r="B14" s="1" t="s">
        <v>11</v>
      </c>
      <c r="C14" s="8" t="s">
        <v>26</v>
      </c>
      <c r="D14" s="9">
        <v>-3.200000002980232E-8</v>
      </c>
      <c r="E14" s="9"/>
      <c r="F14" s="9"/>
      <c r="G14" s="9">
        <f t="shared" si="1"/>
        <v>-3.200000002980232E-8</v>
      </c>
      <c r="H14" s="9"/>
      <c r="I14" s="9"/>
      <c r="J14" s="59"/>
      <c r="L14" s="1" t="s">
        <v>11</v>
      </c>
      <c r="M14" s="1" t="s">
        <v>26</v>
      </c>
      <c r="N14" s="48">
        <v>0</v>
      </c>
      <c r="O14" s="48">
        <v>0</v>
      </c>
    </row>
    <row r="15" spans="2:15" x14ac:dyDescent="0.3">
      <c r="B15" s="1" t="s">
        <v>22</v>
      </c>
      <c r="C15" s="8" t="s">
        <v>27</v>
      </c>
      <c r="D15" s="9">
        <v>0.54300569700000001</v>
      </c>
      <c r="E15" s="9"/>
      <c r="F15" s="9">
        <f>D15</f>
        <v>0.54300569700000001</v>
      </c>
      <c r="G15" s="9"/>
      <c r="H15" s="9">
        <f>D15</f>
        <v>0.54300569700000001</v>
      </c>
      <c r="I15" s="9"/>
      <c r="J15" s="59"/>
      <c r="L15" s="1" t="s">
        <v>22</v>
      </c>
      <c r="M15" s="1" t="s">
        <v>27</v>
      </c>
      <c r="N15" s="48">
        <v>0</v>
      </c>
      <c r="O15" s="48">
        <v>0.54300569700000001</v>
      </c>
    </row>
    <row r="16" spans="2:15" x14ac:dyDescent="0.3">
      <c r="B16" s="1" t="s">
        <v>15</v>
      </c>
      <c r="C16" s="8" t="s">
        <v>28</v>
      </c>
      <c r="D16" s="9">
        <v>0.58840982600000002</v>
      </c>
      <c r="E16" s="9">
        <f>D16</f>
        <v>0.58840982600000002</v>
      </c>
      <c r="F16" s="9"/>
      <c r="G16" s="9"/>
      <c r="H16" s="9">
        <f>D16</f>
        <v>0.58840982600000002</v>
      </c>
      <c r="I16" s="9"/>
      <c r="J16" s="59"/>
      <c r="L16" s="1" t="s">
        <v>15</v>
      </c>
      <c r="M16" s="1" t="s">
        <v>28</v>
      </c>
      <c r="N16" s="48">
        <v>0.58840982600000002</v>
      </c>
      <c r="O16" s="48">
        <v>0</v>
      </c>
    </row>
    <row r="17" spans="2:15" x14ac:dyDescent="0.3">
      <c r="B17" s="1" t="s">
        <v>29</v>
      </c>
      <c r="C17" s="8" t="s">
        <v>29</v>
      </c>
      <c r="D17" s="9">
        <v>-0.97722500000000001</v>
      </c>
      <c r="E17" s="9">
        <v>-0.25</v>
      </c>
      <c r="F17" s="9">
        <f>D17-E17+0.02</f>
        <v>-0.70722499999999999</v>
      </c>
      <c r="G17" s="9"/>
      <c r="H17" s="9">
        <f>D17</f>
        <v>-0.97722500000000001</v>
      </c>
      <c r="I17" s="9"/>
      <c r="J17" s="59"/>
      <c r="L17" s="1" t="s">
        <v>29</v>
      </c>
      <c r="M17" s="1" t="s">
        <v>29</v>
      </c>
      <c r="N17" s="48">
        <v>-0.25</v>
      </c>
      <c r="O17" s="48">
        <v>-0.70722499999999999</v>
      </c>
    </row>
    <row r="18" spans="2:15" x14ac:dyDescent="0.3">
      <c r="B18" s="1" t="s">
        <v>11</v>
      </c>
      <c r="C18" s="8" t="s">
        <v>30</v>
      </c>
      <c r="D18" s="9">
        <v>2.1000000000000001E-2</v>
      </c>
      <c r="E18" s="9">
        <f>D18/10000000</f>
        <v>2.1000000000000002E-9</v>
      </c>
      <c r="F18" s="9"/>
      <c r="G18" s="9">
        <f t="shared" ref="G18:G20" si="2">D18</f>
        <v>2.1000000000000001E-2</v>
      </c>
      <c r="H18" s="9"/>
      <c r="I18" s="9"/>
      <c r="J18" s="59"/>
      <c r="L18" s="1" t="s">
        <v>11</v>
      </c>
      <c r="M18" s="1" t="s">
        <v>30</v>
      </c>
      <c r="N18" s="48">
        <v>2.1000000000000002E-9</v>
      </c>
      <c r="O18" s="48">
        <v>0</v>
      </c>
    </row>
    <row r="19" spans="2:15" x14ac:dyDescent="0.3">
      <c r="B19" s="1" t="s">
        <v>11</v>
      </c>
      <c r="C19" s="8" t="s">
        <v>31</v>
      </c>
      <c r="D19" s="9">
        <v>2.3839999999999998E-3</v>
      </c>
      <c r="E19" s="9"/>
      <c r="F19" s="9">
        <f>D19</f>
        <v>2.3839999999999998E-3</v>
      </c>
      <c r="G19" s="9">
        <f t="shared" si="2"/>
        <v>2.3839999999999998E-3</v>
      </c>
      <c r="H19" s="9"/>
      <c r="I19" s="9"/>
      <c r="J19" s="59"/>
      <c r="L19" s="1" t="s">
        <v>11</v>
      </c>
      <c r="M19" s="1" t="s">
        <v>31</v>
      </c>
      <c r="N19" s="48">
        <v>0</v>
      </c>
      <c r="O19" s="48">
        <v>2.3839999999999998E-3</v>
      </c>
    </row>
    <row r="20" spans="2:15" x14ac:dyDescent="0.3">
      <c r="B20" s="1" t="s">
        <v>11</v>
      </c>
      <c r="C20" s="8" t="s">
        <v>32</v>
      </c>
      <c r="D20" s="9">
        <v>2.7000000000000001E-3</v>
      </c>
      <c r="E20" s="9">
        <f>37000/10000000</f>
        <v>3.7000000000000002E-3</v>
      </c>
      <c r="F20" s="9">
        <f>D20-E20</f>
        <v>-1E-3</v>
      </c>
      <c r="G20" s="9">
        <f t="shared" si="2"/>
        <v>2.7000000000000001E-3</v>
      </c>
      <c r="H20" s="9"/>
      <c r="I20" s="9"/>
      <c r="J20" s="59"/>
      <c r="L20" s="1" t="s">
        <v>11</v>
      </c>
      <c r="M20" s="1" t="s">
        <v>32</v>
      </c>
      <c r="N20" s="48">
        <v>3.7000000000000002E-3</v>
      </c>
      <c r="O20" s="48">
        <v>-1E-3</v>
      </c>
    </row>
    <row r="21" spans="2:15" x14ac:dyDescent="0.3">
      <c r="B21" s="1" t="s">
        <v>15</v>
      </c>
      <c r="C21" s="8" t="s">
        <v>33</v>
      </c>
      <c r="D21" s="9">
        <v>0.13893</v>
      </c>
      <c r="E21" s="9">
        <f>D21</f>
        <v>0.13893</v>
      </c>
      <c r="F21" s="9"/>
      <c r="G21" s="9"/>
      <c r="H21" s="9">
        <f>D21</f>
        <v>0.13893</v>
      </c>
      <c r="I21" s="9"/>
      <c r="J21" s="59"/>
      <c r="L21" s="1" t="s">
        <v>15</v>
      </c>
      <c r="M21" s="1" t="s">
        <v>33</v>
      </c>
      <c r="N21" s="48">
        <v>0.13893</v>
      </c>
      <c r="O21" s="48">
        <v>0</v>
      </c>
    </row>
    <row r="22" spans="2:15" x14ac:dyDescent="0.3">
      <c r="B22" s="1" t="s">
        <v>15</v>
      </c>
      <c r="C22" s="8" t="s">
        <v>34</v>
      </c>
      <c r="D22" s="9">
        <v>5.5530000000000003E-2</v>
      </c>
      <c r="E22" s="9">
        <f>D22</f>
        <v>5.5530000000000003E-2</v>
      </c>
      <c r="F22" s="9"/>
      <c r="G22" s="9"/>
      <c r="H22" s="9">
        <f>D22</f>
        <v>5.5530000000000003E-2</v>
      </c>
      <c r="I22" s="9"/>
      <c r="J22" s="59"/>
      <c r="L22" s="1" t="s">
        <v>15</v>
      </c>
      <c r="M22" s="1" t="s">
        <v>34</v>
      </c>
      <c r="N22" s="48">
        <v>5.5530000000000003E-2</v>
      </c>
      <c r="O22" s="48">
        <v>0</v>
      </c>
    </row>
    <row r="23" spans="2:15" x14ac:dyDescent="0.3">
      <c r="B23" s="1" t="s">
        <v>29</v>
      </c>
      <c r="C23" s="8" t="s">
        <v>35</v>
      </c>
      <c r="D23" s="9">
        <v>7.6859999999999998E-2</v>
      </c>
      <c r="E23" s="9"/>
      <c r="F23" s="9">
        <f>D23</f>
        <v>7.6859999999999998E-2</v>
      </c>
      <c r="G23" s="9"/>
      <c r="H23" s="9">
        <f>D23</f>
        <v>7.6859999999999998E-2</v>
      </c>
      <c r="I23" s="9"/>
      <c r="J23" s="59"/>
      <c r="L23" s="1" t="s">
        <v>29</v>
      </c>
      <c r="M23" s="1" t="s">
        <v>35</v>
      </c>
      <c r="N23" s="48">
        <v>0</v>
      </c>
      <c r="O23" s="48">
        <v>7.6859999999999998E-2</v>
      </c>
    </row>
    <row r="24" spans="2:15" x14ac:dyDescent="0.3">
      <c r="B24" s="1" t="s">
        <v>11</v>
      </c>
      <c r="C24" s="8" t="s">
        <v>36</v>
      </c>
      <c r="D24" s="9">
        <v>2.1000000000000001E-2</v>
      </c>
      <c r="E24" s="9">
        <f t="shared" ref="E24:E29" si="3">D24</f>
        <v>2.1000000000000001E-2</v>
      </c>
      <c r="F24" s="9"/>
      <c r="G24" s="9">
        <f t="shared" ref="G24:G25" si="4">D24</f>
        <v>2.1000000000000001E-2</v>
      </c>
      <c r="H24" s="9"/>
      <c r="I24" s="9"/>
      <c r="J24" s="59"/>
      <c r="L24" s="1" t="s">
        <v>11</v>
      </c>
      <c r="M24" s="1" t="s">
        <v>36</v>
      </c>
      <c r="N24" s="48">
        <v>2.1000000000000001E-2</v>
      </c>
      <c r="O24" s="48">
        <v>0</v>
      </c>
    </row>
    <row r="25" spans="2:15" x14ac:dyDescent="0.3">
      <c r="B25" s="1" t="s">
        <v>11</v>
      </c>
      <c r="C25" s="8" t="s">
        <v>37</v>
      </c>
      <c r="D25" s="9">
        <v>-5.0000000000000001E-4</v>
      </c>
      <c r="E25" s="9">
        <f t="shared" si="3"/>
        <v>-5.0000000000000001E-4</v>
      </c>
      <c r="F25" s="9"/>
      <c r="G25" s="9">
        <f t="shared" si="4"/>
        <v>-5.0000000000000001E-4</v>
      </c>
      <c r="H25" s="9"/>
      <c r="I25" s="9"/>
      <c r="J25" s="59"/>
      <c r="L25" s="1" t="s">
        <v>11</v>
      </c>
      <c r="M25" s="1" t="s">
        <v>37</v>
      </c>
      <c r="N25" s="48">
        <v>-5.0000000000000001E-4</v>
      </c>
      <c r="O25" s="48">
        <v>0</v>
      </c>
    </row>
    <row r="26" spans="2:15" x14ac:dyDescent="0.3">
      <c r="B26" s="1" t="s">
        <v>38</v>
      </c>
      <c r="C26" s="8" t="s">
        <v>39</v>
      </c>
      <c r="D26" s="9">
        <v>-1.6499999999999996E-3</v>
      </c>
      <c r="E26" s="9">
        <f t="shared" si="3"/>
        <v>-1.6499999999999996E-3</v>
      </c>
      <c r="F26" s="9">
        <v>0</v>
      </c>
      <c r="G26" s="9"/>
      <c r="H26" s="9">
        <f>D26</f>
        <v>-1.6499999999999996E-3</v>
      </c>
      <c r="I26" s="9"/>
      <c r="J26" s="59"/>
      <c r="L26" s="1" t="s">
        <v>38</v>
      </c>
      <c r="M26" s="1" t="s">
        <v>39</v>
      </c>
      <c r="N26" s="48">
        <v>-1.6499999999999996E-3</v>
      </c>
      <c r="O26" s="48">
        <v>0</v>
      </c>
    </row>
    <row r="27" spans="2:15" x14ac:dyDescent="0.3">
      <c r="B27" s="1" t="s">
        <v>38</v>
      </c>
      <c r="C27" s="8" t="s">
        <v>40</v>
      </c>
      <c r="D27" s="9">
        <v>6.0000000000000001E-3</v>
      </c>
      <c r="E27" s="9">
        <f t="shared" si="3"/>
        <v>6.0000000000000001E-3</v>
      </c>
      <c r="F27" s="9">
        <v>0</v>
      </c>
      <c r="G27" s="9"/>
      <c r="H27" s="9">
        <f>D27</f>
        <v>6.0000000000000001E-3</v>
      </c>
      <c r="I27" s="9"/>
      <c r="J27" s="59"/>
      <c r="L27" s="1" t="s">
        <v>38</v>
      </c>
      <c r="M27" s="1" t="s">
        <v>40</v>
      </c>
      <c r="N27" s="48">
        <v>6.0000000000000001E-3</v>
      </c>
      <c r="O27" s="48">
        <v>0</v>
      </c>
    </row>
    <row r="28" spans="2:15" x14ac:dyDescent="0.3">
      <c r="B28" s="1" t="s">
        <v>38</v>
      </c>
      <c r="C28" s="8" t="s">
        <v>41</v>
      </c>
      <c r="D28" s="9">
        <v>5.7000000000000002E-3</v>
      </c>
      <c r="E28" s="9">
        <f t="shared" si="3"/>
        <v>5.7000000000000002E-3</v>
      </c>
      <c r="F28" s="9">
        <v>0</v>
      </c>
      <c r="G28" s="9"/>
      <c r="H28" s="9">
        <f>D28</f>
        <v>5.7000000000000002E-3</v>
      </c>
      <c r="I28" s="9"/>
      <c r="J28" s="59"/>
      <c r="L28" s="1" t="s">
        <v>38</v>
      </c>
      <c r="M28" s="1" t="s">
        <v>41</v>
      </c>
      <c r="N28" s="48">
        <v>5.7000000000000002E-3</v>
      </c>
      <c r="O28" s="48">
        <v>0</v>
      </c>
    </row>
    <row r="29" spans="2:15" x14ac:dyDescent="0.3">
      <c r="B29" s="1" t="s">
        <v>38</v>
      </c>
      <c r="C29" s="8" t="s">
        <v>42</v>
      </c>
      <c r="D29" s="9">
        <v>0.53138839999999998</v>
      </c>
      <c r="E29" s="9">
        <f t="shared" si="3"/>
        <v>0.53138839999999998</v>
      </c>
      <c r="F29" s="9">
        <v>0</v>
      </c>
      <c r="G29" s="9"/>
      <c r="H29" s="9">
        <f>D29</f>
        <v>0.53138839999999998</v>
      </c>
      <c r="I29" s="9"/>
      <c r="J29" s="59"/>
      <c r="L29" s="1" t="s">
        <v>38</v>
      </c>
      <c r="M29" s="1" t="s">
        <v>42</v>
      </c>
      <c r="N29" s="48">
        <v>0.53138839999999998</v>
      </c>
      <c r="O29" s="48">
        <v>0</v>
      </c>
    </row>
    <row r="30" spans="2:15" x14ac:dyDescent="0.3">
      <c r="B30" s="1" t="s">
        <v>17</v>
      </c>
      <c r="C30" s="8" t="s">
        <v>43</v>
      </c>
      <c r="D30" s="9">
        <v>1.346E-2</v>
      </c>
      <c r="E30" s="9">
        <f>10425/10000000</f>
        <v>1.0425E-3</v>
      </c>
      <c r="F30" s="9">
        <f>D30-E30</f>
        <v>1.24175E-2</v>
      </c>
      <c r="G30" s="9"/>
      <c r="H30" s="9"/>
      <c r="I30" s="9">
        <f>D30</f>
        <v>1.346E-2</v>
      </c>
      <c r="J30" s="59"/>
      <c r="L30" s="1" t="s">
        <v>17</v>
      </c>
      <c r="M30" s="1" t="s">
        <v>43</v>
      </c>
      <c r="N30" s="48">
        <v>1.0425E-3</v>
      </c>
      <c r="O30" s="48">
        <v>1.24175E-2</v>
      </c>
    </row>
    <row r="31" spans="2:15" x14ac:dyDescent="0.3">
      <c r="B31" s="1" t="s">
        <v>38</v>
      </c>
      <c r="C31" s="8" t="s">
        <v>44</v>
      </c>
      <c r="D31" s="9">
        <v>7.5665800000000005E-2</v>
      </c>
      <c r="E31" s="9">
        <f>D31</f>
        <v>7.5665800000000005E-2</v>
      </c>
      <c r="F31" s="9">
        <v>0</v>
      </c>
      <c r="G31" s="9"/>
      <c r="H31" s="9">
        <f>D31</f>
        <v>7.5665800000000005E-2</v>
      </c>
      <c r="I31" s="9"/>
      <c r="J31" s="59"/>
      <c r="L31" s="1" t="s">
        <v>38</v>
      </c>
      <c r="M31" s="1" t="s">
        <v>44</v>
      </c>
      <c r="N31" s="48">
        <v>7.5665800000000005E-2</v>
      </c>
      <c r="O31" s="48">
        <v>0</v>
      </c>
    </row>
    <row r="32" spans="2:15" x14ac:dyDescent="0.3">
      <c r="B32" s="1" t="s">
        <v>22</v>
      </c>
      <c r="C32" s="8" t="s">
        <v>45</v>
      </c>
      <c r="D32" s="9">
        <v>0.45417491500000001</v>
      </c>
      <c r="E32" s="9">
        <v>0</v>
      </c>
      <c r="F32" s="9">
        <f>D32-E32</f>
        <v>0.45417491500000001</v>
      </c>
      <c r="G32" s="9">
        <f>D32</f>
        <v>0.45417491500000001</v>
      </c>
      <c r="H32" s="9"/>
      <c r="I32" s="9"/>
      <c r="J32" s="59"/>
      <c r="L32" s="1" t="s">
        <v>22</v>
      </c>
      <c r="M32" s="1" t="s">
        <v>45</v>
      </c>
      <c r="N32" s="48">
        <v>0</v>
      </c>
      <c r="O32" s="48">
        <v>0.45417491500000001</v>
      </c>
    </row>
    <row r="33" spans="2:15" x14ac:dyDescent="0.3">
      <c r="B33" s="1" t="s">
        <v>17</v>
      </c>
      <c r="C33" s="8" t="s">
        <v>46</v>
      </c>
      <c r="D33" s="9">
        <v>0.13</v>
      </c>
      <c r="E33" s="9">
        <v>0</v>
      </c>
      <c r="F33" s="9">
        <f>D33</f>
        <v>0.13</v>
      </c>
      <c r="G33" s="9"/>
      <c r="H33" s="9"/>
      <c r="I33" s="9">
        <f>D33</f>
        <v>0.13</v>
      </c>
      <c r="J33" s="59"/>
      <c r="L33" s="1" t="s">
        <v>17</v>
      </c>
      <c r="M33" s="1" t="s">
        <v>46</v>
      </c>
      <c r="N33" s="48">
        <v>0</v>
      </c>
      <c r="O33" s="48">
        <v>0.13</v>
      </c>
    </row>
    <row r="34" spans="2:15" x14ac:dyDescent="0.3">
      <c r="B34" s="1" t="s">
        <v>22</v>
      </c>
      <c r="C34" s="8" t="s">
        <v>47</v>
      </c>
      <c r="D34" s="9">
        <v>9.9866700000000003E-2</v>
      </c>
      <c r="E34" s="9"/>
      <c r="F34" s="9">
        <f>D34</f>
        <v>9.9866700000000003E-2</v>
      </c>
      <c r="G34" s="9"/>
      <c r="H34" s="9">
        <f>D34</f>
        <v>9.9866700000000003E-2</v>
      </c>
      <c r="I34" s="9"/>
      <c r="J34" s="59"/>
      <c r="L34" s="1" t="s">
        <v>22</v>
      </c>
      <c r="M34" s="1" t="s">
        <v>47</v>
      </c>
      <c r="N34" s="48">
        <v>0</v>
      </c>
      <c r="O34" s="48">
        <v>9.9866700000000003E-2</v>
      </c>
    </row>
    <row r="35" spans="2:15" x14ac:dyDescent="0.3">
      <c r="B35" s="1" t="s">
        <v>11</v>
      </c>
      <c r="C35" s="8" t="s">
        <v>48</v>
      </c>
      <c r="D35" s="9">
        <v>8.8999999999999999E-3</v>
      </c>
      <c r="E35" s="9">
        <f>D35</f>
        <v>8.8999999999999999E-3</v>
      </c>
      <c r="F35" s="9"/>
      <c r="G35" s="9">
        <f>D35</f>
        <v>8.8999999999999999E-3</v>
      </c>
      <c r="H35" s="9"/>
      <c r="I35" s="9"/>
      <c r="J35" s="59"/>
      <c r="L35" s="1" t="s">
        <v>11</v>
      </c>
      <c r="M35" s="1" t="s">
        <v>48</v>
      </c>
      <c r="N35" s="48">
        <v>8.8999999999999999E-3</v>
      </c>
      <c r="O35" s="48"/>
    </row>
    <row r="36" spans="2:15" x14ac:dyDescent="0.3">
      <c r="B36" s="1" t="s">
        <v>38</v>
      </c>
      <c r="C36" s="8" t="s">
        <v>49</v>
      </c>
      <c r="D36" s="9">
        <v>4.4999999999999997E-3</v>
      </c>
      <c r="E36" s="9">
        <f>D36+0.19</f>
        <v>0.19450000000000001</v>
      </c>
      <c r="F36" s="9">
        <v>0</v>
      </c>
      <c r="G36" s="9"/>
      <c r="H36" s="9">
        <f>D36</f>
        <v>4.4999999999999997E-3</v>
      </c>
      <c r="I36" s="9"/>
      <c r="J36" s="59"/>
      <c r="L36" s="1" t="s">
        <v>38</v>
      </c>
      <c r="M36" s="1" t="s">
        <v>49</v>
      </c>
      <c r="N36" s="48">
        <v>0.19450000000000001</v>
      </c>
      <c r="O36" s="48">
        <v>0</v>
      </c>
    </row>
    <row r="37" spans="2:15" x14ac:dyDescent="0.3">
      <c r="B37" s="1" t="s">
        <v>17</v>
      </c>
      <c r="C37" s="8" t="s">
        <v>50</v>
      </c>
      <c r="D37" s="9">
        <v>2.7237999999999998E-2</v>
      </c>
      <c r="E37" s="9">
        <f>26680/10000000</f>
        <v>2.6679999999999998E-3</v>
      </c>
      <c r="F37" s="9">
        <f>D37-E37-0.18</f>
        <v>-0.15542999999999998</v>
      </c>
      <c r="G37" s="9"/>
      <c r="H37" s="9">
        <f>D37</f>
        <v>2.7237999999999998E-2</v>
      </c>
      <c r="I37" s="9"/>
      <c r="J37" s="59"/>
      <c r="L37" s="1" t="s">
        <v>17</v>
      </c>
      <c r="M37" s="1" t="s">
        <v>50</v>
      </c>
      <c r="N37" s="48">
        <v>2.6679999999999998E-3</v>
      </c>
      <c r="O37" s="48">
        <v>-0.15542999999999998</v>
      </c>
    </row>
    <row r="38" spans="2:15" x14ac:dyDescent="0.3">
      <c r="B38" s="1" t="s">
        <v>29</v>
      </c>
      <c r="C38" s="8" t="s">
        <v>51</v>
      </c>
      <c r="D38" s="9">
        <v>-1.7492E-3</v>
      </c>
      <c r="E38" s="9"/>
      <c r="F38" s="9">
        <f>D38</f>
        <v>-1.7492E-3</v>
      </c>
      <c r="G38" s="9"/>
      <c r="H38" s="9">
        <f>D38</f>
        <v>-1.7492E-3</v>
      </c>
      <c r="I38" s="9"/>
      <c r="J38" s="59"/>
      <c r="L38" s="1" t="s">
        <v>29</v>
      </c>
      <c r="M38" s="1" t="s">
        <v>51</v>
      </c>
      <c r="N38" s="48">
        <v>0</v>
      </c>
      <c r="O38" s="48">
        <v>-1.7492E-3</v>
      </c>
    </row>
    <row r="39" spans="2:15" x14ac:dyDescent="0.3">
      <c r="B39" s="1" t="s">
        <v>11</v>
      </c>
      <c r="C39" s="8" t="s">
        <v>52</v>
      </c>
      <c r="D39" s="9">
        <v>-3.5500000000000001E-4</v>
      </c>
      <c r="E39" s="9">
        <f>-41355/10000000</f>
        <v>-4.1355000000000003E-3</v>
      </c>
      <c r="F39" s="9">
        <f>D39-E39</f>
        <v>3.7805000000000004E-3</v>
      </c>
      <c r="G39" s="9">
        <f t="shared" ref="G39:G40" si="5">D39</f>
        <v>-3.5500000000000001E-4</v>
      </c>
      <c r="H39" s="9"/>
      <c r="I39" s="9"/>
      <c r="J39" s="59"/>
      <c r="L39" s="1" t="s">
        <v>11</v>
      </c>
      <c r="M39" s="1" t="s">
        <v>52</v>
      </c>
      <c r="N39" s="48">
        <v>-4.1355000000000003E-3</v>
      </c>
      <c r="O39" s="48">
        <v>3.7805000000000004E-3</v>
      </c>
    </row>
    <row r="40" spans="2:15" x14ac:dyDescent="0.3">
      <c r="B40" s="1" t="s">
        <v>11</v>
      </c>
      <c r="C40" s="8" t="s">
        <v>53</v>
      </c>
      <c r="D40" s="9">
        <v>3.81E-3</v>
      </c>
      <c r="E40" s="9">
        <f>D40</f>
        <v>3.81E-3</v>
      </c>
      <c r="F40" s="9"/>
      <c r="G40" s="9">
        <f t="shared" si="5"/>
        <v>3.81E-3</v>
      </c>
      <c r="H40" s="9"/>
      <c r="I40" s="9"/>
      <c r="J40" s="59"/>
      <c r="L40" s="1" t="s">
        <v>11</v>
      </c>
      <c r="M40" s="1" t="s">
        <v>53</v>
      </c>
      <c r="N40" s="48">
        <v>3.81E-3</v>
      </c>
      <c r="O40" s="48">
        <v>0</v>
      </c>
    </row>
    <row r="41" spans="2:15" x14ac:dyDescent="0.3">
      <c r="B41" s="1" t="s">
        <v>22</v>
      </c>
      <c r="C41" s="8" t="s">
        <v>54</v>
      </c>
      <c r="D41" s="9">
        <v>0.44840000000000002</v>
      </c>
      <c r="E41" s="9">
        <f>D41</f>
        <v>0.44840000000000002</v>
      </c>
      <c r="F41" s="9"/>
      <c r="G41" s="9"/>
      <c r="H41" s="9"/>
      <c r="I41" s="9">
        <f>D41</f>
        <v>0.44840000000000002</v>
      </c>
      <c r="J41" s="59"/>
      <c r="L41" s="1" t="s">
        <v>22</v>
      </c>
      <c r="M41" s="1" t="s">
        <v>54</v>
      </c>
      <c r="N41" s="48">
        <v>0.44840000000000002</v>
      </c>
      <c r="O41" s="48">
        <v>0</v>
      </c>
    </row>
    <row r="42" spans="2:15" x14ac:dyDescent="0.3">
      <c r="B42" s="1" t="s">
        <v>17</v>
      </c>
      <c r="C42" s="8" t="s">
        <v>55</v>
      </c>
      <c r="D42" s="9">
        <v>3.2669999999999999E-3</v>
      </c>
      <c r="E42" s="9"/>
      <c r="F42" s="9">
        <f>D42</f>
        <v>3.2669999999999999E-3</v>
      </c>
      <c r="G42" s="9"/>
      <c r="H42" s="9">
        <f>D42</f>
        <v>3.2669999999999999E-3</v>
      </c>
      <c r="I42" s="9"/>
      <c r="J42" s="59"/>
      <c r="L42" s="1" t="s">
        <v>17</v>
      </c>
      <c r="M42" s="1" t="s">
        <v>55</v>
      </c>
      <c r="N42" s="48">
        <v>0</v>
      </c>
      <c r="O42" s="48">
        <v>3.2669999999999999E-3</v>
      </c>
    </row>
    <row r="43" spans="2:15" x14ac:dyDescent="0.3">
      <c r="B43" s="1" t="s">
        <v>17</v>
      </c>
      <c r="C43" s="8" t="s">
        <v>56</v>
      </c>
      <c r="D43" s="9">
        <v>-1.0425E-3</v>
      </c>
      <c r="E43" s="9">
        <f>-13300/10000000</f>
        <v>-1.33E-3</v>
      </c>
      <c r="F43" s="9">
        <f>D43-E43</f>
        <v>2.875E-4</v>
      </c>
      <c r="G43" s="9"/>
      <c r="H43" s="9">
        <f>D43</f>
        <v>-1.0425E-3</v>
      </c>
      <c r="I43" s="9"/>
      <c r="J43" s="59"/>
      <c r="L43" s="1" t="s">
        <v>17</v>
      </c>
      <c r="M43" s="1" t="s">
        <v>56</v>
      </c>
      <c r="N43" s="48">
        <v>-1.33E-3</v>
      </c>
      <c r="O43" s="48">
        <v>2.875E-4</v>
      </c>
    </row>
    <row r="44" spans="2:15" x14ac:dyDescent="0.3">
      <c r="B44" s="1" t="s">
        <v>15</v>
      </c>
      <c r="C44" s="8" t="s">
        <v>57</v>
      </c>
      <c r="D44" s="9">
        <v>2.0000000000000235E-3</v>
      </c>
      <c r="E44" s="9">
        <f>D44</f>
        <v>2.0000000000000235E-3</v>
      </c>
      <c r="F44" s="9"/>
      <c r="G44" s="9"/>
      <c r="H44" s="9">
        <f>D44</f>
        <v>2.0000000000000235E-3</v>
      </c>
      <c r="I44" s="9"/>
      <c r="J44" s="59"/>
      <c r="L44" s="1" t="s">
        <v>15</v>
      </c>
      <c r="M44" s="1" t="s">
        <v>57</v>
      </c>
      <c r="N44" s="48">
        <v>2.0000000000000235E-3</v>
      </c>
      <c r="O44" s="48">
        <v>0</v>
      </c>
    </row>
    <row r="45" spans="2:15" x14ac:dyDescent="0.3">
      <c r="B45" s="1" t="s">
        <v>11</v>
      </c>
      <c r="C45" s="8" t="s">
        <v>58</v>
      </c>
      <c r="D45" s="9">
        <v>1.155E-2</v>
      </c>
      <c r="E45" s="9"/>
      <c r="F45" s="9">
        <f>D45</f>
        <v>1.155E-2</v>
      </c>
      <c r="G45" s="9">
        <f>D45</f>
        <v>1.155E-2</v>
      </c>
      <c r="H45" s="9"/>
      <c r="I45" s="9"/>
      <c r="J45" s="59"/>
      <c r="L45" s="1" t="s">
        <v>11</v>
      </c>
      <c r="M45" s="1" t="s">
        <v>58</v>
      </c>
      <c r="N45" s="48">
        <v>0</v>
      </c>
      <c r="O45" s="48">
        <v>1.155E-2</v>
      </c>
    </row>
  </sheetData>
  <mergeCells count="2">
    <mergeCell ref="G2:I2"/>
    <mergeCell ref="J5:J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M188"/>
  <sheetViews>
    <sheetView tabSelected="1" workbookViewId="0">
      <selection activeCell="D16" sqref="D16"/>
    </sheetView>
  </sheetViews>
  <sheetFormatPr defaultColWidth="9.21875" defaultRowHeight="12" x14ac:dyDescent="0.3"/>
  <cols>
    <col min="1" max="1" width="9.21875" style="14"/>
    <col min="2" max="2" width="14.44140625" style="14" bestFit="1" customWidth="1"/>
    <col min="3" max="3" width="21.77734375" style="36" customWidth="1"/>
    <col min="4" max="4" width="26.109375" style="36" bestFit="1" customWidth="1"/>
    <col min="5" max="5" width="7.5546875" style="14" bestFit="1" customWidth="1"/>
    <col min="6" max="6" width="12.33203125" style="14" bestFit="1" customWidth="1"/>
    <col min="7" max="7" width="5.88671875" style="14" bestFit="1" customWidth="1"/>
    <col min="8" max="13" width="5.88671875" style="14" customWidth="1"/>
    <col min="14" max="16384" width="9.21875" style="14"/>
  </cols>
  <sheetData>
    <row r="2" spans="2:13" x14ac:dyDescent="0.3">
      <c r="B2" s="10" t="s">
        <v>59</v>
      </c>
      <c r="C2" s="11"/>
      <c r="D2" s="11"/>
      <c r="E2" s="12">
        <f t="shared" ref="E2:M2" si="0">SUBTOTAL(9,E5:E83)</f>
        <v>245.94975054215732</v>
      </c>
      <c r="F2" s="12">
        <f t="shared" si="0"/>
        <v>121.08091389495422</v>
      </c>
      <c r="G2" s="12">
        <f t="shared" si="0"/>
        <v>124.8688366472031</v>
      </c>
      <c r="H2" s="13">
        <f t="shared" si="0"/>
        <v>74.816253210283037</v>
      </c>
      <c r="I2" s="13">
        <f t="shared" si="0"/>
        <v>50.052583382191813</v>
      </c>
      <c r="J2" s="12">
        <f t="shared" si="0"/>
        <v>36.04558142402928</v>
      </c>
      <c r="K2" s="12">
        <f t="shared" si="0"/>
        <v>34.178140298961971</v>
      </c>
      <c r="L2" s="12">
        <f t="shared" si="0"/>
        <v>0</v>
      </c>
      <c r="M2" s="12">
        <f t="shared" si="0"/>
        <v>53.337842022369195</v>
      </c>
    </row>
    <row r="3" spans="2:13" s="16" customFormat="1" ht="29.1" customHeight="1" x14ac:dyDescent="0.3">
      <c r="B3" s="60" t="s">
        <v>2</v>
      </c>
      <c r="C3" s="60" t="s">
        <v>60</v>
      </c>
      <c r="D3" s="60" t="s">
        <v>61</v>
      </c>
      <c r="E3" s="61" t="s">
        <v>62</v>
      </c>
      <c r="F3" s="62"/>
      <c r="G3" s="62"/>
      <c r="H3" s="62"/>
      <c r="I3" s="63"/>
      <c r="J3" s="64" t="s">
        <v>63</v>
      </c>
      <c r="K3" s="64"/>
      <c r="L3" s="64"/>
      <c r="M3" s="64"/>
    </row>
    <row r="4" spans="2:13" s="17" customFormat="1" ht="31.95" customHeight="1" x14ac:dyDescent="0.3">
      <c r="B4" s="60"/>
      <c r="C4" s="60"/>
      <c r="D4" s="60"/>
      <c r="E4" s="15" t="s">
        <v>64</v>
      </c>
      <c r="F4" s="15" t="s">
        <v>65</v>
      </c>
      <c r="G4" s="15" t="s">
        <v>66</v>
      </c>
      <c r="H4" s="15" t="s">
        <v>5</v>
      </c>
      <c r="I4" s="15" t="s">
        <v>6</v>
      </c>
      <c r="J4" s="15" t="s">
        <v>67</v>
      </c>
      <c r="K4" s="15" t="s">
        <v>68</v>
      </c>
      <c r="L4" s="15" t="s">
        <v>69</v>
      </c>
      <c r="M4" s="15" t="e">
        <f>#REF!</f>
        <v>#REF!</v>
      </c>
    </row>
    <row r="5" spans="2:13" s="21" customFormat="1" x14ac:dyDescent="0.3">
      <c r="B5" s="18" t="s">
        <v>38</v>
      </c>
      <c r="C5" s="19" t="s">
        <v>49</v>
      </c>
      <c r="D5" s="19" t="s">
        <v>70</v>
      </c>
      <c r="E5" s="20">
        <f>(VLOOKUP(C5,'[1]Trade Rec'!$C$6:$AG$49,3,0))/10000000</f>
        <v>2.1787622230000001</v>
      </c>
      <c r="F5" s="20">
        <v>2.9633582230000006</v>
      </c>
      <c r="G5" s="20">
        <f t="shared" ref="G5:G68" si="1">E5-F5</f>
        <v>-0.78459600000000052</v>
      </c>
      <c r="H5" s="20">
        <f>G5</f>
        <v>-0.78459600000000052</v>
      </c>
      <c r="I5" s="20"/>
      <c r="J5" s="20"/>
      <c r="K5" s="20"/>
      <c r="L5" s="20"/>
      <c r="M5" s="20"/>
    </row>
    <row r="6" spans="2:13" s="21" customFormat="1" x14ac:dyDescent="0.3">
      <c r="B6" s="18" t="s">
        <v>38</v>
      </c>
      <c r="C6" s="19" t="s">
        <v>71</v>
      </c>
      <c r="D6" s="19" t="s">
        <v>70</v>
      </c>
      <c r="E6" s="20">
        <f>(VLOOKUP(C6,'[1]Trade Rec'!$C$6:$AG$49,3,0))/10000000</f>
        <v>3.915725031</v>
      </c>
      <c r="F6" s="20">
        <v>1.4197314731806352</v>
      </c>
      <c r="G6" s="20">
        <f t="shared" si="1"/>
        <v>2.4959935578193648</v>
      </c>
      <c r="H6" s="20">
        <f>G6</f>
        <v>2.4959935578193648</v>
      </c>
      <c r="I6" s="20"/>
      <c r="J6" s="20"/>
      <c r="K6" s="20"/>
      <c r="L6" s="20"/>
      <c r="M6" s="20">
        <v>2.4959935578193648</v>
      </c>
    </row>
    <row r="7" spans="2:13" s="21" customFormat="1" x14ac:dyDescent="0.3">
      <c r="B7" s="18" t="s">
        <v>72</v>
      </c>
      <c r="C7" s="19" t="s">
        <v>72</v>
      </c>
      <c r="D7" s="19" t="s">
        <v>73</v>
      </c>
      <c r="E7" s="20">
        <v>0.72045250000000005</v>
      </c>
      <c r="F7" s="20">
        <v>0</v>
      </c>
      <c r="G7" s="20">
        <f t="shared" si="1"/>
        <v>0.72045250000000005</v>
      </c>
      <c r="H7" s="20"/>
      <c r="I7" s="20">
        <f>G7</f>
        <v>0.72045250000000005</v>
      </c>
      <c r="J7" s="20"/>
      <c r="K7" s="20"/>
      <c r="L7" s="20"/>
      <c r="M7" s="20">
        <v>0.72045250000000005</v>
      </c>
    </row>
    <row r="8" spans="2:13" x14ac:dyDescent="0.3">
      <c r="B8" s="22" t="s">
        <v>74</v>
      </c>
      <c r="C8" s="23" t="s">
        <v>75</v>
      </c>
      <c r="D8" s="19" t="s">
        <v>76</v>
      </c>
      <c r="E8" s="20">
        <f>(VLOOKUP(C8,'[2]Irrigation Receiva - Mar-22'!$C$9:$X$60,4,0))/10000000</f>
        <v>1.6074655</v>
      </c>
      <c r="F8" s="20">
        <v>1.6074657000000001</v>
      </c>
      <c r="G8" s="20">
        <f t="shared" si="1"/>
        <v>-2.0000000011677344E-7</v>
      </c>
      <c r="H8" s="20"/>
      <c r="I8" s="20">
        <f>G8-H8</f>
        <v>-2.0000000011677344E-7</v>
      </c>
      <c r="J8" s="20"/>
      <c r="K8" s="20"/>
      <c r="L8" s="20"/>
      <c r="M8" s="20"/>
    </row>
    <row r="9" spans="2:13" x14ac:dyDescent="0.3">
      <c r="B9" s="22" t="s">
        <v>74</v>
      </c>
      <c r="C9" s="23" t="s">
        <v>77</v>
      </c>
      <c r="D9" s="19" t="s">
        <v>77</v>
      </c>
      <c r="E9" s="20">
        <f>(VLOOKUP(C9,'[2]Irrigation Receiva - Mar-22'!$C$9:$X$60,4,0))/10000000</f>
        <v>0</v>
      </c>
      <c r="F9" s="20">
        <v>0</v>
      </c>
      <c r="G9" s="20">
        <f t="shared" si="1"/>
        <v>0</v>
      </c>
      <c r="H9" s="20"/>
      <c r="I9" s="20">
        <f t="shared" ref="I9:I29" si="2">G9-H9</f>
        <v>0</v>
      </c>
      <c r="J9" s="20"/>
      <c r="K9" s="20"/>
      <c r="L9" s="20"/>
      <c r="M9" s="20"/>
    </row>
    <row r="10" spans="2:13" x14ac:dyDescent="0.3">
      <c r="B10" s="22" t="s">
        <v>74</v>
      </c>
      <c r="C10" s="23" t="s">
        <v>50</v>
      </c>
      <c r="D10" s="19" t="s">
        <v>78</v>
      </c>
      <c r="E10" s="20">
        <f>(VLOOKUP(C10,'[2]Irrigation Receiva - Mar-22'!$C$9:$X$60,4,0))/10000000</f>
        <v>0.83869740000000004</v>
      </c>
      <c r="F10" s="20">
        <v>0.71331160000000005</v>
      </c>
      <c r="G10" s="20">
        <f t="shared" si="1"/>
        <v>0.12538579999999999</v>
      </c>
      <c r="H10" s="20"/>
      <c r="I10" s="20">
        <f t="shared" si="2"/>
        <v>0.12538579999999999</v>
      </c>
      <c r="J10" s="20"/>
      <c r="K10" s="20"/>
      <c r="L10" s="20"/>
      <c r="M10" s="20"/>
    </row>
    <row r="11" spans="2:13" x14ac:dyDescent="0.3">
      <c r="B11" s="22" t="s">
        <v>74</v>
      </c>
      <c r="C11" s="23" t="s">
        <v>79</v>
      </c>
      <c r="D11" s="19" t="s">
        <v>80</v>
      </c>
      <c r="E11" s="20">
        <f>(VLOOKUP(C11,'[2]Irrigation Receiva - Mar-22'!$C$9:$X$60,4,0))/10000000</f>
        <v>0</v>
      </c>
      <c r="F11" s="20">
        <v>0</v>
      </c>
      <c r="G11" s="20">
        <f t="shared" si="1"/>
        <v>0</v>
      </c>
      <c r="H11" s="20"/>
      <c r="I11" s="20">
        <f t="shared" si="2"/>
        <v>0</v>
      </c>
      <c r="J11" s="20"/>
      <c r="K11" s="20"/>
      <c r="L11" s="20"/>
      <c r="M11" s="20"/>
    </row>
    <row r="12" spans="2:13" x14ac:dyDescent="0.3">
      <c r="B12" s="22" t="s">
        <v>74</v>
      </c>
      <c r="C12" s="23" t="s">
        <v>55</v>
      </c>
      <c r="D12" s="19" t="s">
        <v>80</v>
      </c>
      <c r="E12" s="20">
        <f>(VLOOKUP(C12,'[2]Irrigation Receiva - Mar-22'!$C$9:$X$60,4,0))/10000000</f>
        <v>0</v>
      </c>
      <c r="F12" s="20">
        <v>0</v>
      </c>
      <c r="G12" s="20">
        <f t="shared" si="1"/>
        <v>0</v>
      </c>
      <c r="H12" s="20"/>
      <c r="I12" s="20">
        <f t="shared" si="2"/>
        <v>0</v>
      </c>
      <c r="J12" s="20"/>
      <c r="K12" s="20"/>
      <c r="L12" s="20"/>
      <c r="M12" s="20"/>
    </row>
    <row r="13" spans="2:13" x14ac:dyDescent="0.3">
      <c r="B13" s="22" t="s">
        <v>74</v>
      </c>
      <c r="C13" s="23" t="s">
        <v>43</v>
      </c>
      <c r="D13" s="19" t="s">
        <v>78</v>
      </c>
      <c r="E13" s="20">
        <f>(VLOOKUP(C13,'[2]Irrigation Receiva - Mar-22'!$C$9:$X$60,4,0))/10000000</f>
        <v>1.3248826</v>
      </c>
      <c r="F13" s="20">
        <v>0</v>
      </c>
      <c r="G13" s="20">
        <f t="shared" si="1"/>
        <v>1.3248826</v>
      </c>
      <c r="H13" s="20"/>
      <c r="I13" s="20">
        <f t="shared" si="2"/>
        <v>1.3248826</v>
      </c>
      <c r="J13" s="20"/>
      <c r="K13" s="20">
        <v>1.3248826</v>
      </c>
      <c r="L13" s="20"/>
      <c r="M13" s="20"/>
    </row>
    <row r="14" spans="2:13" x14ac:dyDescent="0.3">
      <c r="B14" s="22" t="s">
        <v>74</v>
      </c>
      <c r="C14" s="23" t="s">
        <v>81</v>
      </c>
      <c r="D14" s="19" t="s">
        <v>82</v>
      </c>
      <c r="E14" s="20">
        <f>(VLOOKUP(C14,'[2]Irrigation Receiva - Mar-22'!$C$9:$X$60,4,0))/10000000</f>
        <v>0</v>
      </c>
      <c r="F14" s="20">
        <v>0</v>
      </c>
      <c r="G14" s="20">
        <f t="shared" si="1"/>
        <v>0</v>
      </c>
      <c r="H14" s="20"/>
      <c r="I14" s="20">
        <f t="shared" si="2"/>
        <v>0</v>
      </c>
      <c r="J14" s="20"/>
      <c r="K14" s="20"/>
      <c r="L14" s="20"/>
      <c r="M14" s="20"/>
    </row>
    <row r="15" spans="2:13" ht="24" x14ac:dyDescent="0.3">
      <c r="B15" s="22" t="s">
        <v>74</v>
      </c>
      <c r="C15" s="23" t="s">
        <v>83</v>
      </c>
      <c r="D15" s="19" t="s">
        <v>84</v>
      </c>
      <c r="E15" s="20">
        <f>(VLOOKUP(C15,'[2]Irrigation Receiva - Mar-22'!$C$9:$X$60,4,0))/10000000</f>
        <v>0</v>
      </c>
      <c r="F15" s="20">
        <v>0</v>
      </c>
      <c r="G15" s="20">
        <f t="shared" si="1"/>
        <v>0</v>
      </c>
      <c r="H15" s="20"/>
      <c r="I15" s="20">
        <f t="shared" si="2"/>
        <v>0</v>
      </c>
      <c r="J15" s="20"/>
      <c r="K15" s="20"/>
      <c r="L15" s="20"/>
      <c r="M15" s="20"/>
    </row>
    <row r="16" spans="2:13" x14ac:dyDescent="0.3">
      <c r="B16" s="22" t="s">
        <v>74</v>
      </c>
      <c r="C16" s="23" t="s">
        <v>85</v>
      </c>
      <c r="D16" s="19" t="s">
        <v>86</v>
      </c>
      <c r="E16" s="20">
        <f>(VLOOKUP(C16,'[2]Irrigation Receiva - Mar-22'!$C$9:$X$60,4,0))/10000000</f>
        <v>0.12815779999999999</v>
      </c>
      <c r="F16" s="20">
        <v>3.5884184E-2</v>
      </c>
      <c r="G16" s="20">
        <f t="shared" si="1"/>
        <v>9.2273615999999989E-2</v>
      </c>
      <c r="H16" s="20"/>
      <c r="I16" s="20">
        <f t="shared" si="2"/>
        <v>9.2273615999999989E-2</v>
      </c>
      <c r="J16" s="20"/>
      <c r="K16" s="20"/>
      <c r="L16" s="20"/>
      <c r="M16" s="20"/>
    </row>
    <row r="17" spans="2:13" x14ac:dyDescent="0.3">
      <c r="B17" s="22" t="s">
        <v>74</v>
      </c>
      <c r="C17" s="23" t="s">
        <v>87</v>
      </c>
      <c r="D17" s="19" t="s">
        <v>88</v>
      </c>
      <c r="E17" s="20">
        <f>(VLOOKUP(C17,'[2]Irrigation Receiva - Mar-22'!$C$9:$X$60,4,0))/10000000</f>
        <v>9.7881624E-2</v>
      </c>
      <c r="F17" s="20">
        <v>0</v>
      </c>
      <c r="G17" s="20">
        <f t="shared" si="1"/>
        <v>9.7881624E-2</v>
      </c>
      <c r="H17" s="20">
        <f>G17</f>
        <v>9.7881624E-2</v>
      </c>
      <c r="I17" s="20">
        <f t="shared" si="2"/>
        <v>0</v>
      </c>
      <c r="J17" s="20"/>
      <c r="K17" s="20"/>
      <c r="L17" s="20"/>
      <c r="M17" s="20"/>
    </row>
    <row r="18" spans="2:13" x14ac:dyDescent="0.3">
      <c r="B18" s="22" t="s">
        <v>74</v>
      </c>
      <c r="C18" s="23" t="s">
        <v>89</v>
      </c>
      <c r="D18" s="19" t="s">
        <v>90</v>
      </c>
      <c r="E18" s="20">
        <f>(VLOOKUP(C18,'[2]Irrigation Receiva - Mar-22'!$C$9:$X$60,4,0))/10000000</f>
        <v>0</v>
      </c>
      <c r="F18" s="20">
        <v>0</v>
      </c>
      <c r="G18" s="20">
        <f t="shared" si="1"/>
        <v>0</v>
      </c>
      <c r="H18" s="20"/>
      <c r="I18" s="20">
        <f t="shared" si="2"/>
        <v>0</v>
      </c>
      <c r="J18" s="20"/>
      <c r="K18" s="20"/>
      <c r="L18" s="20"/>
      <c r="M18" s="20"/>
    </row>
    <row r="19" spans="2:13" x14ac:dyDescent="0.3">
      <c r="B19" s="22" t="s">
        <v>74</v>
      </c>
      <c r="C19" s="23" t="s">
        <v>91</v>
      </c>
      <c r="D19" s="19" t="s">
        <v>80</v>
      </c>
      <c r="E19" s="20">
        <f>(VLOOKUP(C19,'[2]Irrigation Receiva - Mar-22'!$C$9:$X$60,4,0))/10000000</f>
        <v>0</v>
      </c>
      <c r="F19" s="20">
        <v>0</v>
      </c>
      <c r="G19" s="20">
        <f t="shared" si="1"/>
        <v>0</v>
      </c>
      <c r="H19" s="20"/>
      <c r="I19" s="20">
        <f t="shared" si="2"/>
        <v>0</v>
      </c>
      <c r="J19" s="20"/>
      <c r="K19" s="20"/>
      <c r="L19" s="20"/>
      <c r="M19" s="20"/>
    </row>
    <row r="20" spans="2:13" x14ac:dyDescent="0.3">
      <c r="B20" s="22" t="s">
        <v>74</v>
      </c>
      <c r="C20" s="23" t="s">
        <v>56</v>
      </c>
      <c r="D20" s="19" t="s">
        <v>92</v>
      </c>
      <c r="E20" s="20">
        <f>(VLOOKUP(C20,'[2]Irrigation Receiva - Mar-22'!$C$9:$X$60,4,0))/10000000</f>
        <v>0.35679793999999998</v>
      </c>
      <c r="F20" s="20">
        <v>6.3656415199999997E-2</v>
      </c>
      <c r="G20" s="20">
        <f t="shared" si="1"/>
        <v>0.2931415248</v>
      </c>
      <c r="H20" s="20">
        <f>G20</f>
        <v>0.2931415248</v>
      </c>
      <c r="I20" s="20">
        <f t="shared" si="2"/>
        <v>0</v>
      </c>
      <c r="J20" s="20"/>
      <c r="K20" s="20"/>
      <c r="L20" s="20"/>
      <c r="M20" s="20"/>
    </row>
    <row r="21" spans="2:13" x14ac:dyDescent="0.3">
      <c r="B21" s="22" t="s">
        <v>74</v>
      </c>
      <c r="C21" s="23" t="s">
        <v>93</v>
      </c>
      <c r="D21" s="19" t="s">
        <v>80</v>
      </c>
      <c r="E21" s="20">
        <f>(VLOOKUP(C21,'[2]Irrigation Receiva - Mar-22'!$C$9:$X$60,4,0))/10000000</f>
        <v>0</v>
      </c>
      <c r="F21" s="20">
        <v>0</v>
      </c>
      <c r="G21" s="20">
        <f t="shared" si="1"/>
        <v>0</v>
      </c>
      <c r="H21" s="20"/>
      <c r="I21" s="20">
        <f t="shared" si="2"/>
        <v>0</v>
      </c>
      <c r="J21" s="20"/>
      <c r="K21" s="20"/>
      <c r="L21" s="20"/>
      <c r="M21" s="20"/>
    </row>
    <row r="22" spans="2:13" x14ac:dyDescent="0.3">
      <c r="B22" s="22" t="s">
        <v>74</v>
      </c>
      <c r="C22" s="23" t="s">
        <v>94</v>
      </c>
      <c r="D22" s="19" t="s">
        <v>95</v>
      </c>
      <c r="E22" s="20">
        <f>(VLOOKUP(C22,'[2]Irrigation Receiva - Mar-22'!$C$9:$X$60,4,0))/10000000</f>
        <v>0</v>
      </c>
      <c r="F22" s="20">
        <v>0</v>
      </c>
      <c r="G22" s="20">
        <f t="shared" si="1"/>
        <v>0</v>
      </c>
      <c r="H22" s="20"/>
      <c r="I22" s="20">
        <f t="shared" si="2"/>
        <v>0</v>
      </c>
      <c r="J22" s="20"/>
      <c r="K22" s="20"/>
      <c r="L22" s="20"/>
      <c r="M22" s="20"/>
    </row>
    <row r="23" spans="2:13" x14ac:dyDescent="0.3">
      <c r="B23" s="22" t="s">
        <v>74</v>
      </c>
      <c r="C23" s="23" t="s">
        <v>96</v>
      </c>
      <c r="D23" s="19" t="s">
        <v>97</v>
      </c>
      <c r="E23" s="20">
        <f>(VLOOKUP(C23,'[2]Irrigation Receiva - Mar-22'!$C$9:$X$60,4,0))/10000000</f>
        <v>0</v>
      </c>
      <c r="F23" s="20">
        <v>0</v>
      </c>
      <c r="G23" s="20">
        <f t="shared" si="1"/>
        <v>0</v>
      </c>
      <c r="H23" s="20"/>
      <c r="I23" s="20">
        <f t="shared" si="2"/>
        <v>0</v>
      </c>
      <c r="J23" s="20"/>
      <c r="K23" s="20"/>
      <c r="L23" s="20"/>
      <c r="M23" s="20"/>
    </row>
    <row r="24" spans="2:13" ht="24" x14ac:dyDescent="0.3">
      <c r="B24" s="22" t="s">
        <v>74</v>
      </c>
      <c r="C24" s="23" t="s">
        <v>98</v>
      </c>
      <c r="D24" s="19" t="s">
        <v>99</v>
      </c>
      <c r="E24" s="20">
        <f>(VLOOKUP(C24,'[2]Irrigation Receiva - Mar-22'!$C$9:$X$60,4,0))/10000000</f>
        <v>0</v>
      </c>
      <c r="F24" s="20">
        <v>0</v>
      </c>
      <c r="G24" s="20">
        <f t="shared" si="1"/>
        <v>0</v>
      </c>
      <c r="H24" s="20"/>
      <c r="I24" s="20">
        <f t="shared" si="2"/>
        <v>0</v>
      </c>
      <c r="J24" s="20"/>
      <c r="K24" s="20"/>
      <c r="L24" s="20"/>
      <c r="M24" s="20"/>
    </row>
    <row r="25" spans="2:13" x14ac:dyDescent="0.3">
      <c r="B25" s="22" t="s">
        <v>74</v>
      </c>
      <c r="C25" s="23" t="s">
        <v>100</v>
      </c>
      <c r="D25" s="19" t="s">
        <v>82</v>
      </c>
      <c r="E25" s="20">
        <f>(VLOOKUP(C25,'[2]Irrigation Receiva - Mar-22'!$C$9:$X$60,4,0))/10000000</f>
        <v>0</v>
      </c>
      <c r="F25" s="20">
        <v>0</v>
      </c>
      <c r="G25" s="20">
        <f t="shared" si="1"/>
        <v>0</v>
      </c>
      <c r="H25" s="20"/>
      <c r="I25" s="20">
        <f t="shared" si="2"/>
        <v>0</v>
      </c>
      <c r="J25" s="20"/>
      <c r="K25" s="20"/>
      <c r="L25" s="20"/>
      <c r="M25" s="20"/>
    </row>
    <row r="26" spans="2:13" x14ac:dyDescent="0.3">
      <c r="B26" s="22" t="s">
        <v>74</v>
      </c>
      <c r="C26" s="23" t="s">
        <v>101</v>
      </c>
      <c r="D26" s="19" t="s">
        <v>102</v>
      </c>
      <c r="E26" s="20">
        <f>(VLOOKUP(C26,'[2]Irrigation Receiva - Mar-22'!$C$9:$X$60,4,0))/10000000</f>
        <v>1.9307999999999999E-2</v>
      </c>
      <c r="F26" s="20">
        <v>5.4062400000000005E-3</v>
      </c>
      <c r="G26" s="20">
        <f t="shared" si="1"/>
        <v>1.3901759999999999E-2</v>
      </c>
      <c r="H26" s="20"/>
      <c r="I26" s="20">
        <f t="shared" si="2"/>
        <v>1.3901759999999999E-2</v>
      </c>
      <c r="J26" s="20"/>
      <c r="K26" s="20"/>
      <c r="L26" s="20"/>
      <c r="M26" s="20"/>
    </row>
    <row r="27" spans="2:13" x14ac:dyDescent="0.3">
      <c r="B27" s="22" t="s">
        <v>74</v>
      </c>
      <c r="C27" s="23" t="s">
        <v>103</v>
      </c>
      <c r="D27" s="19" t="s">
        <v>104</v>
      </c>
      <c r="E27" s="20">
        <f>(VLOOKUP(C27,'[2]Irrigation Receiva - Mar-22'!$C$9:$X$60,4,0))/10000000</f>
        <v>7.5644779999999995E-3</v>
      </c>
      <c r="F27" s="20">
        <v>0</v>
      </c>
      <c r="G27" s="20">
        <f t="shared" si="1"/>
        <v>7.5644779999999995E-3</v>
      </c>
      <c r="H27" s="20">
        <f>G27</f>
        <v>7.5644779999999995E-3</v>
      </c>
      <c r="I27" s="20">
        <f t="shared" si="2"/>
        <v>0</v>
      </c>
      <c r="J27" s="20"/>
      <c r="K27" s="20"/>
      <c r="L27" s="20"/>
      <c r="M27" s="20"/>
    </row>
    <row r="28" spans="2:13" x14ac:dyDescent="0.3">
      <c r="B28" s="22" t="s">
        <v>74</v>
      </c>
      <c r="C28" s="23" t="s">
        <v>105</v>
      </c>
      <c r="D28" s="19" t="s">
        <v>86</v>
      </c>
      <c r="E28" s="20">
        <f>(VLOOKUP(C28,'[2]Irrigation Receiva - Mar-22'!$C$9:$X$60,4,0))/10000000</f>
        <v>0</v>
      </c>
      <c r="F28" s="20">
        <v>0</v>
      </c>
      <c r="G28" s="20">
        <f t="shared" si="1"/>
        <v>0</v>
      </c>
      <c r="H28" s="20"/>
      <c r="I28" s="20">
        <f t="shared" si="2"/>
        <v>0</v>
      </c>
      <c r="J28" s="20"/>
      <c r="K28" s="20"/>
      <c r="L28" s="20"/>
      <c r="M28" s="20"/>
    </row>
    <row r="29" spans="2:13" x14ac:dyDescent="0.3">
      <c r="B29" s="22" t="s">
        <v>74</v>
      </c>
      <c r="C29" s="24" t="s">
        <v>106</v>
      </c>
      <c r="D29" s="19" t="s">
        <v>107</v>
      </c>
      <c r="E29" s="20">
        <f>(VLOOKUP(C29,'[2]Irrigation Receiva - Mar-22'!$C$9:$X$60,4,0))/10000000</f>
        <v>2E-3</v>
      </c>
      <c r="F29" s="20">
        <v>0</v>
      </c>
      <c r="G29" s="20">
        <f t="shared" si="1"/>
        <v>2E-3</v>
      </c>
      <c r="H29" s="20">
        <f>G29</f>
        <v>2E-3</v>
      </c>
      <c r="I29" s="20">
        <f t="shared" si="2"/>
        <v>0</v>
      </c>
      <c r="J29" s="20"/>
      <c r="K29" s="20"/>
      <c r="L29" s="20"/>
      <c r="M29" s="20"/>
    </row>
    <row r="30" spans="2:13" x14ac:dyDescent="0.3">
      <c r="B30" s="25" t="s">
        <v>22</v>
      </c>
      <c r="C30" s="26" t="s">
        <v>108</v>
      </c>
      <c r="D30" s="19" t="s">
        <v>109</v>
      </c>
      <c r="E30" s="20">
        <f>(VLOOKUP(C30,'[3]Mar-23'!$C$8:$AM$16,4,0))/10000000</f>
        <v>0.88555509900000007</v>
      </c>
      <c r="F30" s="20">
        <v>0.88555505379608701</v>
      </c>
      <c r="G30" s="20">
        <f t="shared" si="1"/>
        <v>4.5203913057179079E-8</v>
      </c>
      <c r="H30" s="20">
        <f>G30</f>
        <v>4.5203913057179079E-8</v>
      </c>
      <c r="I30" s="20">
        <v>0</v>
      </c>
      <c r="J30" s="20"/>
      <c r="K30" s="20"/>
      <c r="L30" s="20"/>
      <c r="M30" s="20"/>
    </row>
    <row r="31" spans="2:13" x14ac:dyDescent="0.3">
      <c r="B31" s="25" t="s">
        <v>22</v>
      </c>
      <c r="C31" s="26" t="s">
        <v>110</v>
      </c>
      <c r="D31" s="19" t="s">
        <v>111</v>
      </c>
      <c r="E31" s="20">
        <f>(VLOOKUP(C31,'[3]Mar-23'!$C$8:$AM$16,4,0))/10000000</f>
        <v>7.255328016</v>
      </c>
      <c r="F31" s="20">
        <v>5.7903438251659196</v>
      </c>
      <c r="G31" s="20">
        <f t="shared" si="1"/>
        <v>1.4649841908340804</v>
      </c>
      <c r="H31" s="20">
        <v>0</v>
      </c>
      <c r="I31" s="20">
        <f>G31</f>
        <v>1.4649841908340804</v>
      </c>
      <c r="J31" s="20"/>
      <c r="K31" s="20">
        <v>1.4649841908340804</v>
      </c>
      <c r="L31" s="20"/>
      <c r="M31" s="20"/>
    </row>
    <row r="32" spans="2:13" x14ac:dyDescent="0.3">
      <c r="B32" s="25" t="s">
        <v>22</v>
      </c>
      <c r="C32" s="26" t="s">
        <v>112</v>
      </c>
      <c r="D32" s="19" t="s">
        <v>113</v>
      </c>
      <c r="E32" s="20">
        <f>(VLOOKUP(C32,'[3]Mar-23'!$C$8:$AM$16,4,0))/10000000</f>
        <v>2.5312781630000032</v>
      </c>
      <c r="F32" s="20">
        <v>0.35354265282000003</v>
      </c>
      <c r="G32" s="20">
        <f t="shared" si="1"/>
        <v>2.1777355101800033</v>
      </c>
      <c r="H32" s="20">
        <v>0</v>
      </c>
      <c r="I32" s="20">
        <f>G32</f>
        <v>2.1777355101800033</v>
      </c>
      <c r="J32" s="20">
        <v>1.7577355101800034</v>
      </c>
      <c r="K32" s="20"/>
      <c r="L32" s="20"/>
      <c r="M32" s="20"/>
    </row>
    <row r="33" spans="2:13" x14ac:dyDescent="0.3">
      <c r="B33" s="25" t="s">
        <v>22</v>
      </c>
      <c r="C33" s="26" t="s">
        <v>114</v>
      </c>
      <c r="D33" s="19" t="s">
        <v>115</v>
      </c>
      <c r="E33" s="20">
        <f>(VLOOKUP(C33,'[3]Mar-23'!$C$8:$AM$16,4,0))/10000000</f>
        <v>5.1205800000002607E-3</v>
      </c>
      <c r="F33" s="20">
        <v>7.1688400000000021E-4</v>
      </c>
      <c r="G33" s="20">
        <f t="shared" si="1"/>
        <v>4.4036960000002606E-3</v>
      </c>
      <c r="H33" s="20">
        <v>0</v>
      </c>
      <c r="I33" s="20">
        <f>G33</f>
        <v>4.4036960000002606E-3</v>
      </c>
      <c r="J33" s="20"/>
      <c r="K33" s="20"/>
      <c r="L33" s="20"/>
      <c r="M33" s="20">
        <v>4.4036960000002606E-3</v>
      </c>
    </row>
    <row r="34" spans="2:13" x14ac:dyDescent="0.3">
      <c r="B34" s="25" t="s">
        <v>22</v>
      </c>
      <c r="C34" s="26" t="s">
        <v>47</v>
      </c>
      <c r="D34" s="19" t="s">
        <v>116</v>
      </c>
      <c r="E34" s="20">
        <f>(VLOOKUP(C34,'[3]Mar-23'!$C$8:$AM$16,4,0)+308123807)/10000000</f>
        <v>30.884673516000003</v>
      </c>
      <c r="F34" s="20">
        <v>0.40941890261999997</v>
      </c>
      <c r="G34" s="20">
        <f t="shared" si="1"/>
        <v>30.475254613380002</v>
      </c>
      <c r="H34" s="20">
        <f>G34</f>
        <v>30.475254613380002</v>
      </c>
      <c r="I34" s="20"/>
      <c r="J34" s="20"/>
      <c r="K34" s="20"/>
      <c r="L34" s="20"/>
      <c r="M34" s="20">
        <v>30.475254613380002</v>
      </c>
    </row>
    <row r="35" spans="2:13" ht="36" x14ac:dyDescent="0.3">
      <c r="B35" s="25" t="s">
        <v>22</v>
      </c>
      <c r="C35" s="27" t="s">
        <v>45</v>
      </c>
      <c r="D35" s="19" t="s">
        <v>117</v>
      </c>
      <c r="E35" s="20">
        <f>(VLOOKUP(C35,'[3]Mar-23'!$C$8:$AM$16,4,0))/10000000</f>
        <v>1.1970801410000005</v>
      </c>
      <c r="F35" s="20">
        <v>0</v>
      </c>
      <c r="G35" s="20">
        <f t="shared" si="1"/>
        <v>1.1970801410000005</v>
      </c>
      <c r="H35" s="20">
        <v>0</v>
      </c>
      <c r="I35" s="20">
        <f>G35</f>
        <v>1.1970801410000005</v>
      </c>
      <c r="J35" s="20">
        <v>1.1970801410000005</v>
      </c>
      <c r="K35" s="20"/>
      <c r="L35" s="20"/>
      <c r="M35" s="20"/>
    </row>
    <row r="36" spans="2:13" ht="24" x14ac:dyDescent="0.3">
      <c r="B36" s="25" t="s">
        <v>118</v>
      </c>
      <c r="C36" s="28" t="s">
        <v>118</v>
      </c>
      <c r="D36" s="19" t="s">
        <v>119</v>
      </c>
      <c r="E36" s="20">
        <f>(VLOOKUP(D36,'[4]2. Trade receivable '!$D$7:$W$36,3,0))/10000000</f>
        <v>11.895599799999999</v>
      </c>
      <c r="F36" s="20">
        <v>11.8451906</v>
      </c>
      <c r="G36" s="20">
        <f t="shared" si="1"/>
        <v>5.0409199999998933E-2</v>
      </c>
      <c r="H36" s="20"/>
      <c r="I36" s="20">
        <f>G36</f>
        <v>5.0409199999998933E-2</v>
      </c>
      <c r="J36" s="20"/>
      <c r="K36" s="20"/>
      <c r="L36" s="20"/>
      <c r="M36" s="20"/>
    </row>
    <row r="37" spans="2:13" ht="24" x14ac:dyDescent="0.3">
      <c r="B37" s="25" t="s">
        <v>118</v>
      </c>
      <c r="C37" s="28" t="s">
        <v>118</v>
      </c>
      <c r="D37" s="19" t="s">
        <v>120</v>
      </c>
      <c r="E37" s="20">
        <f>(VLOOKUP(D37,'[4]2. Trade receivable '!$D$7:$W$36,3,0))/10000000</f>
        <v>9.0653637000000007</v>
      </c>
      <c r="F37" s="20">
        <v>9.075366279999999</v>
      </c>
      <c r="G37" s="20">
        <f t="shared" si="1"/>
        <v>-1.0002579999998318E-2</v>
      </c>
      <c r="H37" s="20"/>
      <c r="I37" s="20">
        <f>G37</f>
        <v>-1.0002579999998318E-2</v>
      </c>
      <c r="J37" s="20"/>
      <c r="K37" s="20"/>
      <c r="L37" s="20"/>
      <c r="M37" s="20"/>
    </row>
    <row r="38" spans="2:13" x14ac:dyDescent="0.3">
      <c r="B38" s="25" t="s">
        <v>118</v>
      </c>
      <c r="C38" s="28" t="s">
        <v>118</v>
      </c>
      <c r="D38" s="19" t="s">
        <v>121</v>
      </c>
      <c r="E38" s="20">
        <f>(VLOOKUP(D38,'[4]2. Trade receivable '!$D$7:$W$36,3,0))/10000000</f>
        <v>3.4458510000000002</v>
      </c>
      <c r="F38" s="20">
        <v>0</v>
      </c>
      <c r="G38" s="20">
        <f t="shared" si="1"/>
        <v>3.4458510000000002</v>
      </c>
      <c r="H38" s="20"/>
      <c r="I38" s="20">
        <f>G38</f>
        <v>3.4458510000000002</v>
      </c>
      <c r="J38" s="20"/>
      <c r="K38" s="20"/>
      <c r="L38" s="20"/>
      <c r="M38" s="20">
        <v>3.4458510000000002</v>
      </c>
    </row>
    <row r="39" spans="2:13" ht="24" x14ac:dyDescent="0.3">
      <c r="B39" s="25" t="s">
        <v>118</v>
      </c>
      <c r="C39" s="28" t="s">
        <v>118</v>
      </c>
      <c r="D39" s="19" t="s">
        <v>122</v>
      </c>
      <c r="E39" s="20">
        <f>(IFERROR((VLOOKUP(D39,'[4]2. Trade receivable '!$D$7:$W$36,3,0)),0))/10000000</f>
        <v>-0.19346379999999999</v>
      </c>
      <c r="F39" s="20">
        <v>0</v>
      </c>
      <c r="G39" s="20">
        <f t="shared" si="1"/>
        <v>-0.19346379999999999</v>
      </c>
      <c r="H39" s="20"/>
      <c r="I39" s="20">
        <f>G39</f>
        <v>-0.19346379999999999</v>
      </c>
      <c r="J39" s="20"/>
      <c r="K39" s="20"/>
      <c r="L39" s="20"/>
      <c r="M39" s="20"/>
    </row>
    <row r="40" spans="2:13" ht="18.75" customHeight="1" x14ac:dyDescent="0.3">
      <c r="B40" s="25" t="s">
        <v>118</v>
      </c>
      <c r="C40" s="28" t="s">
        <v>118</v>
      </c>
      <c r="D40" s="19" t="s">
        <v>123</v>
      </c>
      <c r="E40" s="20">
        <f>(IFERROR((VLOOKUP(D40,'[4]2. Trade receivable '!$D$7:$W$36,3,0)),0))/10000000</f>
        <v>3.6050000000000001E-3</v>
      </c>
      <c r="F40" s="20">
        <v>3.0049E-3</v>
      </c>
      <c r="G40" s="20">
        <f t="shared" si="1"/>
        <v>6.0010000000000011E-4</v>
      </c>
      <c r="H40" s="20">
        <f>G40</f>
        <v>6.0010000000000011E-4</v>
      </c>
      <c r="I40" s="20"/>
      <c r="J40" s="20"/>
      <c r="K40" s="20"/>
      <c r="L40" s="20"/>
      <c r="M40" s="20"/>
    </row>
    <row r="41" spans="2:13" ht="19.5" customHeight="1" x14ac:dyDescent="0.3">
      <c r="B41" s="25" t="s">
        <v>118</v>
      </c>
      <c r="C41" s="28" t="s">
        <v>118</v>
      </c>
      <c r="D41" s="19" t="s">
        <v>124</v>
      </c>
      <c r="E41" s="20">
        <f>(IFERROR((VLOOKUP(D41,'[4]2. Trade receivable '!$D$7:$W$36,3,0)),0))/10000000</f>
        <v>7.3472700000000002E-2</v>
      </c>
      <c r="F41" s="20">
        <v>0.23296239999999999</v>
      </c>
      <c r="G41" s="20">
        <f t="shared" si="1"/>
        <v>-0.15948969999999998</v>
      </c>
      <c r="H41" s="20">
        <f>G41</f>
        <v>-0.15948969999999998</v>
      </c>
      <c r="I41" s="20"/>
      <c r="J41" s="20"/>
      <c r="K41" s="20"/>
      <c r="L41" s="20"/>
      <c r="M41" s="20"/>
    </row>
    <row r="42" spans="2:13" ht="19.5" customHeight="1" x14ac:dyDescent="0.3">
      <c r="B42" s="25" t="s">
        <v>118</v>
      </c>
      <c r="C42" s="28" t="s">
        <v>118</v>
      </c>
      <c r="D42" s="19" t="s">
        <v>125</v>
      </c>
      <c r="E42" s="20">
        <f>(IFERROR((VLOOKUP(D42,'[4]2. Trade receivable '!$D$7:$W$36,3,0)),0))/10000000</f>
        <v>7.7830994000000001E-2</v>
      </c>
      <c r="F42" s="20">
        <v>9.5554600000000003E-2</v>
      </c>
      <c r="G42" s="20">
        <f t="shared" si="1"/>
        <v>-1.7723606000000003E-2</v>
      </c>
      <c r="H42" s="20">
        <f>G42</f>
        <v>-1.7723606000000003E-2</v>
      </c>
      <c r="I42" s="20"/>
      <c r="J42" s="20"/>
      <c r="K42" s="20"/>
      <c r="L42" s="20"/>
      <c r="M42" s="20"/>
    </row>
    <row r="43" spans="2:13" x14ac:dyDescent="0.3">
      <c r="B43" s="29" t="s">
        <v>20</v>
      </c>
      <c r="C43" s="30" t="s">
        <v>126</v>
      </c>
      <c r="D43" s="19" t="s">
        <v>127</v>
      </c>
      <c r="E43" s="20">
        <f>(VLOOKUP(C43,'[1]Trade Rec'!$C$6:$AG$49,3,0))/10000000</f>
        <v>34.739175361999997</v>
      </c>
      <c r="F43" s="20">
        <v>17.234742575101695</v>
      </c>
      <c r="G43" s="20">
        <f t="shared" si="1"/>
        <v>17.504432786898303</v>
      </c>
      <c r="H43" s="20"/>
      <c r="I43" s="20">
        <f>G43</f>
        <v>17.504432786898303</v>
      </c>
      <c r="J43" s="20"/>
      <c r="K43" s="20">
        <v>17.504432786898303</v>
      </c>
      <c r="L43" s="20"/>
      <c r="M43" s="20"/>
    </row>
    <row r="44" spans="2:13" ht="24" x14ac:dyDescent="0.3">
      <c r="B44" s="29" t="s">
        <v>20</v>
      </c>
      <c r="C44" s="30" t="s">
        <v>128</v>
      </c>
      <c r="D44" s="19" t="s">
        <v>129</v>
      </c>
      <c r="E44" s="20">
        <f>(VLOOKUP(C44,'[1]Trade Rec'!$C$6:$AG$49,3,0))/10000000</f>
        <v>1.316238</v>
      </c>
      <c r="F44" s="20">
        <v>0.39508776789041095</v>
      </c>
      <c r="G44" s="20">
        <f t="shared" si="1"/>
        <v>0.92115023210958902</v>
      </c>
      <c r="H44" s="20"/>
      <c r="I44" s="20">
        <f>G44</f>
        <v>0.92115023210958902</v>
      </c>
      <c r="J44" s="20"/>
      <c r="K44" s="20">
        <v>0.92115023210958902</v>
      </c>
      <c r="L44" s="20"/>
      <c r="M44" s="20"/>
    </row>
    <row r="45" spans="2:13" ht="24" x14ac:dyDescent="0.3">
      <c r="B45" s="29" t="s">
        <v>20</v>
      </c>
      <c r="C45" s="30" t="s">
        <v>130</v>
      </c>
      <c r="D45" s="19" t="s">
        <v>131</v>
      </c>
      <c r="E45" s="20">
        <f>(VLOOKUP(C45,'[1]Trade Rec'!$C$6:$AG$49,3,0))/10000000</f>
        <v>8.0556628799999999</v>
      </c>
      <c r="F45" s="20">
        <v>8.0556628799999999</v>
      </c>
      <c r="G45" s="20">
        <f t="shared" si="1"/>
        <v>0</v>
      </c>
      <c r="H45" s="20"/>
      <c r="I45" s="20"/>
      <c r="J45" s="20"/>
      <c r="K45" s="20"/>
      <c r="L45" s="20"/>
      <c r="M45" s="20"/>
    </row>
    <row r="46" spans="2:13" x14ac:dyDescent="0.3">
      <c r="B46" s="29" t="s">
        <v>20</v>
      </c>
      <c r="C46" s="30" t="s">
        <v>132</v>
      </c>
      <c r="D46" s="19" t="s">
        <v>133</v>
      </c>
      <c r="E46" s="20">
        <f>(VLOOKUP(C46,'[1]Trade Rec'!$C$6:$AG$49,3,0))/10000000</f>
        <v>4.0000000000000001E-8</v>
      </c>
      <c r="F46" s="20">
        <v>0</v>
      </c>
      <c r="G46" s="20">
        <f t="shared" si="1"/>
        <v>4.0000000000000001E-8</v>
      </c>
      <c r="H46" s="20"/>
      <c r="I46" s="20"/>
      <c r="J46" s="20"/>
      <c r="K46" s="20"/>
      <c r="L46" s="20"/>
      <c r="M46" s="20"/>
    </row>
    <row r="47" spans="2:13" ht="24" x14ac:dyDescent="0.3">
      <c r="B47" s="29" t="s">
        <v>20</v>
      </c>
      <c r="C47" s="30" t="s">
        <v>134</v>
      </c>
      <c r="D47" s="19" t="s">
        <v>131</v>
      </c>
      <c r="E47" s="20">
        <f>(VLOOKUP(C47,'[1]Trade Rec'!$C$6:$AG$49,3,0))/10000000</f>
        <v>3.9665639100000001</v>
      </c>
      <c r="F47" s="20">
        <v>3.9665639000000001</v>
      </c>
      <c r="G47" s="20">
        <f t="shared" si="1"/>
        <v>9.9999999392252903E-9</v>
      </c>
      <c r="H47" s="20"/>
      <c r="I47" s="20"/>
      <c r="J47" s="20"/>
      <c r="K47" s="20"/>
      <c r="L47" s="20"/>
      <c r="M47" s="20"/>
    </row>
    <row r="48" spans="2:13" ht="24" x14ac:dyDescent="0.3">
      <c r="B48" s="29" t="s">
        <v>20</v>
      </c>
      <c r="C48" s="30" t="s">
        <v>135</v>
      </c>
      <c r="D48" s="19" t="s">
        <v>131</v>
      </c>
      <c r="E48" s="20">
        <f>(VLOOKUP(C48,'[1]Trade Rec'!$C$6:$AG$49,3,0))/10000000</f>
        <v>0</v>
      </c>
      <c r="F48" s="20">
        <v>0</v>
      </c>
      <c r="G48" s="20">
        <f t="shared" si="1"/>
        <v>0</v>
      </c>
      <c r="H48" s="20"/>
      <c r="I48" s="20"/>
      <c r="J48" s="20"/>
      <c r="K48" s="20"/>
      <c r="L48" s="20"/>
      <c r="M48" s="20"/>
    </row>
    <row r="49" spans="2:13" x14ac:dyDescent="0.3">
      <c r="B49" s="29" t="s">
        <v>20</v>
      </c>
      <c r="C49" s="30" t="s">
        <v>21</v>
      </c>
      <c r="D49" s="19" t="s">
        <v>136</v>
      </c>
      <c r="E49" s="20">
        <f>(VLOOKUP(C49,'[1]Trade Rec'!$C$6:$AG$49,3,0))/10000000</f>
        <v>24.253834600000001</v>
      </c>
      <c r="F49" s="20">
        <v>11.291144110879999</v>
      </c>
      <c r="G49" s="20">
        <f t="shared" si="1"/>
        <v>12.962690489120002</v>
      </c>
      <c r="H49" s="20">
        <f>G49</f>
        <v>12.962690489120002</v>
      </c>
      <c r="I49" s="20"/>
      <c r="J49" s="20"/>
      <c r="K49" s="20">
        <v>12.962690489120002</v>
      </c>
      <c r="L49" s="20"/>
      <c r="M49" s="20"/>
    </row>
    <row r="50" spans="2:13" ht="24" x14ac:dyDescent="0.3">
      <c r="B50" s="29" t="s">
        <v>20</v>
      </c>
      <c r="C50" s="30" t="s">
        <v>137</v>
      </c>
      <c r="D50" s="19" t="s">
        <v>138</v>
      </c>
      <c r="E50" s="20">
        <f>(VLOOKUP(C50,'[1]Trade Rec'!$C$6:$AG$49,3,0))/10000000</f>
        <v>3.5999999999999998E-8</v>
      </c>
      <c r="F50" s="20">
        <v>0</v>
      </c>
      <c r="G50" s="20">
        <f t="shared" si="1"/>
        <v>3.5999999999999998E-8</v>
      </c>
      <c r="H50" s="20"/>
      <c r="I50" s="20"/>
      <c r="J50" s="20"/>
      <c r="K50" s="20"/>
      <c r="L50" s="20"/>
      <c r="M50" s="20"/>
    </row>
    <row r="51" spans="2:13" x14ac:dyDescent="0.3">
      <c r="B51" s="29" t="s">
        <v>20</v>
      </c>
      <c r="C51" s="30" t="s">
        <v>139</v>
      </c>
      <c r="D51" s="19" t="s">
        <v>136</v>
      </c>
      <c r="E51" s="20">
        <f>(VLOOKUP(C51,'[1]Trade Rec'!$C$6:$AG$49,3,0))/10000000</f>
        <v>0.95592719999999998</v>
      </c>
      <c r="F51" s="20">
        <v>0</v>
      </c>
      <c r="G51" s="20">
        <f t="shared" si="1"/>
        <v>0.95592719999999998</v>
      </c>
      <c r="H51" s="20"/>
      <c r="I51" s="20">
        <f>G51</f>
        <v>0.95592719999999998</v>
      </c>
      <c r="J51" s="20"/>
      <c r="K51" s="20"/>
      <c r="L51" s="20"/>
      <c r="M51" s="20">
        <v>0.95592719999999998</v>
      </c>
    </row>
    <row r="52" spans="2:13" x14ac:dyDescent="0.3">
      <c r="B52" s="29" t="s">
        <v>20</v>
      </c>
      <c r="C52" s="30" t="s">
        <v>140</v>
      </c>
      <c r="D52" s="19" t="s">
        <v>141</v>
      </c>
      <c r="E52" s="20">
        <f>(VLOOKUP(C52,'[1]Trade Rec'!$C$6:$AG$49,3,0))/10000000</f>
        <v>0.35787007799999998</v>
      </c>
      <c r="F52" s="20">
        <v>0.35787010000000002</v>
      </c>
      <c r="G52" s="20">
        <f t="shared" si="1"/>
        <v>-2.2000000043931323E-8</v>
      </c>
      <c r="H52" s="20"/>
      <c r="I52" s="20"/>
      <c r="J52" s="20"/>
      <c r="K52" s="20"/>
      <c r="L52" s="20"/>
      <c r="M52" s="20"/>
    </row>
    <row r="53" spans="2:13" x14ac:dyDescent="0.3">
      <c r="B53" s="25" t="s">
        <v>15</v>
      </c>
      <c r="C53" s="26" t="s">
        <v>142</v>
      </c>
      <c r="D53" s="19" t="s">
        <v>143</v>
      </c>
      <c r="E53" s="20">
        <f>(VLOOKUP(C53,'[1]Trade Rec'!$C$6:$AG$49,3,0))/10000000</f>
        <v>2.3000000000000001E-8</v>
      </c>
      <c r="F53" s="20">
        <v>0</v>
      </c>
      <c r="G53" s="20">
        <f t="shared" si="1"/>
        <v>2.3000000000000001E-8</v>
      </c>
      <c r="H53" s="20">
        <v>0</v>
      </c>
      <c r="I53" s="20">
        <v>0</v>
      </c>
      <c r="J53" s="20"/>
      <c r="K53" s="20"/>
      <c r="L53" s="20"/>
      <c r="M53" s="20"/>
    </row>
    <row r="54" spans="2:13" x14ac:dyDescent="0.3">
      <c r="B54" s="25" t="s">
        <v>15</v>
      </c>
      <c r="C54" s="26" t="s">
        <v>144</v>
      </c>
      <c r="D54" s="19" t="s">
        <v>145</v>
      </c>
      <c r="E54" s="20">
        <f>(VLOOKUP(C54,'[1]Trade Rec'!$C$6:$AG$49,3,0))/10000000</f>
        <v>3.8153676000000001</v>
      </c>
      <c r="F54" s="20">
        <v>3.8153676000000001</v>
      </c>
      <c r="G54" s="20">
        <f t="shared" si="1"/>
        <v>0</v>
      </c>
      <c r="H54" s="20">
        <v>0</v>
      </c>
      <c r="I54" s="20">
        <v>0</v>
      </c>
      <c r="J54" s="20"/>
      <c r="K54" s="20"/>
      <c r="L54" s="20"/>
      <c r="M54" s="20"/>
    </row>
    <row r="55" spans="2:13" x14ac:dyDescent="0.3">
      <c r="B55" s="25" t="s">
        <v>15</v>
      </c>
      <c r="C55" s="26" t="s">
        <v>146</v>
      </c>
      <c r="D55" s="19" t="s">
        <v>147</v>
      </c>
      <c r="E55" s="20">
        <f>(VLOOKUP(C55,'[1]Trade Rec'!$C$6:$AG$49,3,0))/10000000</f>
        <v>3.4046518369999998</v>
      </c>
      <c r="F55" s="20">
        <v>0.24556648717999999</v>
      </c>
      <c r="G55" s="20">
        <f t="shared" si="1"/>
        <v>3.1590853498199998</v>
      </c>
      <c r="H55" s="20">
        <f>G55</f>
        <v>3.1590853498199998</v>
      </c>
      <c r="I55" s="20">
        <v>0</v>
      </c>
      <c r="J55" s="20">
        <v>3.1590853498199998</v>
      </c>
      <c r="K55" s="20"/>
      <c r="L55" s="20"/>
      <c r="M55" s="20"/>
    </row>
    <row r="56" spans="2:13" x14ac:dyDescent="0.3">
      <c r="B56" s="25" t="s">
        <v>15</v>
      </c>
      <c r="C56" s="26" t="s">
        <v>148</v>
      </c>
      <c r="D56" s="19" t="s">
        <v>149</v>
      </c>
      <c r="E56" s="20">
        <f>(VLOOKUP(C56,'[1]Trade Rec'!$C$6:$AG$49,3,0))/10000000</f>
        <v>4.4364648569999998</v>
      </c>
      <c r="F56" s="20">
        <v>0</v>
      </c>
      <c r="G56" s="20">
        <f t="shared" si="1"/>
        <v>4.4364648569999998</v>
      </c>
      <c r="H56" s="20">
        <f>G56</f>
        <v>4.4364648569999998</v>
      </c>
      <c r="I56" s="20">
        <v>0</v>
      </c>
      <c r="J56" s="20">
        <v>4.4364648569999998</v>
      </c>
      <c r="K56" s="20"/>
      <c r="L56" s="20"/>
      <c r="M56" s="20"/>
    </row>
    <row r="57" spans="2:13" x14ac:dyDescent="0.3">
      <c r="B57" s="25" t="s">
        <v>15</v>
      </c>
      <c r="C57" s="26" t="s">
        <v>150</v>
      </c>
      <c r="D57" s="19" t="s">
        <v>151</v>
      </c>
      <c r="E57" s="20">
        <f>(VLOOKUP(C57,'[1]Trade Rec'!$C$6:$AG$49,3,0))/10000000</f>
        <v>0</v>
      </c>
      <c r="F57" s="20">
        <v>0.27999956600000003</v>
      </c>
      <c r="G57" s="20">
        <f t="shared" si="1"/>
        <v>-0.27999956600000003</v>
      </c>
      <c r="H57" s="20">
        <f>G57</f>
        <v>-0.27999956600000003</v>
      </c>
      <c r="I57" s="20">
        <v>0</v>
      </c>
      <c r="J57" s="20"/>
      <c r="K57" s="20"/>
      <c r="L57" s="20"/>
      <c r="M57" s="20"/>
    </row>
    <row r="58" spans="2:13" x14ac:dyDescent="0.3">
      <c r="B58" s="25" t="s">
        <v>15</v>
      </c>
      <c r="C58" s="26" t="s">
        <v>152</v>
      </c>
      <c r="D58" s="19" t="s">
        <v>153</v>
      </c>
      <c r="E58" s="20">
        <f>(VLOOKUP(C58,'[1]Trade Rec'!$C$6:$AG$49,3,0))/10000000</f>
        <v>19.760966116999999</v>
      </c>
      <c r="F58" s="20">
        <v>19.770349817</v>
      </c>
      <c r="G58" s="20">
        <f t="shared" si="1"/>
        <v>-9.383700000000772E-3</v>
      </c>
      <c r="H58" s="20">
        <f>G58</f>
        <v>-9.383700000000772E-3</v>
      </c>
      <c r="I58" s="20">
        <v>0</v>
      </c>
      <c r="J58" s="20"/>
      <c r="K58" s="20"/>
      <c r="L58" s="20"/>
      <c r="M58" s="20"/>
    </row>
    <row r="59" spans="2:13" x14ac:dyDescent="0.3">
      <c r="B59" s="25" t="s">
        <v>15</v>
      </c>
      <c r="C59" s="26" t="s">
        <v>154</v>
      </c>
      <c r="D59" s="19" t="s">
        <v>149</v>
      </c>
      <c r="E59" s="20">
        <f>(VLOOKUP(C59,'[1]Trade Rec'!$C$6:$AG$49,3,0))/10000000</f>
        <v>2.069273913</v>
      </c>
      <c r="F59" s="20">
        <v>0.95573876999999996</v>
      </c>
      <c r="G59" s="20">
        <f t="shared" si="1"/>
        <v>1.113535143</v>
      </c>
      <c r="H59" s="20">
        <f>G59</f>
        <v>1.113535143</v>
      </c>
      <c r="I59" s="20">
        <v>0</v>
      </c>
      <c r="J59" s="20">
        <v>1.113535143</v>
      </c>
      <c r="K59" s="20"/>
      <c r="L59" s="20"/>
      <c r="M59" s="20"/>
    </row>
    <row r="60" spans="2:13" x14ac:dyDescent="0.3">
      <c r="B60" s="25" t="s">
        <v>15</v>
      </c>
      <c r="C60" s="26" t="s">
        <v>155</v>
      </c>
      <c r="D60" s="19" t="s">
        <v>156</v>
      </c>
      <c r="E60" s="20">
        <f>(VLOOKUP(C60,'[1]Trade Rec'!$C$6:$AG$49,3,0))/10000000</f>
        <v>2.2640555</v>
      </c>
      <c r="F60" s="20">
        <v>0.63393554000000008</v>
      </c>
      <c r="G60" s="20">
        <f t="shared" si="1"/>
        <v>1.63011996</v>
      </c>
      <c r="H60" s="20">
        <v>0</v>
      </c>
      <c r="I60" s="20">
        <f>G60</f>
        <v>1.63011996</v>
      </c>
      <c r="J60" s="20"/>
      <c r="K60" s="20"/>
      <c r="L60" s="20"/>
      <c r="M60" s="20">
        <v>1.63011996</v>
      </c>
    </row>
    <row r="61" spans="2:13" ht="24" x14ac:dyDescent="0.3">
      <c r="B61" s="25" t="s">
        <v>15</v>
      </c>
      <c r="C61" s="26" t="s">
        <v>157</v>
      </c>
      <c r="D61" s="19" t="s">
        <v>158</v>
      </c>
      <c r="E61" s="20">
        <f>(VLOOKUP(C61,'[1]Trade Rec'!$C$6:$AG$49,3,0))/10000000</f>
        <v>1.7264860929999999</v>
      </c>
      <c r="F61" s="20">
        <v>1.7264860929999999</v>
      </c>
      <c r="G61" s="20">
        <f t="shared" si="1"/>
        <v>0</v>
      </c>
      <c r="H61" s="20">
        <v>0</v>
      </c>
      <c r="I61" s="20">
        <v>0</v>
      </c>
      <c r="J61" s="20"/>
      <c r="K61" s="20"/>
      <c r="L61" s="20"/>
      <c r="M61" s="20"/>
    </row>
    <row r="62" spans="2:13" x14ac:dyDescent="0.3">
      <c r="B62" s="31" t="s">
        <v>15</v>
      </c>
      <c r="C62" s="32" t="s">
        <v>159</v>
      </c>
      <c r="D62" s="19"/>
      <c r="E62" s="20">
        <f>(VLOOKUP(C62,'[1]Trade Rec'!$C$6:$AG$49,3,0))/10000000</f>
        <v>3.8999999999999998E-8</v>
      </c>
      <c r="F62" s="20">
        <v>0</v>
      </c>
      <c r="G62" s="20">
        <f t="shared" si="1"/>
        <v>3.8999999999999998E-8</v>
      </c>
      <c r="H62" s="20">
        <v>0</v>
      </c>
      <c r="I62" s="20">
        <f>G62</f>
        <v>3.8999999999999998E-8</v>
      </c>
      <c r="J62" s="20"/>
      <c r="K62" s="20"/>
      <c r="L62" s="20"/>
      <c r="M62" s="20"/>
    </row>
    <row r="63" spans="2:13" x14ac:dyDescent="0.3">
      <c r="B63" s="22" t="s">
        <v>11</v>
      </c>
      <c r="C63" s="33" t="s">
        <v>160</v>
      </c>
      <c r="D63" s="19" t="s">
        <v>161</v>
      </c>
      <c r="E63" s="20">
        <f>(VLOOKUP(C63,'[5]MAR-23'!$B$7:$AI$26,4,0))/10000000</f>
        <v>3.5687547999999998</v>
      </c>
      <c r="F63" s="20">
        <v>6.0965330067769861</v>
      </c>
      <c r="G63" s="20">
        <f t="shared" si="1"/>
        <v>-2.5277782067769863</v>
      </c>
      <c r="H63" s="20">
        <f>G63</f>
        <v>-2.5277782067769863</v>
      </c>
      <c r="I63" s="20">
        <v>0</v>
      </c>
      <c r="J63" s="20">
        <v>-4.2177782067769858</v>
      </c>
      <c r="K63" s="20"/>
      <c r="L63" s="20"/>
      <c r="M63" s="20"/>
    </row>
    <row r="64" spans="2:13" x14ac:dyDescent="0.3">
      <c r="B64" s="22" t="s">
        <v>11</v>
      </c>
      <c r="C64" s="33" t="s">
        <v>162</v>
      </c>
      <c r="D64" s="19" t="s">
        <v>163</v>
      </c>
      <c r="E64" s="20">
        <f>(VLOOKUP(C64,'[5]MAR-23'!$B$7:$AI$26,4,0))/10000000</f>
        <v>8.7857592407787732E-2</v>
      </c>
      <c r="F64" s="20">
        <v>8.7857592407787732E-2</v>
      </c>
      <c r="G64" s="20">
        <f t="shared" si="1"/>
        <v>0</v>
      </c>
      <c r="H64" s="20">
        <v>0</v>
      </c>
      <c r="I64" s="20">
        <v>0</v>
      </c>
      <c r="J64" s="20"/>
      <c r="K64" s="20"/>
      <c r="L64" s="20"/>
      <c r="M64" s="20"/>
    </row>
    <row r="65" spans="2:13" x14ac:dyDescent="0.3">
      <c r="B65" s="22" t="s">
        <v>11</v>
      </c>
      <c r="C65" s="33" t="s">
        <v>164</v>
      </c>
      <c r="D65" s="19" t="s">
        <v>165</v>
      </c>
      <c r="E65" s="20">
        <f>(VLOOKUP(C65,'[5]MAR-23'!$B$7:$AI$26,4,0))/10000000</f>
        <v>4.5505006269999981</v>
      </c>
      <c r="F65" s="20">
        <v>0</v>
      </c>
      <c r="G65" s="20">
        <f t="shared" si="1"/>
        <v>4.5505006269999981</v>
      </c>
      <c r="H65" s="20">
        <f>G65</f>
        <v>4.5505006269999981</v>
      </c>
      <c r="I65" s="20">
        <v>0</v>
      </c>
      <c r="J65" s="20">
        <v>4.5505006269999981</v>
      </c>
      <c r="K65" s="20"/>
      <c r="L65" s="20"/>
      <c r="M65" s="20"/>
    </row>
    <row r="66" spans="2:13" ht="24" x14ac:dyDescent="0.3">
      <c r="B66" s="22" t="s">
        <v>11</v>
      </c>
      <c r="C66" s="33" t="s">
        <v>166</v>
      </c>
      <c r="D66" s="19" t="s">
        <v>163</v>
      </c>
      <c r="E66" s="20">
        <f>(VLOOKUP(C66,'[5]MAR-23'!$B$7:$AI$26,4,0))/10000000</f>
        <v>0.83837542399999998</v>
      </c>
      <c r="F66" s="20">
        <v>0.83837543519373792</v>
      </c>
      <c r="G66" s="20">
        <f t="shared" si="1"/>
        <v>-1.119373793656564E-8</v>
      </c>
      <c r="H66" s="20">
        <f>G66</f>
        <v>-1.119373793656564E-8</v>
      </c>
      <c r="I66" s="20">
        <v>0</v>
      </c>
      <c r="J66" s="20">
        <v>-1.119373793656564E-8</v>
      </c>
      <c r="K66" s="20"/>
      <c r="L66" s="20"/>
      <c r="M66" s="20"/>
    </row>
    <row r="67" spans="2:13" x14ac:dyDescent="0.3">
      <c r="B67" s="22" t="s">
        <v>11</v>
      </c>
      <c r="C67" s="33" t="s">
        <v>167</v>
      </c>
      <c r="D67" s="19" t="s">
        <v>165</v>
      </c>
      <c r="E67" s="20">
        <f>(VLOOKUP(C67,'[5]MAR-23'!$B$7:$AI$26,4,0))/10000000</f>
        <v>4.0528300000000002</v>
      </c>
      <c r="F67" s="20">
        <v>0</v>
      </c>
      <c r="G67" s="20">
        <f t="shared" si="1"/>
        <v>4.0528300000000002</v>
      </c>
      <c r="H67" s="20">
        <f>G67</f>
        <v>4.0528300000000002</v>
      </c>
      <c r="I67" s="20">
        <v>0</v>
      </c>
      <c r="J67" s="20">
        <v>4.0528300000000002</v>
      </c>
      <c r="K67" s="20"/>
      <c r="L67" s="20"/>
      <c r="M67" s="20"/>
    </row>
    <row r="68" spans="2:13" x14ac:dyDescent="0.3">
      <c r="B68" s="22" t="s">
        <v>11</v>
      </c>
      <c r="C68" s="33" t="s">
        <v>168</v>
      </c>
      <c r="D68" s="19" t="s">
        <v>165</v>
      </c>
      <c r="E68" s="20">
        <f>(VLOOKUP(C68,'[5]MAR-23'!$B$7:$AI$26,4,0))/10000000</f>
        <v>4.0372884999999998</v>
      </c>
      <c r="F68" s="20">
        <v>4.0372884878894997</v>
      </c>
      <c r="G68" s="20">
        <f t="shared" si="1"/>
        <v>1.2110500158257764E-8</v>
      </c>
      <c r="H68" s="20">
        <f>G68</f>
        <v>1.2110500158257764E-8</v>
      </c>
      <c r="I68" s="20">
        <v>0</v>
      </c>
      <c r="J68" s="20"/>
      <c r="K68" s="20"/>
      <c r="L68" s="20"/>
      <c r="M68" s="20"/>
    </row>
    <row r="69" spans="2:13" ht="24" x14ac:dyDescent="0.3">
      <c r="B69" s="22" t="s">
        <v>11</v>
      </c>
      <c r="C69" s="33" t="s">
        <v>169</v>
      </c>
      <c r="D69" s="19" t="s">
        <v>170</v>
      </c>
      <c r="E69" s="20">
        <f>(VLOOKUP(C69,'[5]MAR-23'!$B$7:$AI$26,4,0))/10000000</f>
        <v>3.3893966369999999</v>
      </c>
      <c r="F69" s="20">
        <v>0</v>
      </c>
      <c r="G69" s="20">
        <f t="shared" ref="G69:G83" si="3">E69-F69</f>
        <v>3.3893966369999999</v>
      </c>
      <c r="H69" s="20">
        <v>0</v>
      </c>
      <c r="I69" s="20">
        <f>G69</f>
        <v>3.3893966369999999</v>
      </c>
      <c r="J69" s="20">
        <v>3.3893966369999999</v>
      </c>
      <c r="K69" s="20"/>
      <c r="L69" s="20"/>
      <c r="M69" s="20"/>
    </row>
    <row r="70" spans="2:13" ht="24" x14ac:dyDescent="0.3">
      <c r="B70" s="22" t="s">
        <v>11</v>
      </c>
      <c r="C70" s="33" t="s">
        <v>171</v>
      </c>
      <c r="D70" s="19" t="s">
        <v>172</v>
      </c>
      <c r="E70" s="20">
        <f>(VLOOKUP(C70,'[5]MAR-23'!$B$7:$AI$26,4,0))/10000000</f>
        <v>1.3637971</v>
      </c>
      <c r="F70" s="20">
        <v>0</v>
      </c>
      <c r="G70" s="20">
        <f t="shared" si="3"/>
        <v>1.3637971</v>
      </c>
      <c r="H70" s="20">
        <v>0</v>
      </c>
      <c r="I70" s="20">
        <f>G70</f>
        <v>1.3637971</v>
      </c>
      <c r="J70" s="20">
        <v>1.3637971</v>
      </c>
      <c r="K70" s="20"/>
      <c r="L70" s="20"/>
      <c r="M70" s="20"/>
    </row>
    <row r="71" spans="2:13" x14ac:dyDescent="0.3">
      <c r="B71" s="22" t="s">
        <v>11</v>
      </c>
      <c r="C71" s="33" t="s">
        <v>173</v>
      </c>
      <c r="D71" s="19" t="s">
        <v>161</v>
      </c>
      <c r="E71" s="20">
        <f>(VLOOKUP(C71,'[5]MAR-23'!$B$7:$AI$26,4,0))/10000000</f>
        <v>0.29525269799999998</v>
      </c>
      <c r="F71" s="20">
        <v>0</v>
      </c>
      <c r="G71" s="20">
        <f t="shared" si="3"/>
        <v>0.29525269799999998</v>
      </c>
      <c r="H71" s="20">
        <v>0</v>
      </c>
      <c r="I71" s="20">
        <f>G71</f>
        <v>0.29525269799999998</v>
      </c>
      <c r="J71" s="20">
        <v>0.29525269799999998</v>
      </c>
      <c r="K71" s="20"/>
      <c r="L71" s="20"/>
      <c r="M71" s="20"/>
    </row>
    <row r="72" spans="2:13" ht="24" x14ac:dyDescent="0.3">
      <c r="B72" s="22" t="s">
        <v>11</v>
      </c>
      <c r="C72" s="33" t="s">
        <v>174</v>
      </c>
      <c r="D72" s="19" t="s">
        <v>175</v>
      </c>
      <c r="E72" s="20">
        <f>(VLOOKUP(C72,'[5]MAR-23'!$B$7:$AI$26,4,0))/10000000</f>
        <v>10.520797629</v>
      </c>
      <c r="F72" s="20">
        <v>0</v>
      </c>
      <c r="G72" s="20">
        <f t="shared" si="3"/>
        <v>10.520797629</v>
      </c>
      <c r="H72" s="20">
        <f>G72</f>
        <v>10.520797629</v>
      </c>
      <c r="I72" s="20">
        <v>0</v>
      </c>
      <c r="J72" s="20">
        <v>10.520797629</v>
      </c>
      <c r="K72" s="20"/>
      <c r="L72" s="20"/>
      <c r="M72" s="20"/>
    </row>
    <row r="73" spans="2:13" ht="24" x14ac:dyDescent="0.3">
      <c r="B73" s="22" t="s">
        <v>11</v>
      </c>
      <c r="C73" s="33" t="s">
        <v>176</v>
      </c>
      <c r="D73" s="19" t="s">
        <v>175</v>
      </c>
      <c r="E73" s="20">
        <f>(VLOOKUP(C73,'[5]MAR-23'!$B$7:$AI$26,4,0))/10000000</f>
        <v>0.29999221700000006</v>
      </c>
      <c r="F73" s="20">
        <v>0</v>
      </c>
      <c r="G73" s="20">
        <f t="shared" si="3"/>
        <v>0.29999221700000006</v>
      </c>
      <c r="H73" s="20">
        <f>G73</f>
        <v>0.29999221700000006</v>
      </c>
      <c r="I73" s="20">
        <v>0</v>
      </c>
      <c r="J73" s="20">
        <v>0.29999221700000006</v>
      </c>
      <c r="K73" s="20"/>
      <c r="L73" s="20"/>
      <c r="M73" s="20"/>
    </row>
    <row r="74" spans="2:13" ht="24" x14ac:dyDescent="0.3">
      <c r="B74" s="22" t="s">
        <v>11</v>
      </c>
      <c r="C74" s="33" t="s">
        <v>177</v>
      </c>
      <c r="D74" s="19" t="s">
        <v>175</v>
      </c>
      <c r="E74" s="20">
        <f>(VLOOKUP(C74,'[5]MAR-23'!$B$7:$AI$26,4,0))/10000000</f>
        <v>4.1268917329999999</v>
      </c>
      <c r="F74" s="20">
        <v>0</v>
      </c>
      <c r="G74" s="20">
        <f t="shared" si="3"/>
        <v>4.1268917329999999</v>
      </c>
      <c r="H74" s="20">
        <f>G74</f>
        <v>4.1268917329999999</v>
      </c>
      <c r="I74" s="20">
        <v>0</v>
      </c>
      <c r="J74" s="20">
        <v>4.1268917329999999</v>
      </c>
      <c r="K74" s="20"/>
      <c r="L74" s="20"/>
      <c r="M74" s="20"/>
    </row>
    <row r="75" spans="2:13" ht="24" x14ac:dyDescent="0.3">
      <c r="B75" s="22" t="s">
        <v>11</v>
      </c>
      <c r="C75" s="33" t="s">
        <v>178</v>
      </c>
      <c r="D75" s="19" t="s">
        <v>179</v>
      </c>
      <c r="E75" s="20">
        <f>(VLOOKUP(C75,'[5]MAR-23'!$B$7:$AI$26,4,0))/10000000</f>
        <v>1.1357434237288157E-2</v>
      </c>
      <c r="F75" s="20">
        <v>3.1800815864406842E-3</v>
      </c>
      <c r="G75" s="20">
        <f t="shared" si="3"/>
        <v>8.1773526508474737E-3</v>
      </c>
      <c r="H75" s="20">
        <v>0</v>
      </c>
      <c r="I75" s="20">
        <f>G75</f>
        <v>8.1773526508474737E-3</v>
      </c>
      <c r="J75" s="20"/>
      <c r="K75" s="20"/>
      <c r="L75" s="20"/>
      <c r="M75" s="20">
        <v>8.1773526508474737E-3</v>
      </c>
    </row>
    <row r="76" spans="2:13" ht="24" x14ac:dyDescent="0.3">
      <c r="B76" s="22" t="s">
        <v>11</v>
      </c>
      <c r="C76" s="34" t="s">
        <v>180</v>
      </c>
      <c r="D76" s="19" t="s">
        <v>179</v>
      </c>
      <c r="E76" s="20">
        <f>(VLOOKUP(C76,'[5]MAR-23'!$B$7:$AI$26,4,0))/10000000</f>
        <v>12.9417496</v>
      </c>
      <c r="F76" s="20">
        <v>3.6236898772989603</v>
      </c>
      <c r="G76" s="20">
        <f t="shared" si="3"/>
        <v>9.3180597227010402</v>
      </c>
      <c r="H76" s="20">
        <v>0</v>
      </c>
      <c r="I76" s="20">
        <f>G76</f>
        <v>9.3180597227010402</v>
      </c>
      <c r="J76" s="20"/>
      <c r="K76" s="20"/>
      <c r="L76" s="20"/>
      <c r="M76" s="20">
        <v>9.3180597227010402</v>
      </c>
    </row>
    <row r="77" spans="2:13" ht="24" x14ac:dyDescent="0.3">
      <c r="B77" s="22" t="s">
        <v>11</v>
      </c>
      <c r="C77" s="33" t="s">
        <v>181</v>
      </c>
      <c r="D77" s="19" t="s">
        <v>179</v>
      </c>
      <c r="E77" s="20">
        <f>(VLOOKUP(C77,'[5]MAR-23'!$B$7:$AI$26,4,0))/10000000</f>
        <v>2.5741438482613961</v>
      </c>
      <c r="F77" s="20">
        <v>0.72076027751319105</v>
      </c>
      <c r="G77" s="20">
        <f t="shared" si="3"/>
        <v>1.8533835707482051</v>
      </c>
      <c r="H77" s="20">
        <v>0</v>
      </c>
      <c r="I77" s="20">
        <f>G77</f>
        <v>1.8533835707482051</v>
      </c>
      <c r="J77" s="20"/>
      <c r="K77" s="20"/>
      <c r="L77" s="20"/>
      <c r="M77" s="20">
        <v>1.8533835707482051</v>
      </c>
    </row>
    <row r="78" spans="2:13" ht="24" x14ac:dyDescent="0.3">
      <c r="B78" s="22" t="s">
        <v>11</v>
      </c>
      <c r="C78" s="33" t="s">
        <v>182</v>
      </c>
      <c r="D78" s="19" t="s">
        <v>179</v>
      </c>
      <c r="E78" s="20">
        <f>(VLOOKUP(C78,'[5]MAR-23'!$B$7:$AI$26,4,0))/10000000</f>
        <v>3.7333640122508442</v>
      </c>
      <c r="F78" s="20">
        <v>1.3031451631811077</v>
      </c>
      <c r="G78" s="20">
        <f t="shared" si="3"/>
        <v>2.4302188490697363</v>
      </c>
      <c r="H78" s="20">
        <v>0</v>
      </c>
      <c r="I78" s="20">
        <f>G78</f>
        <v>2.4302188490697363</v>
      </c>
      <c r="J78" s="20"/>
      <c r="K78" s="20"/>
      <c r="L78" s="20"/>
      <c r="M78" s="20">
        <v>2.4302188490697363</v>
      </c>
    </row>
    <row r="79" spans="2:13" ht="24" x14ac:dyDescent="0.3">
      <c r="B79" s="22" t="s">
        <v>11</v>
      </c>
      <c r="C79" s="33" t="s">
        <v>183</v>
      </c>
      <c r="D79" s="19" t="s">
        <v>179</v>
      </c>
      <c r="E79" s="20">
        <f>(VLOOKUP(C79,'[5]MAR-23'!$B$7:$AI$26,4,0))/10000000</f>
        <v>0</v>
      </c>
      <c r="F79" s="20">
        <v>0</v>
      </c>
      <c r="G79" s="20">
        <f t="shared" si="3"/>
        <v>0</v>
      </c>
      <c r="H79" s="20">
        <v>0</v>
      </c>
      <c r="I79" s="20">
        <v>0</v>
      </c>
      <c r="J79" s="20"/>
      <c r="K79" s="20"/>
      <c r="L79" s="20"/>
      <c r="M79" s="20"/>
    </row>
    <row r="80" spans="2:13" ht="24" x14ac:dyDescent="0.3">
      <c r="B80" s="22" t="s">
        <v>11</v>
      </c>
      <c r="C80" s="33" t="s">
        <v>184</v>
      </c>
      <c r="D80" s="19" t="s">
        <v>179</v>
      </c>
      <c r="E80" s="20">
        <f>(VLOOKUP(C80,'[5]MAR-23'!$B$7:$AI$26,4,0))/10000000</f>
        <v>0</v>
      </c>
      <c r="F80" s="20">
        <v>0</v>
      </c>
      <c r="G80" s="20">
        <f t="shared" si="3"/>
        <v>0</v>
      </c>
      <c r="H80" s="20">
        <v>0</v>
      </c>
      <c r="I80" s="20">
        <v>0</v>
      </c>
      <c r="J80" s="20"/>
      <c r="K80" s="20"/>
      <c r="L80" s="20"/>
      <c r="M80" s="20"/>
    </row>
    <row r="81" spans="2:13" x14ac:dyDescent="0.3">
      <c r="B81" s="22" t="s">
        <v>185</v>
      </c>
      <c r="C81" s="35" t="s">
        <v>185</v>
      </c>
      <c r="D81" s="19" t="s">
        <v>186</v>
      </c>
      <c r="E81" s="20">
        <v>2.3379999999999998E-3</v>
      </c>
      <c r="F81" s="20">
        <v>3.2661832271781002E-2</v>
      </c>
      <c r="G81" s="20">
        <f t="shared" si="3"/>
        <v>-3.0323832271781002E-2</v>
      </c>
      <c r="H81" s="20"/>
      <c r="I81" s="20"/>
      <c r="J81" s="20"/>
      <c r="K81" s="20"/>
      <c r="L81" s="20"/>
      <c r="M81" s="20"/>
    </row>
    <row r="82" spans="2:13" x14ac:dyDescent="0.3">
      <c r="B82" s="22" t="s">
        <v>185</v>
      </c>
      <c r="C82" s="35" t="s">
        <v>185</v>
      </c>
      <c r="D82" s="19" t="s">
        <v>187</v>
      </c>
      <c r="E82" s="20">
        <v>3.0323800000000001E-2</v>
      </c>
      <c r="F82" s="20">
        <v>0</v>
      </c>
      <c r="G82" s="20">
        <f t="shared" si="3"/>
        <v>3.0323800000000001E-2</v>
      </c>
      <c r="H82" s="20"/>
      <c r="I82" s="20"/>
      <c r="J82" s="20"/>
      <c r="K82" s="20"/>
      <c r="L82" s="20"/>
      <c r="M82" s="20"/>
    </row>
    <row r="83" spans="2:13" ht="24" x14ac:dyDescent="0.3">
      <c r="B83" s="25" t="s">
        <v>118</v>
      </c>
      <c r="C83" s="28" t="s">
        <v>118</v>
      </c>
      <c r="D83" s="19" t="s">
        <v>188</v>
      </c>
      <c r="E83" s="20">
        <f>(IFERROR((VLOOKUP(D83,'[4]2. Trade receivable '!$D$7:$W$36,3,0)),0))/10000000</f>
        <v>7.7210799999999996E-2</v>
      </c>
      <c r="F83" s="20">
        <v>0.10843700000000001</v>
      </c>
      <c r="G83" s="20">
        <f t="shared" si="3"/>
        <v>-3.122620000000001E-2</v>
      </c>
      <c r="H83" s="20"/>
      <c r="I83" s="20">
        <f>G83</f>
        <v>-3.122620000000001E-2</v>
      </c>
      <c r="J83" s="20"/>
      <c r="K83" s="20"/>
      <c r="L83" s="20"/>
      <c r="M83" s="20"/>
    </row>
    <row r="84" spans="2:13" x14ac:dyDescent="0.3">
      <c r="E84" s="37"/>
      <c r="F84" s="38"/>
      <c r="G84" s="38"/>
      <c r="H84" s="38"/>
      <c r="I84" s="38"/>
      <c r="J84" s="38"/>
      <c r="K84" s="38"/>
      <c r="L84" s="38"/>
      <c r="M84" s="38"/>
    </row>
    <row r="85" spans="2:13" s="10" customFormat="1" ht="11.4" x14ac:dyDescent="0.3">
      <c r="C85" s="39"/>
      <c r="D85" s="39"/>
      <c r="E85" s="40"/>
      <c r="F85" s="40"/>
      <c r="G85" s="40"/>
      <c r="H85" s="40"/>
      <c r="I85" s="40"/>
      <c r="J85" s="40"/>
      <c r="K85" s="40"/>
      <c r="L85" s="40"/>
      <c r="M85" s="40"/>
    </row>
    <row r="86" spans="2:13" s="10" customFormat="1" ht="11.4" x14ac:dyDescent="0.3">
      <c r="C86" s="39"/>
      <c r="D86" s="39"/>
      <c r="E86" s="40"/>
      <c r="F86" s="40"/>
      <c r="G86" s="40"/>
      <c r="H86" s="40"/>
      <c r="I86" s="40"/>
      <c r="J86" s="40"/>
      <c r="K86" s="40"/>
      <c r="L86" s="40"/>
      <c r="M86" s="40"/>
    </row>
    <row r="87" spans="2:13" s="10" customFormat="1" ht="11.4" x14ac:dyDescent="0.3">
      <c r="C87" s="39"/>
      <c r="D87" s="39"/>
      <c r="E87" s="40"/>
      <c r="F87" s="40"/>
      <c r="G87" s="40"/>
      <c r="H87" s="40"/>
      <c r="I87" s="40"/>
      <c r="J87" s="40"/>
      <c r="K87" s="40"/>
      <c r="L87" s="40"/>
      <c r="M87" s="40"/>
    </row>
    <row r="88" spans="2:13" s="10" customFormat="1" ht="11.4" x14ac:dyDescent="0.3">
      <c r="C88" s="39"/>
      <c r="D88" s="39"/>
      <c r="E88" s="40"/>
      <c r="F88" s="40"/>
      <c r="G88" s="40"/>
      <c r="H88" s="40"/>
      <c r="I88" s="40"/>
      <c r="J88" s="40"/>
      <c r="K88" s="40"/>
      <c r="L88" s="40"/>
      <c r="M88" s="40"/>
    </row>
    <row r="89" spans="2:13" s="10" customFormat="1" ht="11.4" x14ac:dyDescent="0.3">
      <c r="C89" s="39"/>
      <c r="D89" s="39"/>
      <c r="E89" s="40"/>
      <c r="F89" s="40"/>
      <c r="G89" s="40"/>
      <c r="H89" s="40"/>
      <c r="I89" s="40"/>
      <c r="J89" s="40"/>
      <c r="K89" s="40"/>
      <c r="L89" s="40"/>
      <c r="M89" s="40"/>
    </row>
    <row r="90" spans="2:13" s="10" customFormat="1" ht="11.4" x14ac:dyDescent="0.3">
      <c r="C90" s="39"/>
      <c r="D90" s="39"/>
      <c r="E90" s="40"/>
      <c r="F90" s="40"/>
      <c r="G90" s="40"/>
      <c r="H90" s="40"/>
      <c r="I90" s="40"/>
      <c r="J90" s="40"/>
      <c r="K90" s="40"/>
      <c r="L90" s="40"/>
      <c r="M90" s="40"/>
    </row>
    <row r="91" spans="2:13" s="10" customFormat="1" ht="11.4" x14ac:dyDescent="0.3">
      <c r="C91" s="39"/>
      <c r="D91" s="39"/>
      <c r="E91" s="40"/>
      <c r="F91" s="40"/>
      <c r="G91" s="40"/>
      <c r="H91" s="40"/>
      <c r="I91" s="40"/>
      <c r="J91" s="40"/>
      <c r="K91" s="40"/>
      <c r="L91" s="40"/>
      <c r="M91" s="40"/>
    </row>
    <row r="92" spans="2:13" s="10" customFormat="1" ht="11.4" x14ac:dyDescent="0.3">
      <c r="C92" s="39"/>
      <c r="D92" s="39"/>
      <c r="E92" s="40"/>
      <c r="F92" s="40"/>
      <c r="G92" s="40"/>
      <c r="H92" s="40"/>
      <c r="I92" s="40"/>
      <c r="J92" s="40"/>
      <c r="K92" s="40"/>
      <c r="L92" s="40"/>
      <c r="M92" s="40"/>
    </row>
    <row r="93" spans="2:13" x14ac:dyDescent="0.3">
      <c r="E93" s="38"/>
      <c r="F93" s="38"/>
      <c r="G93" s="38"/>
      <c r="H93" s="38"/>
      <c r="I93" s="38"/>
      <c r="J93" s="38"/>
      <c r="K93" s="38"/>
      <c r="L93" s="38"/>
      <c r="M93" s="38"/>
    </row>
    <row r="94" spans="2:13" x14ac:dyDescent="0.3">
      <c r="E94" s="38"/>
      <c r="F94" s="38"/>
      <c r="G94" s="38"/>
      <c r="H94" s="38"/>
      <c r="I94" s="38"/>
      <c r="J94" s="38"/>
      <c r="K94" s="38"/>
      <c r="L94" s="38"/>
      <c r="M94" s="38"/>
    </row>
    <row r="95" spans="2:13" x14ac:dyDescent="0.3">
      <c r="E95" s="41"/>
      <c r="F95" s="41"/>
      <c r="G95" s="38"/>
      <c r="H95" s="38"/>
      <c r="I95" s="38"/>
      <c r="J95" s="38"/>
      <c r="K95" s="38"/>
      <c r="L95" s="38"/>
      <c r="M95" s="38"/>
    </row>
    <row r="96" spans="2:13" x14ac:dyDescent="0.3">
      <c r="E96" s="38"/>
      <c r="F96" s="38"/>
      <c r="G96" s="38"/>
      <c r="H96" s="38"/>
      <c r="I96" s="38"/>
      <c r="J96" s="38"/>
      <c r="K96" s="38"/>
      <c r="L96" s="38"/>
      <c r="M96" s="38"/>
    </row>
    <row r="97" spans="5:13" x14ac:dyDescent="0.3">
      <c r="E97" s="38"/>
      <c r="F97" s="38"/>
      <c r="G97" s="38"/>
      <c r="H97" s="38"/>
      <c r="I97" s="38"/>
      <c r="J97" s="38"/>
      <c r="K97" s="38"/>
      <c r="L97" s="38"/>
      <c r="M97" s="38"/>
    </row>
    <row r="98" spans="5:13" x14ac:dyDescent="0.3">
      <c r="E98" s="38"/>
      <c r="F98" s="38"/>
      <c r="G98" s="38"/>
      <c r="H98" s="38"/>
      <c r="I98" s="38"/>
      <c r="J98" s="38"/>
      <c r="K98" s="38"/>
      <c r="L98" s="38"/>
      <c r="M98" s="38"/>
    </row>
    <row r="99" spans="5:13" x14ac:dyDescent="0.3">
      <c r="E99" s="38"/>
      <c r="F99" s="38"/>
      <c r="G99" s="38"/>
      <c r="H99" s="38"/>
      <c r="I99" s="38"/>
      <c r="J99" s="38"/>
      <c r="K99" s="38"/>
      <c r="L99" s="38"/>
      <c r="M99" s="38"/>
    </row>
    <row r="100" spans="5:13" x14ac:dyDescent="0.3">
      <c r="E100" s="38"/>
      <c r="F100" s="38"/>
      <c r="G100" s="38"/>
      <c r="H100" s="38"/>
      <c r="I100" s="38"/>
      <c r="J100" s="38"/>
      <c r="K100" s="38"/>
      <c r="L100" s="38"/>
      <c r="M100" s="38"/>
    </row>
    <row r="101" spans="5:13" x14ac:dyDescent="0.3">
      <c r="E101" s="38"/>
      <c r="F101" s="38"/>
      <c r="G101" s="38"/>
      <c r="H101" s="38"/>
      <c r="I101" s="38"/>
      <c r="J101" s="38"/>
      <c r="K101" s="38"/>
      <c r="L101" s="38"/>
      <c r="M101" s="38"/>
    </row>
    <row r="102" spans="5:13" x14ac:dyDescent="0.3">
      <c r="E102" s="38"/>
      <c r="F102" s="38"/>
      <c r="G102" s="38"/>
      <c r="H102" s="38"/>
      <c r="I102" s="38"/>
      <c r="J102" s="38"/>
      <c r="K102" s="38"/>
      <c r="L102" s="38"/>
      <c r="M102" s="38"/>
    </row>
    <row r="103" spans="5:13" x14ac:dyDescent="0.3">
      <c r="E103" s="38"/>
      <c r="F103" s="38"/>
      <c r="G103" s="38"/>
      <c r="H103" s="38"/>
      <c r="I103" s="38"/>
      <c r="J103" s="38"/>
      <c r="K103" s="38"/>
      <c r="L103" s="38"/>
      <c r="M103" s="38"/>
    </row>
    <row r="104" spans="5:13" x14ac:dyDescent="0.3">
      <c r="E104" s="38"/>
      <c r="F104" s="38"/>
      <c r="G104" s="38"/>
      <c r="H104" s="38"/>
      <c r="I104" s="38"/>
      <c r="J104" s="38"/>
      <c r="K104" s="38"/>
      <c r="L104" s="38"/>
      <c r="M104" s="38"/>
    </row>
    <row r="105" spans="5:13" x14ac:dyDescent="0.3">
      <c r="E105" s="38"/>
      <c r="F105" s="38"/>
      <c r="G105" s="38"/>
      <c r="H105" s="38"/>
      <c r="I105" s="38"/>
      <c r="J105" s="38"/>
      <c r="K105" s="38"/>
      <c r="L105" s="38"/>
      <c r="M105" s="38"/>
    </row>
    <row r="106" spans="5:13" x14ac:dyDescent="0.3">
      <c r="E106" s="38"/>
      <c r="F106" s="38"/>
      <c r="G106" s="38"/>
      <c r="H106" s="38"/>
      <c r="I106" s="38"/>
      <c r="J106" s="38"/>
      <c r="K106" s="38"/>
      <c r="L106" s="38"/>
      <c r="M106" s="38"/>
    </row>
    <row r="107" spans="5:13" x14ac:dyDescent="0.3">
      <c r="E107" s="38"/>
      <c r="F107" s="37"/>
      <c r="G107" s="38"/>
      <c r="H107" s="38"/>
      <c r="I107" s="38"/>
      <c r="J107" s="38"/>
      <c r="K107" s="38"/>
      <c r="L107" s="38"/>
      <c r="M107" s="38"/>
    </row>
    <row r="108" spans="5:13" x14ac:dyDescent="0.3">
      <c r="E108" s="38"/>
      <c r="F108" s="37"/>
      <c r="G108" s="38"/>
      <c r="H108" s="38"/>
      <c r="I108" s="38"/>
      <c r="J108" s="38"/>
      <c r="K108" s="38"/>
      <c r="L108" s="38"/>
      <c r="M108" s="38"/>
    </row>
    <row r="109" spans="5:13" x14ac:dyDescent="0.3">
      <c r="E109" s="38"/>
      <c r="F109" s="37"/>
      <c r="G109" s="38"/>
      <c r="H109" s="38"/>
      <c r="I109" s="38"/>
      <c r="J109" s="38"/>
      <c r="K109" s="38"/>
      <c r="L109" s="38"/>
      <c r="M109" s="38"/>
    </row>
    <row r="110" spans="5:13" x14ac:dyDescent="0.3">
      <c r="E110" s="38"/>
      <c r="F110" s="38"/>
      <c r="G110" s="38"/>
      <c r="H110" s="38"/>
      <c r="I110" s="38"/>
      <c r="J110" s="38"/>
      <c r="K110" s="38"/>
      <c r="L110" s="38"/>
      <c r="M110" s="38"/>
    </row>
    <row r="111" spans="5:13" x14ac:dyDescent="0.3">
      <c r="E111" s="38"/>
      <c r="F111" s="38"/>
      <c r="G111" s="38"/>
      <c r="H111" s="38"/>
      <c r="I111" s="38"/>
      <c r="J111" s="38"/>
      <c r="K111" s="38"/>
      <c r="L111" s="38"/>
      <c r="M111" s="38"/>
    </row>
    <row r="112" spans="5:13" x14ac:dyDescent="0.3">
      <c r="E112" s="38"/>
      <c r="F112" s="38"/>
      <c r="G112" s="38"/>
      <c r="H112" s="38"/>
      <c r="I112" s="38"/>
      <c r="J112" s="38"/>
      <c r="K112" s="38"/>
      <c r="L112" s="38"/>
      <c r="M112" s="38"/>
    </row>
    <row r="113" spans="5:13" x14ac:dyDescent="0.3">
      <c r="E113" s="38"/>
      <c r="F113" s="38"/>
      <c r="G113" s="38"/>
      <c r="H113" s="38"/>
      <c r="I113" s="38"/>
      <c r="J113" s="38"/>
      <c r="K113" s="38"/>
      <c r="L113" s="38"/>
      <c r="M113" s="38"/>
    </row>
    <row r="114" spans="5:13" x14ac:dyDescent="0.3">
      <c r="E114" s="38"/>
      <c r="F114" s="38"/>
      <c r="G114" s="38"/>
      <c r="H114" s="38"/>
      <c r="I114" s="38"/>
      <c r="J114" s="38"/>
      <c r="K114" s="38"/>
      <c r="L114" s="38"/>
      <c r="M114" s="38"/>
    </row>
    <row r="115" spans="5:13" x14ac:dyDescent="0.3">
      <c r="E115" s="38"/>
      <c r="F115" s="38"/>
      <c r="G115" s="38"/>
      <c r="H115" s="38"/>
      <c r="I115" s="38"/>
      <c r="J115" s="38"/>
      <c r="K115" s="38"/>
      <c r="L115" s="38"/>
      <c r="M115" s="38"/>
    </row>
    <row r="116" spans="5:13" x14ac:dyDescent="0.3">
      <c r="E116" s="38"/>
      <c r="F116" s="38"/>
      <c r="G116" s="38"/>
      <c r="H116" s="38"/>
      <c r="I116" s="38"/>
      <c r="J116" s="38"/>
      <c r="K116" s="38"/>
      <c r="L116" s="38"/>
      <c r="M116" s="38"/>
    </row>
    <row r="117" spans="5:13" x14ac:dyDescent="0.3">
      <c r="E117" s="38"/>
      <c r="F117" s="38"/>
      <c r="G117" s="38"/>
      <c r="H117" s="38"/>
      <c r="I117" s="38"/>
      <c r="J117" s="38"/>
      <c r="K117" s="38"/>
      <c r="L117" s="38"/>
      <c r="M117" s="38"/>
    </row>
    <row r="118" spans="5:13" x14ac:dyDescent="0.3">
      <c r="E118" s="38"/>
      <c r="F118" s="38"/>
      <c r="G118" s="38"/>
      <c r="H118" s="38"/>
      <c r="I118" s="38"/>
      <c r="J118" s="38"/>
      <c r="K118" s="38"/>
      <c r="L118" s="38"/>
      <c r="M118" s="38"/>
    </row>
    <row r="119" spans="5:13" x14ac:dyDescent="0.3">
      <c r="E119" s="38"/>
      <c r="F119" s="38"/>
      <c r="G119" s="38"/>
      <c r="H119" s="38"/>
      <c r="I119" s="38"/>
      <c r="J119" s="38"/>
      <c r="K119" s="38"/>
      <c r="L119" s="38"/>
      <c r="M119" s="38"/>
    </row>
    <row r="120" spans="5:13" x14ac:dyDescent="0.3">
      <c r="E120" s="38"/>
      <c r="F120" s="38"/>
      <c r="G120" s="38"/>
      <c r="H120" s="38"/>
      <c r="I120" s="38"/>
      <c r="J120" s="38"/>
      <c r="K120" s="38"/>
      <c r="L120" s="38"/>
      <c r="M120" s="38"/>
    </row>
    <row r="121" spans="5:13" x14ac:dyDescent="0.3">
      <c r="E121" s="38"/>
      <c r="F121" s="38"/>
      <c r="G121" s="38"/>
      <c r="H121" s="38"/>
      <c r="I121" s="38"/>
      <c r="J121" s="38"/>
      <c r="K121" s="38"/>
      <c r="L121" s="38"/>
      <c r="M121" s="38"/>
    </row>
    <row r="122" spans="5:13" x14ac:dyDescent="0.3">
      <c r="E122" s="38"/>
      <c r="F122" s="38"/>
      <c r="G122" s="38"/>
      <c r="H122" s="38"/>
      <c r="I122" s="38"/>
      <c r="J122" s="38"/>
      <c r="K122" s="38"/>
      <c r="L122" s="38"/>
      <c r="M122" s="38"/>
    </row>
    <row r="123" spans="5:13" x14ac:dyDescent="0.3">
      <c r="E123" s="38"/>
      <c r="F123" s="38"/>
      <c r="G123" s="38"/>
      <c r="H123" s="38"/>
      <c r="I123" s="38"/>
      <c r="J123" s="38"/>
      <c r="K123" s="38"/>
      <c r="L123" s="38"/>
      <c r="M123" s="38"/>
    </row>
    <row r="124" spans="5:13" x14ac:dyDescent="0.3">
      <c r="E124" s="38"/>
      <c r="F124" s="38"/>
      <c r="G124" s="38"/>
      <c r="H124" s="38"/>
      <c r="I124" s="38"/>
      <c r="J124" s="38"/>
      <c r="K124" s="38"/>
      <c r="L124" s="38"/>
      <c r="M124" s="38"/>
    </row>
    <row r="125" spans="5:13" x14ac:dyDescent="0.3">
      <c r="E125" s="38"/>
      <c r="F125" s="38"/>
      <c r="G125" s="38"/>
      <c r="H125" s="38"/>
      <c r="I125" s="38"/>
      <c r="J125" s="38"/>
      <c r="K125" s="38"/>
      <c r="L125" s="38"/>
      <c r="M125" s="38"/>
    </row>
    <row r="126" spans="5:13" x14ac:dyDescent="0.3">
      <c r="E126" s="38"/>
      <c r="F126" s="38"/>
      <c r="G126" s="38"/>
      <c r="H126" s="38"/>
      <c r="I126" s="38"/>
      <c r="J126" s="38"/>
      <c r="K126" s="38"/>
      <c r="L126" s="38"/>
      <c r="M126" s="38"/>
    </row>
    <row r="127" spans="5:13" x14ac:dyDescent="0.3">
      <c r="E127" s="38"/>
      <c r="F127" s="38"/>
      <c r="G127" s="38"/>
      <c r="H127" s="38"/>
      <c r="I127" s="38"/>
      <c r="J127" s="38"/>
      <c r="K127" s="38"/>
      <c r="L127" s="38"/>
      <c r="M127" s="38"/>
    </row>
    <row r="128" spans="5:13" x14ac:dyDescent="0.3">
      <c r="E128" s="38"/>
      <c r="F128" s="38"/>
      <c r="G128" s="38"/>
      <c r="H128" s="38"/>
      <c r="I128" s="38"/>
      <c r="J128" s="38"/>
      <c r="K128" s="38"/>
      <c r="L128" s="38"/>
      <c r="M128" s="38"/>
    </row>
    <row r="129" spans="5:13" x14ac:dyDescent="0.3">
      <c r="E129" s="38"/>
      <c r="F129" s="38"/>
      <c r="G129" s="38"/>
      <c r="H129" s="38"/>
      <c r="I129" s="38"/>
      <c r="J129" s="38"/>
      <c r="K129" s="38"/>
      <c r="L129" s="38"/>
      <c r="M129" s="38"/>
    </row>
    <row r="130" spans="5:13" x14ac:dyDescent="0.3">
      <c r="E130" s="38"/>
      <c r="F130" s="38"/>
      <c r="G130" s="38"/>
      <c r="H130" s="38"/>
      <c r="I130" s="38"/>
      <c r="J130" s="38"/>
      <c r="K130" s="38"/>
      <c r="L130" s="38"/>
      <c r="M130" s="38"/>
    </row>
    <row r="131" spans="5:13" x14ac:dyDescent="0.3">
      <c r="E131" s="38"/>
      <c r="F131" s="38"/>
      <c r="G131" s="38"/>
      <c r="H131" s="38"/>
      <c r="I131" s="38"/>
      <c r="J131" s="38"/>
      <c r="K131" s="38"/>
      <c r="L131" s="38"/>
      <c r="M131" s="38"/>
    </row>
    <row r="132" spans="5:13" x14ac:dyDescent="0.3">
      <c r="E132" s="38"/>
      <c r="F132" s="38"/>
      <c r="G132" s="38"/>
      <c r="H132" s="38"/>
      <c r="I132" s="38"/>
      <c r="J132" s="38"/>
      <c r="K132" s="38"/>
      <c r="L132" s="38"/>
      <c r="M132" s="38"/>
    </row>
    <row r="133" spans="5:13" x14ac:dyDescent="0.3">
      <c r="E133" s="38"/>
      <c r="F133" s="38"/>
      <c r="G133" s="38"/>
      <c r="H133" s="38"/>
      <c r="I133" s="38"/>
      <c r="J133" s="38"/>
      <c r="K133" s="38"/>
      <c r="L133" s="38"/>
      <c r="M133" s="38"/>
    </row>
    <row r="134" spans="5:13" x14ac:dyDescent="0.3">
      <c r="E134" s="38"/>
      <c r="F134" s="38"/>
      <c r="G134" s="38"/>
      <c r="H134" s="38"/>
      <c r="I134" s="38"/>
      <c r="J134" s="38"/>
      <c r="K134" s="38"/>
      <c r="L134" s="38"/>
      <c r="M134" s="38"/>
    </row>
    <row r="135" spans="5:13" x14ac:dyDescent="0.3">
      <c r="E135" s="38"/>
      <c r="F135" s="38"/>
      <c r="G135" s="38"/>
      <c r="H135" s="38"/>
      <c r="I135" s="38"/>
      <c r="J135" s="38"/>
      <c r="K135" s="38"/>
      <c r="L135" s="38"/>
      <c r="M135" s="38"/>
    </row>
    <row r="136" spans="5:13" x14ac:dyDescent="0.3">
      <c r="E136" s="38"/>
      <c r="F136" s="38"/>
      <c r="G136" s="38"/>
      <c r="H136" s="38"/>
      <c r="I136" s="38"/>
      <c r="J136" s="38"/>
      <c r="K136" s="38"/>
      <c r="L136" s="38"/>
      <c r="M136" s="38"/>
    </row>
    <row r="137" spans="5:13" x14ac:dyDescent="0.3">
      <c r="E137" s="38"/>
      <c r="F137" s="38"/>
      <c r="G137" s="38"/>
      <c r="H137" s="38"/>
      <c r="I137" s="38"/>
      <c r="J137" s="38"/>
      <c r="K137" s="38"/>
      <c r="L137" s="38"/>
      <c r="M137" s="38"/>
    </row>
    <row r="138" spans="5:13" x14ac:dyDescent="0.3">
      <c r="E138" s="38"/>
      <c r="F138" s="38"/>
      <c r="G138" s="38"/>
      <c r="H138" s="38"/>
      <c r="I138" s="38"/>
      <c r="J138" s="38"/>
      <c r="K138" s="38"/>
      <c r="L138" s="38"/>
      <c r="M138" s="38"/>
    </row>
    <row r="139" spans="5:13" x14ac:dyDescent="0.3">
      <c r="E139" s="38"/>
      <c r="F139" s="38"/>
      <c r="G139" s="38"/>
      <c r="H139" s="38"/>
      <c r="I139" s="38"/>
      <c r="J139" s="38"/>
      <c r="K139" s="38"/>
      <c r="L139" s="38"/>
      <c r="M139" s="38"/>
    </row>
    <row r="140" spans="5:13" x14ac:dyDescent="0.3">
      <c r="E140" s="38"/>
      <c r="F140" s="38"/>
      <c r="G140" s="38"/>
      <c r="H140" s="38"/>
      <c r="I140" s="38"/>
      <c r="J140" s="38"/>
      <c r="K140" s="38"/>
      <c r="L140" s="38"/>
      <c r="M140" s="38"/>
    </row>
    <row r="141" spans="5:13" x14ac:dyDescent="0.3">
      <c r="E141" s="38"/>
      <c r="F141" s="38"/>
      <c r="G141" s="38"/>
      <c r="H141" s="38"/>
      <c r="I141" s="38"/>
      <c r="J141" s="38"/>
      <c r="K141" s="38"/>
      <c r="L141" s="38"/>
      <c r="M141" s="38"/>
    </row>
    <row r="142" spans="5:13" x14ac:dyDescent="0.3">
      <c r="E142" s="38"/>
      <c r="F142" s="38"/>
      <c r="G142" s="38"/>
      <c r="H142" s="38"/>
      <c r="I142" s="38"/>
      <c r="J142" s="38"/>
      <c r="K142" s="38"/>
      <c r="L142" s="38"/>
      <c r="M142" s="38"/>
    </row>
    <row r="143" spans="5:13" x14ac:dyDescent="0.3">
      <c r="E143" s="38"/>
      <c r="F143" s="38"/>
      <c r="G143" s="38"/>
      <c r="H143" s="38"/>
      <c r="I143" s="38"/>
      <c r="J143" s="38"/>
      <c r="K143" s="38"/>
      <c r="L143" s="38"/>
      <c r="M143" s="38"/>
    </row>
    <row r="144" spans="5:13" x14ac:dyDescent="0.3">
      <c r="E144" s="38"/>
      <c r="F144" s="38"/>
      <c r="G144" s="38"/>
      <c r="H144" s="38"/>
      <c r="I144" s="38"/>
      <c r="J144" s="38"/>
      <c r="K144" s="38"/>
      <c r="L144" s="38"/>
      <c r="M144" s="38"/>
    </row>
    <row r="145" spans="5:13" x14ac:dyDescent="0.3">
      <c r="E145" s="38"/>
      <c r="F145" s="38"/>
      <c r="G145" s="38"/>
      <c r="H145" s="38"/>
      <c r="I145" s="38"/>
      <c r="J145" s="38"/>
      <c r="K145" s="38"/>
      <c r="L145" s="38"/>
      <c r="M145" s="38"/>
    </row>
    <row r="146" spans="5:13" x14ac:dyDescent="0.3">
      <c r="E146" s="38"/>
      <c r="F146" s="38"/>
      <c r="G146" s="38"/>
      <c r="H146" s="38"/>
      <c r="I146" s="38"/>
      <c r="J146" s="38"/>
      <c r="K146" s="38"/>
      <c r="L146" s="38"/>
      <c r="M146" s="38"/>
    </row>
    <row r="147" spans="5:13" x14ac:dyDescent="0.3">
      <c r="E147" s="38"/>
      <c r="F147" s="38"/>
      <c r="G147" s="38"/>
      <c r="H147" s="38"/>
      <c r="I147" s="38"/>
      <c r="J147" s="38"/>
      <c r="K147" s="38"/>
      <c r="L147" s="38"/>
      <c r="M147" s="38"/>
    </row>
    <row r="148" spans="5:13" x14ac:dyDescent="0.3">
      <c r="E148" s="38"/>
      <c r="F148" s="38"/>
      <c r="G148" s="38"/>
      <c r="H148" s="38"/>
      <c r="I148" s="38"/>
      <c r="J148" s="38"/>
      <c r="K148" s="38"/>
      <c r="L148" s="38"/>
      <c r="M148" s="38"/>
    </row>
    <row r="149" spans="5:13" x14ac:dyDescent="0.3">
      <c r="E149" s="38"/>
      <c r="F149" s="38"/>
      <c r="G149" s="38"/>
      <c r="H149" s="38"/>
      <c r="I149" s="38"/>
      <c r="J149" s="38"/>
      <c r="K149" s="38"/>
      <c r="L149" s="38"/>
      <c r="M149" s="38"/>
    </row>
    <row r="150" spans="5:13" x14ac:dyDescent="0.3">
      <c r="E150" s="38"/>
      <c r="F150" s="38"/>
      <c r="G150" s="38"/>
      <c r="H150" s="38"/>
      <c r="I150" s="38"/>
      <c r="J150" s="38"/>
      <c r="K150" s="38"/>
      <c r="L150" s="38"/>
      <c r="M150" s="38"/>
    </row>
    <row r="151" spans="5:13" x14ac:dyDescent="0.3">
      <c r="E151" s="38"/>
      <c r="F151" s="38"/>
      <c r="G151" s="38"/>
      <c r="H151" s="38"/>
      <c r="I151" s="38"/>
      <c r="J151" s="38"/>
      <c r="K151" s="38"/>
      <c r="L151" s="38"/>
      <c r="M151" s="38"/>
    </row>
    <row r="152" spans="5:13" x14ac:dyDescent="0.3">
      <c r="E152" s="38"/>
      <c r="F152" s="38"/>
      <c r="G152" s="38"/>
      <c r="H152" s="38"/>
      <c r="I152" s="38"/>
      <c r="J152" s="38"/>
      <c r="K152" s="38"/>
      <c r="L152" s="38"/>
      <c r="M152" s="38"/>
    </row>
    <row r="153" spans="5:13" x14ac:dyDescent="0.3">
      <c r="E153" s="38"/>
      <c r="F153" s="38"/>
      <c r="G153" s="38"/>
      <c r="H153" s="38"/>
      <c r="I153" s="38"/>
      <c r="J153" s="38"/>
      <c r="K153" s="38"/>
      <c r="L153" s="38"/>
      <c r="M153" s="38"/>
    </row>
    <row r="154" spans="5:13" x14ac:dyDescent="0.3">
      <c r="E154" s="38"/>
      <c r="F154" s="38"/>
      <c r="G154" s="38"/>
      <c r="H154" s="38"/>
      <c r="I154" s="38"/>
      <c r="J154" s="38"/>
      <c r="K154" s="38"/>
      <c r="L154" s="38"/>
      <c r="M154" s="38"/>
    </row>
    <row r="155" spans="5:13" x14ac:dyDescent="0.3">
      <c r="E155" s="38"/>
      <c r="F155" s="38"/>
      <c r="G155" s="38"/>
      <c r="H155" s="38"/>
      <c r="I155" s="38"/>
      <c r="J155" s="38"/>
      <c r="K155" s="38"/>
      <c r="L155" s="38"/>
      <c r="M155" s="38"/>
    </row>
    <row r="156" spans="5:13" x14ac:dyDescent="0.3">
      <c r="E156" s="38"/>
      <c r="F156" s="38"/>
      <c r="G156" s="38"/>
      <c r="H156" s="38"/>
      <c r="I156" s="38"/>
      <c r="J156" s="38"/>
      <c r="K156" s="38"/>
      <c r="L156" s="38"/>
      <c r="M156" s="38"/>
    </row>
    <row r="157" spans="5:13" x14ac:dyDescent="0.3">
      <c r="E157" s="38"/>
      <c r="F157" s="38"/>
      <c r="G157" s="38"/>
      <c r="H157" s="38"/>
      <c r="I157" s="38"/>
      <c r="J157" s="38"/>
      <c r="K157" s="38"/>
      <c r="L157" s="38"/>
      <c r="M157" s="38"/>
    </row>
    <row r="158" spans="5:13" x14ac:dyDescent="0.3">
      <c r="E158" s="38"/>
      <c r="F158" s="38"/>
      <c r="G158" s="38"/>
      <c r="H158" s="38"/>
      <c r="I158" s="38"/>
      <c r="J158" s="38"/>
      <c r="K158" s="38"/>
      <c r="L158" s="38"/>
      <c r="M158" s="38"/>
    </row>
    <row r="159" spans="5:13" x14ac:dyDescent="0.3">
      <c r="E159" s="38"/>
      <c r="F159" s="38"/>
      <c r="G159" s="38"/>
      <c r="H159" s="38"/>
      <c r="I159" s="38"/>
      <c r="J159" s="38"/>
      <c r="K159" s="38"/>
      <c r="L159" s="38"/>
      <c r="M159" s="38"/>
    </row>
    <row r="160" spans="5:13" x14ac:dyDescent="0.3">
      <c r="E160" s="38"/>
      <c r="F160" s="38"/>
      <c r="G160" s="38"/>
      <c r="H160" s="38"/>
      <c r="I160" s="38"/>
      <c r="J160" s="38"/>
      <c r="K160" s="38"/>
      <c r="L160" s="38"/>
      <c r="M160" s="38"/>
    </row>
    <row r="161" spans="5:13" x14ac:dyDescent="0.3">
      <c r="E161" s="38"/>
      <c r="F161" s="38"/>
      <c r="G161" s="38"/>
      <c r="H161" s="38"/>
      <c r="I161" s="38"/>
      <c r="J161" s="38"/>
      <c r="K161" s="38"/>
      <c r="L161" s="38"/>
      <c r="M161" s="38"/>
    </row>
    <row r="162" spans="5:13" x14ac:dyDescent="0.3">
      <c r="E162" s="38"/>
      <c r="F162" s="38"/>
      <c r="G162" s="38"/>
      <c r="H162" s="38"/>
      <c r="I162" s="38"/>
      <c r="J162" s="38"/>
      <c r="K162" s="38"/>
      <c r="L162" s="38"/>
      <c r="M162" s="38"/>
    </row>
    <row r="163" spans="5:13" x14ac:dyDescent="0.3">
      <c r="E163" s="38"/>
      <c r="F163" s="38"/>
      <c r="G163" s="38"/>
      <c r="H163" s="38"/>
      <c r="I163" s="38"/>
      <c r="J163" s="38"/>
      <c r="K163" s="38"/>
      <c r="L163" s="38"/>
      <c r="M163" s="38"/>
    </row>
    <row r="164" spans="5:13" x14ac:dyDescent="0.3">
      <c r="E164" s="38"/>
      <c r="F164" s="38"/>
      <c r="G164" s="38"/>
      <c r="H164" s="38"/>
      <c r="I164" s="38"/>
      <c r="J164" s="38"/>
      <c r="K164" s="38"/>
      <c r="L164" s="38"/>
      <c r="M164" s="38"/>
    </row>
    <row r="165" spans="5:13" x14ac:dyDescent="0.3">
      <c r="E165" s="38"/>
      <c r="F165" s="38"/>
      <c r="G165" s="38"/>
      <c r="H165" s="38"/>
      <c r="I165" s="38"/>
      <c r="J165" s="38"/>
      <c r="K165" s="38"/>
      <c r="L165" s="38"/>
      <c r="M165" s="38"/>
    </row>
    <row r="166" spans="5:13" x14ac:dyDescent="0.3">
      <c r="E166" s="38"/>
      <c r="F166" s="38"/>
      <c r="G166" s="38"/>
      <c r="H166" s="38"/>
      <c r="I166" s="38"/>
      <c r="J166" s="38"/>
      <c r="K166" s="38"/>
      <c r="L166" s="38"/>
      <c r="M166" s="38"/>
    </row>
    <row r="167" spans="5:13" x14ac:dyDescent="0.3">
      <c r="E167" s="38"/>
      <c r="F167" s="38"/>
      <c r="G167" s="38"/>
      <c r="H167" s="38"/>
      <c r="I167" s="38"/>
      <c r="J167" s="38"/>
      <c r="K167" s="38"/>
      <c r="L167" s="38"/>
      <c r="M167" s="38"/>
    </row>
    <row r="168" spans="5:13" x14ac:dyDescent="0.3">
      <c r="E168" s="38"/>
      <c r="F168" s="38"/>
      <c r="G168" s="38"/>
      <c r="H168" s="38"/>
      <c r="I168" s="38"/>
      <c r="J168" s="38"/>
      <c r="K168" s="38"/>
      <c r="L168" s="38"/>
      <c r="M168" s="38"/>
    </row>
    <row r="169" spans="5:13" x14ac:dyDescent="0.3">
      <c r="E169" s="38"/>
      <c r="F169" s="38"/>
      <c r="G169" s="38"/>
      <c r="H169" s="38"/>
      <c r="I169" s="38"/>
      <c r="J169" s="38"/>
      <c r="K169" s="38"/>
      <c r="L169" s="38"/>
      <c r="M169" s="38"/>
    </row>
    <row r="170" spans="5:13" x14ac:dyDescent="0.3">
      <c r="E170" s="38"/>
      <c r="F170" s="38"/>
      <c r="G170" s="38"/>
      <c r="H170" s="38"/>
      <c r="I170" s="38"/>
      <c r="J170" s="38"/>
      <c r="K170" s="38"/>
      <c r="L170" s="38"/>
      <c r="M170" s="38"/>
    </row>
    <row r="171" spans="5:13" x14ac:dyDescent="0.3">
      <c r="E171" s="38"/>
      <c r="F171" s="38"/>
      <c r="G171" s="38"/>
      <c r="H171" s="38"/>
      <c r="I171" s="38"/>
      <c r="J171" s="38"/>
      <c r="K171" s="38"/>
      <c r="L171" s="38"/>
      <c r="M171" s="38"/>
    </row>
    <row r="172" spans="5:13" x14ac:dyDescent="0.3">
      <c r="E172" s="38"/>
      <c r="F172" s="38"/>
      <c r="G172" s="38"/>
      <c r="H172" s="38"/>
      <c r="I172" s="38"/>
      <c r="J172" s="38"/>
      <c r="K172" s="38"/>
      <c r="L172" s="38"/>
      <c r="M172" s="38"/>
    </row>
    <row r="173" spans="5:13" x14ac:dyDescent="0.3">
      <c r="E173" s="38"/>
      <c r="F173" s="38"/>
      <c r="G173" s="38"/>
      <c r="H173" s="38"/>
      <c r="I173" s="38"/>
      <c r="J173" s="38"/>
      <c r="K173" s="38"/>
      <c r="L173" s="38"/>
      <c r="M173" s="38"/>
    </row>
    <row r="174" spans="5:13" x14ac:dyDescent="0.3">
      <c r="E174" s="38"/>
      <c r="F174" s="38"/>
      <c r="G174" s="38"/>
      <c r="H174" s="38"/>
      <c r="I174" s="38"/>
      <c r="J174" s="38"/>
      <c r="K174" s="38"/>
      <c r="L174" s="38"/>
      <c r="M174" s="38"/>
    </row>
    <row r="175" spans="5:13" x14ac:dyDescent="0.3">
      <c r="E175" s="38"/>
      <c r="F175" s="38"/>
      <c r="G175" s="38"/>
      <c r="H175" s="38"/>
      <c r="I175" s="38"/>
      <c r="J175" s="38"/>
      <c r="K175" s="38"/>
      <c r="L175" s="38"/>
      <c r="M175" s="38"/>
    </row>
    <row r="176" spans="5:13" x14ac:dyDescent="0.3">
      <c r="E176" s="38"/>
      <c r="F176" s="38"/>
      <c r="G176" s="38"/>
      <c r="H176" s="38"/>
      <c r="I176" s="38"/>
      <c r="J176" s="38"/>
      <c r="K176" s="38"/>
      <c r="L176" s="38"/>
      <c r="M176" s="38"/>
    </row>
    <row r="177" spans="5:13" x14ac:dyDescent="0.3">
      <c r="E177" s="38"/>
      <c r="F177" s="38"/>
      <c r="G177" s="38"/>
      <c r="H177" s="38"/>
      <c r="I177" s="38"/>
      <c r="J177" s="38"/>
      <c r="K177" s="38"/>
      <c r="L177" s="38"/>
      <c r="M177" s="38"/>
    </row>
    <row r="178" spans="5:13" x14ac:dyDescent="0.3">
      <c r="E178" s="38"/>
      <c r="F178" s="38"/>
      <c r="G178" s="38"/>
      <c r="H178" s="38"/>
      <c r="I178" s="38"/>
      <c r="J178" s="38"/>
      <c r="K178" s="38"/>
      <c r="L178" s="38"/>
      <c r="M178" s="38"/>
    </row>
    <row r="179" spans="5:13" x14ac:dyDescent="0.3">
      <c r="E179" s="38"/>
      <c r="F179" s="38"/>
      <c r="G179" s="38"/>
      <c r="H179" s="38"/>
      <c r="I179" s="38"/>
      <c r="J179" s="38"/>
      <c r="K179" s="38"/>
      <c r="L179" s="38"/>
      <c r="M179" s="38"/>
    </row>
    <row r="180" spans="5:13" x14ac:dyDescent="0.3">
      <c r="E180" s="38"/>
      <c r="F180" s="38"/>
      <c r="G180" s="38"/>
      <c r="H180" s="38"/>
      <c r="I180" s="38"/>
      <c r="J180" s="38"/>
      <c r="K180" s="38"/>
      <c r="L180" s="38"/>
      <c r="M180" s="38"/>
    </row>
    <row r="181" spans="5:13" x14ac:dyDescent="0.3">
      <c r="E181" s="38"/>
      <c r="F181" s="38"/>
      <c r="G181" s="38"/>
      <c r="H181" s="38"/>
      <c r="I181" s="38"/>
      <c r="J181" s="38"/>
      <c r="K181" s="38"/>
      <c r="L181" s="38"/>
      <c r="M181" s="38"/>
    </row>
    <row r="182" spans="5:13" x14ac:dyDescent="0.3">
      <c r="E182" s="38"/>
      <c r="F182" s="38"/>
      <c r="G182" s="38"/>
      <c r="H182" s="38"/>
      <c r="I182" s="38"/>
      <c r="J182" s="38"/>
      <c r="K182" s="38"/>
      <c r="L182" s="38"/>
      <c r="M182" s="38"/>
    </row>
    <row r="183" spans="5:13" x14ac:dyDescent="0.3">
      <c r="E183" s="38"/>
      <c r="F183" s="38"/>
      <c r="G183" s="38"/>
      <c r="H183" s="38"/>
      <c r="I183" s="38"/>
      <c r="J183" s="38"/>
      <c r="K183" s="38"/>
      <c r="L183" s="38"/>
      <c r="M183" s="38"/>
    </row>
    <row r="184" spans="5:13" x14ac:dyDescent="0.3">
      <c r="E184" s="38"/>
      <c r="F184" s="38"/>
      <c r="G184" s="38"/>
      <c r="H184" s="38"/>
      <c r="I184" s="38"/>
      <c r="J184" s="38"/>
      <c r="K184" s="38"/>
      <c r="L184" s="38"/>
      <c r="M184" s="38"/>
    </row>
    <row r="185" spans="5:13" x14ac:dyDescent="0.3">
      <c r="E185" s="38"/>
      <c r="F185" s="38"/>
      <c r="G185" s="38"/>
      <c r="H185" s="38"/>
      <c r="I185" s="38"/>
      <c r="J185" s="38"/>
      <c r="K185" s="38"/>
      <c r="L185" s="38"/>
      <c r="M185" s="38"/>
    </row>
    <row r="186" spans="5:13" x14ac:dyDescent="0.3">
      <c r="E186" s="38"/>
      <c r="F186" s="38"/>
      <c r="G186" s="38"/>
      <c r="H186" s="38"/>
      <c r="I186" s="38"/>
      <c r="J186" s="38"/>
      <c r="K186" s="38"/>
      <c r="L186" s="38"/>
      <c r="M186" s="38"/>
    </row>
    <row r="187" spans="5:13" x14ac:dyDescent="0.3">
      <c r="E187" s="38"/>
      <c r="F187" s="38"/>
      <c r="G187" s="38"/>
      <c r="H187" s="38"/>
      <c r="I187" s="38"/>
      <c r="J187" s="38"/>
      <c r="K187" s="38"/>
      <c r="L187" s="38"/>
      <c r="M187" s="38"/>
    </row>
    <row r="188" spans="5:13" x14ac:dyDescent="0.3">
      <c r="E188" s="38"/>
      <c r="F188" s="38"/>
      <c r="G188" s="38"/>
      <c r="H188" s="38"/>
      <c r="I188" s="38"/>
      <c r="J188" s="38"/>
      <c r="K188" s="38"/>
      <c r="L188" s="38"/>
      <c r="M188" s="38"/>
    </row>
  </sheetData>
  <mergeCells count="5">
    <mergeCell ref="B3:B4"/>
    <mergeCell ref="C3:C4"/>
    <mergeCell ref="D3:D4"/>
    <mergeCell ref="E3:I3"/>
    <mergeCell ref="J3:M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93"/>
  <sheetViews>
    <sheetView zoomScaleNormal="100" workbookViewId="0">
      <selection activeCell="G15" sqref="G15"/>
    </sheetView>
  </sheetViews>
  <sheetFormatPr defaultColWidth="8.77734375" defaultRowHeight="14.4" x14ac:dyDescent="0.3"/>
  <cols>
    <col min="1" max="1" width="8.77734375" style="1"/>
    <col min="2" max="2" width="37.44140625" style="1" bestFit="1" customWidth="1"/>
    <col min="3" max="3" width="10.77734375" style="1" bestFit="1" customWidth="1"/>
    <col min="4" max="4" width="14.33203125" style="1" customWidth="1"/>
    <col min="5" max="5" width="7.88671875" style="1" bestFit="1" customWidth="1"/>
    <col min="6" max="6" width="12.21875" style="1" bestFit="1" customWidth="1"/>
    <col min="7" max="7" width="13.5546875" style="1" customWidth="1"/>
    <col min="8" max="8" width="14" style="1" bestFit="1" customWidth="1"/>
    <col min="9" max="16384" width="8.77734375" style="1"/>
  </cols>
  <sheetData>
    <row r="1" spans="2:9" x14ac:dyDescent="0.3">
      <c r="D1" s="1" t="s">
        <v>245</v>
      </c>
      <c r="E1" s="45">
        <f>E16+E18+E55+E56+E62+E71+E86</f>
        <v>11.066314516</v>
      </c>
      <c r="F1" s="2">
        <f>F18</f>
        <v>0.54375089499999962</v>
      </c>
    </row>
    <row r="2" spans="2:9" x14ac:dyDescent="0.3">
      <c r="B2" s="42" t="s">
        <v>189</v>
      </c>
      <c r="C2" s="43">
        <f>SUBTOTAL(9,C4:C96640)</f>
        <v>31.861021276999935</v>
      </c>
      <c r="D2" s="43"/>
      <c r="E2" s="43">
        <f>SUBTOTAL(9,E4:E91)</f>
        <v>13.335400552849967</v>
      </c>
      <c r="F2" s="43">
        <f>SUBTOTAL(9,F4:F91)</f>
        <v>18.525620724149974</v>
      </c>
    </row>
    <row r="3" spans="2:9" ht="34.799999999999997" customHeight="1" x14ac:dyDescent="0.3">
      <c r="B3" s="54" t="s">
        <v>3</v>
      </c>
      <c r="C3" s="55" t="s">
        <v>4</v>
      </c>
      <c r="D3" s="55" t="s">
        <v>10</v>
      </c>
      <c r="E3" s="55" t="s">
        <v>5</v>
      </c>
      <c r="F3" s="55" t="s">
        <v>6</v>
      </c>
      <c r="G3" s="56" t="s">
        <v>233</v>
      </c>
      <c r="H3" s="56" t="s">
        <v>240</v>
      </c>
      <c r="I3" s="57" t="s">
        <v>241</v>
      </c>
    </row>
    <row r="4" spans="2:9" x14ac:dyDescent="0.3">
      <c r="B4" s="44" t="s">
        <v>12</v>
      </c>
      <c r="C4" s="45">
        <v>1.444633287</v>
      </c>
      <c r="D4" s="65">
        <v>0</v>
      </c>
      <c r="E4" s="46">
        <v>0</v>
      </c>
      <c r="F4" s="46">
        <v>1.4446332870000003</v>
      </c>
      <c r="G4" s="49" t="s">
        <v>234</v>
      </c>
      <c r="H4" s="50">
        <v>42811</v>
      </c>
      <c r="I4" s="52" t="s">
        <v>242</v>
      </c>
    </row>
    <row r="5" spans="2:9" x14ac:dyDescent="0.3">
      <c r="B5" s="44" t="s">
        <v>190</v>
      </c>
      <c r="C5" s="45">
        <v>5.8710000000000001E-4</v>
      </c>
      <c r="D5" s="65"/>
      <c r="E5" s="46">
        <v>5.8710000000000001E-4</v>
      </c>
      <c r="F5" s="46">
        <v>0</v>
      </c>
      <c r="G5" s="49" t="s">
        <v>235</v>
      </c>
      <c r="H5" s="51">
        <v>43101</v>
      </c>
      <c r="I5" s="52" t="s">
        <v>242</v>
      </c>
    </row>
    <row r="6" spans="2:9" x14ac:dyDescent="0.3">
      <c r="B6" s="44" t="s">
        <v>14</v>
      </c>
      <c r="C6" s="45">
        <v>0.76906415500000014</v>
      </c>
      <c r="D6" s="65"/>
      <c r="E6" s="46">
        <v>0</v>
      </c>
      <c r="F6" s="46">
        <v>0.76906415500000014</v>
      </c>
      <c r="G6" s="49" t="s">
        <v>234</v>
      </c>
      <c r="H6" s="50">
        <v>42811</v>
      </c>
      <c r="I6" s="52" t="s">
        <v>242</v>
      </c>
    </row>
    <row r="7" spans="2:9" x14ac:dyDescent="0.3">
      <c r="B7" s="44" t="s">
        <v>16</v>
      </c>
      <c r="C7" s="45">
        <v>0.19077128099999965</v>
      </c>
      <c r="D7" s="65"/>
      <c r="E7" s="46">
        <v>0.19077128099999965</v>
      </c>
      <c r="F7" s="46">
        <v>0</v>
      </c>
      <c r="G7" s="49" t="s">
        <v>234</v>
      </c>
      <c r="H7" s="51">
        <v>43252</v>
      </c>
      <c r="I7" s="52" t="s">
        <v>242</v>
      </c>
    </row>
    <row r="8" spans="2:9" x14ac:dyDescent="0.3">
      <c r="B8" s="44" t="s">
        <v>191</v>
      </c>
      <c r="C8" s="45">
        <v>-6.4041000000000002E-3</v>
      </c>
      <c r="D8" s="65"/>
      <c r="E8" s="46">
        <v>-6.4041000000000002E-3</v>
      </c>
      <c r="F8" s="46">
        <v>0</v>
      </c>
      <c r="G8" s="49" t="s">
        <v>234</v>
      </c>
      <c r="H8" s="50">
        <v>43160</v>
      </c>
      <c r="I8" s="53" t="s">
        <v>242</v>
      </c>
    </row>
    <row r="9" spans="2:9" x14ac:dyDescent="0.3">
      <c r="B9" s="44" t="s">
        <v>192</v>
      </c>
      <c r="C9" s="45">
        <v>-6.9999999999999999E-6</v>
      </c>
      <c r="D9" s="65"/>
      <c r="E9" s="46">
        <v>-6.9999999999999999E-6</v>
      </c>
      <c r="F9" s="46">
        <v>0</v>
      </c>
      <c r="G9" s="49" t="s">
        <v>234</v>
      </c>
      <c r="H9" s="51">
        <v>41699</v>
      </c>
      <c r="I9" s="53" t="s">
        <v>242</v>
      </c>
    </row>
    <row r="10" spans="2:9" x14ac:dyDescent="0.3">
      <c r="B10" s="44" t="s">
        <v>18</v>
      </c>
      <c r="C10" s="45">
        <v>0.26529915800000003</v>
      </c>
      <c r="D10" s="65"/>
      <c r="E10" s="46">
        <v>0.26529915800000003</v>
      </c>
      <c r="F10" s="46">
        <v>0</v>
      </c>
      <c r="G10" s="49" t="s">
        <v>234</v>
      </c>
      <c r="H10" s="51">
        <v>41699</v>
      </c>
      <c r="I10" s="52" t="s">
        <v>242</v>
      </c>
    </row>
    <row r="11" spans="2:9" x14ac:dyDescent="0.3">
      <c r="B11" s="44" t="s">
        <v>193</v>
      </c>
      <c r="C11" s="45">
        <v>1.8999999994412065E-8</v>
      </c>
      <c r="D11" s="65"/>
      <c r="E11" s="46">
        <v>1.8999999994412065E-8</v>
      </c>
      <c r="F11" s="46">
        <v>0</v>
      </c>
      <c r="G11" s="49" t="s">
        <v>234</v>
      </c>
      <c r="H11" s="50">
        <v>42430</v>
      </c>
      <c r="I11" s="52" t="s">
        <v>242</v>
      </c>
    </row>
    <row r="12" spans="2:9" x14ac:dyDescent="0.3">
      <c r="B12" s="44" t="s">
        <v>194</v>
      </c>
      <c r="C12" s="45">
        <v>0.1806555</v>
      </c>
      <c r="D12" s="65"/>
      <c r="E12" s="46">
        <v>0.1806555</v>
      </c>
      <c r="F12" s="46">
        <v>0</v>
      </c>
      <c r="G12" s="49" t="s">
        <v>234</v>
      </c>
      <c r="H12" s="51">
        <v>42795</v>
      </c>
      <c r="I12" s="52" t="s">
        <v>242</v>
      </c>
    </row>
    <row r="13" spans="2:9" x14ac:dyDescent="0.3">
      <c r="B13" s="44" t="s">
        <v>195</v>
      </c>
      <c r="C13" s="45">
        <v>2.9120000000000001E-3</v>
      </c>
      <c r="D13" s="65"/>
      <c r="E13" s="46">
        <v>2.9120000000000001E-3</v>
      </c>
      <c r="F13" s="46">
        <v>0</v>
      </c>
      <c r="G13" s="49" t="s">
        <v>236</v>
      </c>
      <c r="H13" s="50">
        <v>43983</v>
      </c>
      <c r="I13" s="49" t="s">
        <v>243</v>
      </c>
    </row>
    <row r="14" spans="2:9" x14ac:dyDescent="0.3">
      <c r="B14" s="44" t="s">
        <v>19</v>
      </c>
      <c r="C14" s="45">
        <v>1.2195575679999999</v>
      </c>
      <c r="D14" s="65"/>
      <c r="E14" s="46">
        <v>0</v>
      </c>
      <c r="F14" s="46">
        <v>1.2195575679999999</v>
      </c>
      <c r="G14" s="49" t="s">
        <v>234</v>
      </c>
      <c r="H14" s="50">
        <v>43176</v>
      </c>
      <c r="I14" s="52" t="s">
        <v>242</v>
      </c>
    </row>
    <row r="15" spans="2:9" x14ac:dyDescent="0.3">
      <c r="B15" s="44" t="s">
        <v>196</v>
      </c>
      <c r="C15" s="45">
        <v>0.60527499900000004</v>
      </c>
      <c r="D15" s="65"/>
      <c r="E15" s="46">
        <v>0</v>
      </c>
      <c r="F15" s="46">
        <v>0.60527499900000004</v>
      </c>
      <c r="G15" s="49" t="s">
        <v>234</v>
      </c>
      <c r="H15" s="50">
        <v>43176</v>
      </c>
      <c r="I15" s="52" t="s">
        <v>242</v>
      </c>
    </row>
    <row r="16" spans="2:9" x14ac:dyDescent="0.3">
      <c r="B16" s="44" t="s">
        <v>21</v>
      </c>
      <c r="C16" s="45">
        <v>1.0744310990000001</v>
      </c>
      <c r="D16" s="65"/>
      <c r="E16" s="46">
        <v>1.0744310990000001</v>
      </c>
      <c r="F16" s="46">
        <v>0</v>
      </c>
      <c r="G16" s="49" t="s">
        <v>237</v>
      </c>
      <c r="H16" s="51">
        <v>44713</v>
      </c>
      <c r="I16" s="49" t="s">
        <v>244</v>
      </c>
    </row>
    <row r="17" spans="2:9" x14ac:dyDescent="0.3">
      <c r="B17" s="44" t="s">
        <v>23</v>
      </c>
      <c r="C17" s="45">
        <v>3.0936065370000012</v>
      </c>
      <c r="D17" s="65"/>
      <c r="E17" s="46">
        <v>1.6270210738500002</v>
      </c>
      <c r="F17" s="46">
        <v>1.4665854631500002</v>
      </c>
      <c r="G17" s="49" t="s">
        <v>235</v>
      </c>
      <c r="H17" s="50">
        <v>43176</v>
      </c>
      <c r="I17" s="52" t="s">
        <v>242</v>
      </c>
    </row>
    <row r="18" spans="2:9" x14ac:dyDescent="0.3">
      <c r="B18" s="44" t="s">
        <v>24</v>
      </c>
      <c r="C18" s="45">
        <v>2.1882694559999996</v>
      </c>
      <c r="D18" s="65"/>
      <c r="E18" s="46">
        <v>1.6445185610000002</v>
      </c>
      <c r="F18" s="46">
        <v>0.54375089499999962</v>
      </c>
      <c r="G18" s="49" t="s">
        <v>237</v>
      </c>
      <c r="H18" s="50">
        <v>43160</v>
      </c>
      <c r="I18" s="49" t="s">
        <v>244</v>
      </c>
    </row>
    <row r="19" spans="2:9" x14ac:dyDescent="0.3">
      <c r="B19" s="44" t="s">
        <v>25</v>
      </c>
      <c r="C19" s="45">
        <v>2.3420642530000029</v>
      </c>
      <c r="D19" s="65"/>
      <c r="E19" s="46">
        <v>0</v>
      </c>
      <c r="F19" s="46">
        <v>2.3420642530000029</v>
      </c>
      <c r="G19" s="49" t="s">
        <v>234</v>
      </c>
      <c r="H19" s="50">
        <v>42446</v>
      </c>
      <c r="I19" s="52" t="s">
        <v>242</v>
      </c>
    </row>
    <row r="20" spans="2:9" x14ac:dyDescent="0.3">
      <c r="B20" s="44" t="s">
        <v>197</v>
      </c>
      <c r="C20" s="45">
        <v>0.25019337599999958</v>
      </c>
      <c r="D20" s="65"/>
      <c r="E20" s="46">
        <v>0</v>
      </c>
      <c r="F20" s="46">
        <v>0.25019337599999958</v>
      </c>
      <c r="G20" s="49" t="s">
        <v>234</v>
      </c>
      <c r="H20" s="50">
        <v>42446</v>
      </c>
      <c r="I20" s="52" t="s">
        <v>242</v>
      </c>
    </row>
    <row r="21" spans="2:9" x14ac:dyDescent="0.3">
      <c r="B21" s="44" t="s">
        <v>26</v>
      </c>
      <c r="C21" s="45">
        <v>-1.7503627010000262</v>
      </c>
      <c r="D21" s="65"/>
      <c r="E21" s="46">
        <v>-2.1229715579999997</v>
      </c>
      <c r="F21" s="46">
        <v>0.37260885699997309</v>
      </c>
      <c r="G21" s="49" t="s">
        <v>234</v>
      </c>
      <c r="H21" s="51">
        <v>41699</v>
      </c>
      <c r="I21" s="52" t="s">
        <v>242</v>
      </c>
    </row>
    <row r="22" spans="2:9" x14ac:dyDescent="0.3">
      <c r="B22" s="44" t="s">
        <v>27</v>
      </c>
      <c r="C22" s="45">
        <v>1.2182387739999998</v>
      </c>
      <c r="D22" s="65"/>
      <c r="E22" s="46">
        <v>0.67584870099999994</v>
      </c>
      <c r="F22" s="46">
        <v>0.54239007300000008</v>
      </c>
      <c r="G22" s="49" t="s">
        <v>235</v>
      </c>
      <c r="H22" s="50">
        <v>43160</v>
      </c>
      <c r="I22" s="52" t="s">
        <v>242</v>
      </c>
    </row>
    <row r="23" spans="2:9" x14ac:dyDescent="0.3">
      <c r="B23" s="44" t="s">
        <v>28</v>
      </c>
      <c r="C23" s="45">
        <v>1.8003814E-2</v>
      </c>
      <c r="D23" s="65"/>
      <c r="E23" s="46">
        <v>1.8003814E-2</v>
      </c>
      <c r="F23" s="46">
        <v>0</v>
      </c>
      <c r="G23" s="49" t="s">
        <v>234</v>
      </c>
      <c r="H23" s="50">
        <v>43160</v>
      </c>
      <c r="I23" s="52" t="s">
        <v>242</v>
      </c>
    </row>
    <row r="24" spans="2:9" x14ac:dyDescent="0.3">
      <c r="B24" s="44" t="s">
        <v>29</v>
      </c>
      <c r="C24" s="45">
        <v>-32.23229911</v>
      </c>
      <c r="D24" s="65"/>
      <c r="E24" s="46">
        <v>-33.792299110000002</v>
      </c>
      <c r="F24" s="46">
        <v>1.56</v>
      </c>
      <c r="G24" s="49" t="s">
        <v>238</v>
      </c>
      <c r="H24" s="51">
        <v>42064</v>
      </c>
      <c r="I24" s="52" t="s">
        <v>242</v>
      </c>
    </row>
    <row r="25" spans="2:9" x14ac:dyDescent="0.3">
      <c r="B25" s="44" t="s">
        <v>198</v>
      </c>
      <c r="C25" s="45">
        <v>0.81897162799999978</v>
      </c>
      <c r="D25" s="65"/>
      <c r="E25" s="46">
        <v>0.81897162799999978</v>
      </c>
      <c r="F25" s="46">
        <v>0</v>
      </c>
      <c r="G25" s="49" t="s">
        <v>236</v>
      </c>
      <c r="H25" s="50">
        <v>43313</v>
      </c>
      <c r="I25" s="52" t="s">
        <v>242</v>
      </c>
    </row>
    <row r="26" spans="2:9" x14ac:dyDescent="0.3">
      <c r="B26" s="44" t="s">
        <v>30</v>
      </c>
      <c r="C26" s="45">
        <v>0.43460923000000035</v>
      </c>
      <c r="D26" s="65"/>
      <c r="E26" s="46">
        <v>0.43460923000000035</v>
      </c>
      <c r="F26" s="46">
        <v>0</v>
      </c>
      <c r="G26" s="49" t="s">
        <v>234</v>
      </c>
      <c r="H26" s="50">
        <v>43177</v>
      </c>
      <c r="I26" s="52" t="s">
        <v>242</v>
      </c>
    </row>
    <row r="27" spans="2:9" x14ac:dyDescent="0.3">
      <c r="B27" s="44" t="s">
        <v>199</v>
      </c>
      <c r="C27" s="45">
        <v>0.8277537019999992</v>
      </c>
      <c r="D27" s="65"/>
      <c r="E27" s="46">
        <v>0.5709136499999995</v>
      </c>
      <c r="F27" s="46">
        <v>0.25684005199999999</v>
      </c>
      <c r="G27" s="49" t="s">
        <v>235</v>
      </c>
      <c r="H27" s="50">
        <v>43177</v>
      </c>
      <c r="I27" s="52" t="s">
        <v>242</v>
      </c>
    </row>
    <row r="28" spans="2:9" x14ac:dyDescent="0.3">
      <c r="B28" s="44" t="s">
        <v>200</v>
      </c>
      <c r="C28" s="45">
        <v>0.1029595</v>
      </c>
      <c r="D28" s="65"/>
      <c r="E28" s="46">
        <v>0</v>
      </c>
      <c r="F28" s="46">
        <v>0.1029595</v>
      </c>
      <c r="G28" s="49" t="s">
        <v>236</v>
      </c>
      <c r="H28" s="50">
        <v>42812</v>
      </c>
      <c r="I28" s="52" t="s">
        <v>242</v>
      </c>
    </row>
    <row r="29" spans="2:9" x14ac:dyDescent="0.3">
      <c r="B29" s="44" t="s">
        <v>31</v>
      </c>
      <c r="C29" s="45">
        <v>0.63814610000000005</v>
      </c>
      <c r="D29" s="65"/>
      <c r="E29" s="46">
        <v>0</v>
      </c>
      <c r="F29" s="46">
        <v>0.63814610000000005</v>
      </c>
      <c r="G29" s="49" t="s">
        <v>236</v>
      </c>
      <c r="H29" s="50">
        <v>42812</v>
      </c>
      <c r="I29" s="52" t="s">
        <v>242</v>
      </c>
    </row>
    <row r="30" spans="2:9" x14ac:dyDescent="0.3">
      <c r="B30" s="44" t="s">
        <v>126</v>
      </c>
      <c r="C30" s="45">
        <v>-2.58276499999881E-2</v>
      </c>
      <c r="D30" s="65"/>
      <c r="E30" s="46">
        <v>-2.58276499999881E-2</v>
      </c>
      <c r="F30" s="46">
        <v>0</v>
      </c>
      <c r="G30" s="49" t="s">
        <v>234</v>
      </c>
      <c r="H30" s="50">
        <v>42430</v>
      </c>
      <c r="I30" s="52" t="s">
        <v>242</v>
      </c>
    </row>
    <row r="31" spans="2:9" x14ac:dyDescent="0.3">
      <c r="B31" s="44" t="s">
        <v>201</v>
      </c>
      <c r="C31" s="45">
        <v>-5.0489999999999997E-4</v>
      </c>
      <c r="D31" s="65"/>
      <c r="E31" s="46">
        <v>-5.0489999999999997E-4</v>
      </c>
      <c r="F31" s="46">
        <v>0</v>
      </c>
      <c r="G31" s="49" t="s">
        <v>236</v>
      </c>
      <c r="H31" s="50">
        <v>43891</v>
      </c>
      <c r="I31" s="49" t="s">
        <v>243</v>
      </c>
    </row>
    <row r="32" spans="2:9" x14ac:dyDescent="0.3">
      <c r="B32" s="44" t="s">
        <v>202</v>
      </c>
      <c r="C32" s="45">
        <v>3.0871000000000002E-3</v>
      </c>
      <c r="D32" s="65"/>
      <c r="E32" s="46">
        <v>0</v>
      </c>
      <c r="F32" s="46">
        <v>3.0871000000000002E-3</v>
      </c>
      <c r="G32" s="49" t="s">
        <v>239</v>
      </c>
      <c r="H32" s="50">
        <v>40969</v>
      </c>
      <c r="I32" s="52" t="s">
        <v>242</v>
      </c>
    </row>
    <row r="33" spans="2:9" x14ac:dyDescent="0.3">
      <c r="B33" s="44" t="s">
        <v>203</v>
      </c>
      <c r="C33" s="45">
        <v>7.5718000000000001E-3</v>
      </c>
      <c r="D33" s="65"/>
      <c r="E33" s="46">
        <v>7.5718000000000001E-3</v>
      </c>
      <c r="F33" s="46">
        <v>0</v>
      </c>
      <c r="G33" s="49" t="s">
        <v>234</v>
      </c>
      <c r="H33" s="50">
        <v>43160</v>
      </c>
      <c r="I33" s="52" t="s">
        <v>242</v>
      </c>
    </row>
    <row r="34" spans="2:9" x14ac:dyDescent="0.3">
      <c r="B34" s="44" t="s">
        <v>204</v>
      </c>
      <c r="C34" s="45">
        <v>1.1698910250000001</v>
      </c>
      <c r="D34" s="65"/>
      <c r="E34" s="46">
        <v>0</v>
      </c>
      <c r="F34" s="46">
        <v>1.1698910250000001</v>
      </c>
      <c r="G34" s="49" t="s">
        <v>236</v>
      </c>
      <c r="H34" s="50">
        <v>43177</v>
      </c>
      <c r="I34" s="52" t="s">
        <v>242</v>
      </c>
    </row>
    <row r="35" spans="2:9" x14ac:dyDescent="0.3">
      <c r="B35" s="44" t="s">
        <v>205</v>
      </c>
      <c r="C35" s="45">
        <v>0.3109454790000003</v>
      </c>
      <c r="D35" s="65"/>
      <c r="E35" s="46">
        <v>0.3109454790000003</v>
      </c>
      <c r="F35" s="46">
        <v>0</v>
      </c>
      <c r="G35" s="49" t="s">
        <v>234</v>
      </c>
      <c r="H35" s="50">
        <v>43160</v>
      </c>
      <c r="I35" s="52" t="s">
        <v>242</v>
      </c>
    </row>
    <row r="36" spans="2:9" x14ac:dyDescent="0.3">
      <c r="B36" s="44" t="s">
        <v>206</v>
      </c>
      <c r="C36" s="45">
        <v>0.20981354199999999</v>
      </c>
      <c r="D36" s="65"/>
      <c r="E36" s="46">
        <v>0</v>
      </c>
      <c r="F36" s="46">
        <v>0.20981354199999999</v>
      </c>
      <c r="G36" s="49" t="s">
        <v>234</v>
      </c>
      <c r="H36" s="50">
        <v>40969</v>
      </c>
      <c r="I36" s="52" t="s">
        <v>242</v>
      </c>
    </row>
    <row r="37" spans="2:9" x14ac:dyDescent="0.3">
      <c r="B37" s="44" t="s">
        <v>207</v>
      </c>
      <c r="C37" s="45">
        <v>-9.4214999999999993E-3</v>
      </c>
      <c r="D37" s="65"/>
      <c r="E37" s="46">
        <v>-9.4214999999999993E-3</v>
      </c>
      <c r="F37" s="46">
        <v>0</v>
      </c>
      <c r="G37" s="49" t="s">
        <v>234</v>
      </c>
      <c r="H37" s="51">
        <v>42064</v>
      </c>
      <c r="I37" s="52" t="s">
        <v>242</v>
      </c>
    </row>
    <row r="38" spans="2:9" x14ac:dyDescent="0.3">
      <c r="B38" s="44" t="s">
        <v>32</v>
      </c>
      <c r="C38" s="45">
        <v>0.27156270099999913</v>
      </c>
      <c r="D38" s="65"/>
      <c r="E38" s="46">
        <v>0.27156270099999913</v>
      </c>
      <c r="F38" s="46">
        <v>0</v>
      </c>
      <c r="G38" s="49" t="s">
        <v>234</v>
      </c>
      <c r="H38" s="50">
        <v>43177</v>
      </c>
      <c r="I38" s="52" t="s">
        <v>242</v>
      </c>
    </row>
    <row r="39" spans="2:9" x14ac:dyDescent="0.3">
      <c r="B39" s="44" t="s">
        <v>33</v>
      </c>
      <c r="C39" s="45">
        <v>0.30928799000000001</v>
      </c>
      <c r="D39" s="65"/>
      <c r="E39" s="46">
        <v>0.30928799000000001</v>
      </c>
      <c r="F39" s="46">
        <v>0</v>
      </c>
      <c r="G39" s="49" t="s">
        <v>238</v>
      </c>
      <c r="H39" s="51">
        <v>42064</v>
      </c>
      <c r="I39" s="52" t="s">
        <v>242</v>
      </c>
    </row>
    <row r="40" spans="2:9" x14ac:dyDescent="0.3">
      <c r="B40" s="44" t="s">
        <v>34</v>
      </c>
      <c r="C40" s="45">
        <v>0.24369222199999999</v>
      </c>
      <c r="D40" s="65"/>
      <c r="E40" s="46">
        <v>0.24369222199999999</v>
      </c>
      <c r="F40" s="46">
        <v>0</v>
      </c>
      <c r="G40" s="49" t="s">
        <v>235</v>
      </c>
      <c r="H40" s="50">
        <v>43160</v>
      </c>
      <c r="I40" s="52" t="s">
        <v>242</v>
      </c>
    </row>
    <row r="41" spans="2:9" x14ac:dyDescent="0.3">
      <c r="B41" s="44" t="s">
        <v>77</v>
      </c>
      <c r="C41" s="45">
        <v>3.4957540000000002E-3</v>
      </c>
      <c r="D41" s="65"/>
      <c r="E41" s="46">
        <v>3.4957540000000002E-3</v>
      </c>
      <c r="F41" s="46">
        <v>0</v>
      </c>
      <c r="G41" s="49" t="s">
        <v>234</v>
      </c>
      <c r="H41" s="51">
        <v>41699</v>
      </c>
      <c r="I41" s="52" t="s">
        <v>242</v>
      </c>
    </row>
    <row r="42" spans="2:9" x14ac:dyDescent="0.3">
      <c r="B42" s="44" t="s">
        <v>208</v>
      </c>
      <c r="C42" s="45">
        <v>-2.4300000000000001E-5</v>
      </c>
      <c r="D42" s="65"/>
      <c r="E42" s="46">
        <v>-2.4300000000000001E-5</v>
      </c>
      <c r="F42" s="46">
        <v>0</v>
      </c>
      <c r="G42" s="49" t="s">
        <v>238</v>
      </c>
      <c r="H42" s="50">
        <v>43160</v>
      </c>
      <c r="I42" s="52" t="s">
        <v>242</v>
      </c>
    </row>
    <row r="43" spans="2:9" x14ac:dyDescent="0.3">
      <c r="B43" s="44" t="s">
        <v>209</v>
      </c>
      <c r="C43" s="45">
        <v>1.3465381E-2</v>
      </c>
      <c r="D43" s="65"/>
      <c r="E43" s="46">
        <v>1.3465381E-2</v>
      </c>
      <c r="F43" s="46">
        <v>0</v>
      </c>
      <c r="G43" s="49" t="s">
        <v>234</v>
      </c>
      <c r="H43" s="50">
        <v>43160</v>
      </c>
      <c r="I43" s="52" t="s">
        <v>242</v>
      </c>
    </row>
    <row r="44" spans="2:9" x14ac:dyDescent="0.3">
      <c r="B44" s="44" t="s">
        <v>210</v>
      </c>
      <c r="C44" s="45">
        <v>-6.9960145000036597E-2</v>
      </c>
      <c r="D44" s="65"/>
      <c r="E44" s="46">
        <v>-6.9960145000036597E-2</v>
      </c>
      <c r="F44" s="46">
        <v>0</v>
      </c>
      <c r="G44" s="49" t="s">
        <v>234</v>
      </c>
      <c r="H44" s="51">
        <v>42064</v>
      </c>
      <c r="I44" s="52" t="s">
        <v>242</v>
      </c>
    </row>
    <row r="45" spans="2:9" x14ac:dyDescent="0.3">
      <c r="B45" s="44" t="s">
        <v>211</v>
      </c>
      <c r="C45" s="45">
        <v>1.1298688379999999</v>
      </c>
      <c r="D45" s="65"/>
      <c r="E45" s="46">
        <v>0.44979829999999998</v>
      </c>
      <c r="F45" s="46">
        <v>0.68007053799999995</v>
      </c>
      <c r="G45" s="49" t="s">
        <v>238</v>
      </c>
      <c r="H45" s="51">
        <v>43160</v>
      </c>
      <c r="I45" s="52" t="s">
        <v>242</v>
      </c>
    </row>
    <row r="46" spans="2:9" x14ac:dyDescent="0.3">
      <c r="B46" s="44" t="s">
        <v>212</v>
      </c>
      <c r="C46" s="45">
        <v>1.0330611999999999E-2</v>
      </c>
      <c r="D46" s="65"/>
      <c r="E46" s="46">
        <v>0</v>
      </c>
      <c r="F46" s="46">
        <v>1.0330611999999999E-2</v>
      </c>
      <c r="G46" s="49" t="s">
        <v>238</v>
      </c>
      <c r="H46" s="51">
        <v>40969</v>
      </c>
      <c r="I46" s="52" t="s">
        <v>242</v>
      </c>
    </row>
    <row r="47" spans="2:9" x14ac:dyDescent="0.3">
      <c r="B47" s="44" t="s">
        <v>213</v>
      </c>
      <c r="C47" s="45">
        <v>0.67581009299999995</v>
      </c>
      <c r="D47" s="65"/>
      <c r="E47" s="46">
        <v>-1.7262599999999999E-2</v>
      </c>
      <c r="F47" s="46">
        <v>0.69307269299999996</v>
      </c>
      <c r="G47" s="49" t="s">
        <v>238</v>
      </c>
      <c r="H47" s="50">
        <v>42795</v>
      </c>
      <c r="I47" s="52" t="s">
        <v>242</v>
      </c>
    </row>
    <row r="48" spans="2:9" x14ac:dyDescent="0.3">
      <c r="B48" s="44" t="s">
        <v>214</v>
      </c>
      <c r="C48" s="45">
        <v>4.6378299999999997E-2</v>
      </c>
      <c r="D48" s="65"/>
      <c r="E48" s="46">
        <v>4.9841299999999998E-2</v>
      </c>
      <c r="F48" s="46">
        <v>-3.4629999999999999E-3</v>
      </c>
      <c r="G48" s="49" t="s">
        <v>238</v>
      </c>
      <c r="H48" s="50">
        <v>42795</v>
      </c>
      <c r="I48" s="52" t="s">
        <v>242</v>
      </c>
    </row>
    <row r="49" spans="2:9" x14ac:dyDescent="0.3">
      <c r="B49" s="44" t="s">
        <v>35</v>
      </c>
      <c r="C49" s="45">
        <v>0.10448349499999997</v>
      </c>
      <c r="D49" s="65"/>
      <c r="E49" s="46">
        <v>1.4955000000000001E-3</v>
      </c>
      <c r="F49" s="46">
        <v>0.10298799499999997</v>
      </c>
      <c r="G49" s="49" t="s">
        <v>238</v>
      </c>
      <c r="H49" s="50">
        <v>42795</v>
      </c>
      <c r="I49" s="52" t="s">
        <v>242</v>
      </c>
    </row>
    <row r="50" spans="2:9" x14ac:dyDescent="0.3">
      <c r="B50" s="44" t="s">
        <v>215</v>
      </c>
      <c r="C50" s="45">
        <v>-1.3035199999999996E-3</v>
      </c>
      <c r="D50" s="65"/>
      <c r="E50" s="46">
        <v>-1.3035199999999996E-3</v>
      </c>
      <c r="F50" s="46">
        <v>0</v>
      </c>
      <c r="G50" s="49" t="s">
        <v>234</v>
      </c>
      <c r="H50" s="51">
        <v>42064</v>
      </c>
      <c r="I50" s="52" t="s">
        <v>242</v>
      </c>
    </row>
    <row r="51" spans="2:9" x14ac:dyDescent="0.3">
      <c r="B51" s="44" t="s">
        <v>216</v>
      </c>
      <c r="C51" s="45">
        <v>-1.000000000003638E-8</v>
      </c>
      <c r="D51" s="65"/>
      <c r="E51" s="46">
        <v>-1.000000000003638E-8</v>
      </c>
      <c r="F51" s="46">
        <v>0</v>
      </c>
      <c r="G51" s="49" t="s">
        <v>234</v>
      </c>
      <c r="H51" s="51">
        <v>42064</v>
      </c>
      <c r="I51" s="52" t="s">
        <v>242</v>
      </c>
    </row>
    <row r="52" spans="2:9" x14ac:dyDescent="0.3">
      <c r="B52" s="44" t="s">
        <v>36</v>
      </c>
      <c r="C52" s="45">
        <v>4.217445259999999</v>
      </c>
      <c r="D52" s="65"/>
      <c r="E52" s="46">
        <v>4.217445259999999</v>
      </c>
      <c r="F52" s="46">
        <v>0</v>
      </c>
      <c r="G52" s="49" t="s">
        <v>234</v>
      </c>
      <c r="H52" s="50">
        <v>43177</v>
      </c>
      <c r="I52" s="52" t="s">
        <v>242</v>
      </c>
    </row>
    <row r="53" spans="2:9" x14ac:dyDescent="0.3">
      <c r="B53" s="44" t="s">
        <v>37</v>
      </c>
      <c r="C53" s="45">
        <v>0.35181597700000011</v>
      </c>
      <c r="D53" s="65"/>
      <c r="E53" s="46">
        <v>0</v>
      </c>
      <c r="F53" s="46">
        <v>0.35181597700000011</v>
      </c>
      <c r="G53" s="49" t="s">
        <v>236</v>
      </c>
      <c r="H53" s="50">
        <v>43177</v>
      </c>
      <c r="I53" s="52" t="s">
        <v>242</v>
      </c>
    </row>
    <row r="54" spans="2:9" x14ac:dyDescent="0.3">
      <c r="B54" s="44" t="s">
        <v>217</v>
      </c>
      <c r="C54" s="45">
        <v>-1.2524000000000001E-3</v>
      </c>
      <c r="D54" s="65"/>
      <c r="E54" s="46">
        <v>-1.2524000000000001E-3</v>
      </c>
      <c r="F54" s="46">
        <v>0</v>
      </c>
      <c r="G54" s="49" t="s">
        <v>234</v>
      </c>
      <c r="H54" s="51">
        <v>41699</v>
      </c>
      <c r="I54" s="52" t="s">
        <v>242</v>
      </c>
    </row>
    <row r="55" spans="2:9" x14ac:dyDescent="0.3">
      <c r="B55" s="44" t="s">
        <v>40</v>
      </c>
      <c r="C55" s="45">
        <v>0.7538158989999999</v>
      </c>
      <c r="D55" s="65"/>
      <c r="E55" s="46">
        <v>0.7538158989999999</v>
      </c>
      <c r="F55" s="46">
        <v>0</v>
      </c>
      <c r="G55" s="49" t="s">
        <v>237</v>
      </c>
      <c r="H55" s="50">
        <v>43160</v>
      </c>
      <c r="I55" s="49" t="s">
        <v>244</v>
      </c>
    </row>
    <row r="56" spans="2:9" x14ac:dyDescent="0.3">
      <c r="B56" s="44" t="s">
        <v>41</v>
      </c>
      <c r="C56" s="45">
        <v>0.3167613629999998</v>
      </c>
      <c r="D56" s="65"/>
      <c r="E56" s="46">
        <v>0.3167613629999998</v>
      </c>
      <c r="F56" s="46">
        <v>0</v>
      </c>
      <c r="G56" s="49" t="s">
        <v>237</v>
      </c>
      <c r="H56" s="50">
        <v>43070</v>
      </c>
      <c r="I56" s="49" t="s">
        <v>244</v>
      </c>
    </row>
    <row r="57" spans="2:9" x14ac:dyDescent="0.3">
      <c r="B57" s="44" t="s">
        <v>42</v>
      </c>
      <c r="C57" s="45">
        <v>8.3200756000000195E-2</v>
      </c>
      <c r="D57" s="65"/>
      <c r="E57" s="46">
        <v>8.3200756000000195E-2</v>
      </c>
      <c r="F57" s="46">
        <v>0</v>
      </c>
      <c r="G57" s="49" t="s">
        <v>234</v>
      </c>
      <c r="H57" s="50">
        <v>43191</v>
      </c>
      <c r="I57" s="52" t="s">
        <v>242</v>
      </c>
    </row>
    <row r="58" spans="2:9" x14ac:dyDescent="0.3">
      <c r="B58" s="44" t="s">
        <v>218</v>
      </c>
      <c r="C58" s="45">
        <v>2.7767999999999998E-3</v>
      </c>
      <c r="D58" s="65"/>
      <c r="E58" s="46">
        <v>0</v>
      </c>
      <c r="F58" s="46">
        <v>2.7767999999999998E-3</v>
      </c>
      <c r="G58" s="49" t="s">
        <v>234</v>
      </c>
      <c r="H58" s="49">
        <v>2012</v>
      </c>
      <c r="I58" s="52" t="s">
        <v>242</v>
      </c>
    </row>
    <row r="59" spans="2:9" x14ac:dyDescent="0.3">
      <c r="B59" s="44" t="s">
        <v>114</v>
      </c>
      <c r="C59" s="45">
        <v>1.6840715740000003</v>
      </c>
      <c r="D59" s="65"/>
      <c r="E59" s="46">
        <v>1.565417933</v>
      </c>
      <c r="F59" s="46">
        <v>0.11865364099999999</v>
      </c>
      <c r="G59" s="49" t="s">
        <v>236</v>
      </c>
      <c r="H59" s="49">
        <v>2018</v>
      </c>
      <c r="I59" s="52" t="s">
        <v>242</v>
      </c>
    </row>
    <row r="60" spans="2:9" x14ac:dyDescent="0.3">
      <c r="B60" s="44" t="s">
        <v>219</v>
      </c>
      <c r="C60" s="45">
        <v>0.76660439999999996</v>
      </c>
      <c r="D60" s="65"/>
      <c r="E60" s="46">
        <v>0.76660439999999996</v>
      </c>
      <c r="F60" s="46">
        <v>0</v>
      </c>
      <c r="G60" s="49" t="s">
        <v>234</v>
      </c>
      <c r="H60" s="50">
        <v>43160</v>
      </c>
      <c r="I60" s="52" t="s">
        <v>242</v>
      </c>
    </row>
    <row r="61" spans="2:9" x14ac:dyDescent="0.3">
      <c r="B61" s="44" t="s">
        <v>220</v>
      </c>
      <c r="C61" s="45">
        <v>-5.6449999999999998E-3</v>
      </c>
      <c r="D61" s="65"/>
      <c r="E61" s="46">
        <v>-5.6449999999999998E-3</v>
      </c>
      <c r="F61" s="46">
        <v>0</v>
      </c>
      <c r="G61" s="49" t="s">
        <v>235</v>
      </c>
      <c r="H61" s="51">
        <v>42064</v>
      </c>
      <c r="I61" s="52" t="s">
        <v>242</v>
      </c>
    </row>
    <row r="62" spans="2:9" x14ac:dyDescent="0.3">
      <c r="B62" s="44" t="s">
        <v>43</v>
      </c>
      <c r="C62" s="45">
        <v>0.13362340499999997</v>
      </c>
      <c r="D62" s="65"/>
      <c r="E62" s="46">
        <v>0.13362340499999997</v>
      </c>
      <c r="F62" s="46">
        <v>0</v>
      </c>
      <c r="G62" s="49" t="s">
        <v>237</v>
      </c>
      <c r="H62" s="49">
        <v>2018</v>
      </c>
      <c r="I62" s="49" t="s">
        <v>244</v>
      </c>
    </row>
    <row r="63" spans="2:9" x14ac:dyDescent="0.3">
      <c r="B63" s="44" t="s">
        <v>221</v>
      </c>
      <c r="C63" s="45">
        <v>-5.2809780000000008E-2</v>
      </c>
      <c r="D63" s="65"/>
      <c r="E63" s="46">
        <v>-5.2809780000000008E-2</v>
      </c>
      <c r="F63" s="46">
        <v>0</v>
      </c>
      <c r="G63" s="49" t="s">
        <v>234</v>
      </c>
      <c r="H63" s="51">
        <v>42064</v>
      </c>
      <c r="I63" s="52" t="s">
        <v>242</v>
      </c>
    </row>
    <row r="64" spans="2:9" x14ac:dyDescent="0.3">
      <c r="B64" s="44" t="s">
        <v>222</v>
      </c>
      <c r="C64" s="45">
        <v>-0.40204210100001087</v>
      </c>
      <c r="D64" s="65"/>
      <c r="E64" s="46">
        <v>-0.40204210100001087</v>
      </c>
      <c r="F64" s="46">
        <v>0</v>
      </c>
      <c r="G64" s="49" t="s">
        <v>234</v>
      </c>
      <c r="H64" s="51">
        <v>42064</v>
      </c>
      <c r="I64" s="52" t="s">
        <v>242</v>
      </c>
    </row>
    <row r="65" spans="2:9" x14ac:dyDescent="0.3">
      <c r="B65" s="44" t="s">
        <v>44</v>
      </c>
      <c r="C65" s="45">
        <v>0.50842014300000005</v>
      </c>
      <c r="D65" s="65"/>
      <c r="E65" s="46">
        <v>0.50842014300000005</v>
      </c>
      <c r="F65" s="46">
        <v>0</v>
      </c>
      <c r="G65" s="49" t="s">
        <v>234</v>
      </c>
      <c r="H65" s="50">
        <v>42887</v>
      </c>
      <c r="I65" s="52" t="s">
        <v>242</v>
      </c>
    </row>
    <row r="66" spans="2:9" x14ac:dyDescent="0.3">
      <c r="B66" s="44" t="s">
        <v>45</v>
      </c>
      <c r="C66" s="45">
        <v>9.2488389340000001</v>
      </c>
      <c r="D66" s="65"/>
      <c r="E66" s="46">
        <v>15.263965016</v>
      </c>
      <c r="F66" s="46">
        <v>-6.015126082000001</v>
      </c>
      <c r="G66" s="49" t="s">
        <v>234</v>
      </c>
      <c r="H66" s="49">
        <v>2018</v>
      </c>
      <c r="I66" s="52" t="s">
        <v>242</v>
      </c>
    </row>
    <row r="67" spans="2:9" x14ac:dyDescent="0.3">
      <c r="B67" s="44" t="s">
        <v>223</v>
      </c>
      <c r="C67" s="45">
        <v>0.21011120300000002</v>
      </c>
      <c r="D67" s="65"/>
      <c r="E67" s="46">
        <v>0</v>
      </c>
      <c r="F67" s="46">
        <v>0.21011120300000002</v>
      </c>
      <c r="G67" s="49" t="s">
        <v>236</v>
      </c>
      <c r="H67" s="50">
        <v>42795</v>
      </c>
      <c r="I67" s="52" t="s">
        <v>242</v>
      </c>
    </row>
    <row r="68" spans="2:9" x14ac:dyDescent="0.3">
      <c r="B68" s="44" t="s">
        <v>128</v>
      </c>
      <c r="C68" s="45">
        <v>1.8030899999999999E-2</v>
      </c>
      <c r="D68" s="65"/>
      <c r="E68" s="46">
        <v>1.8030899999999999E-2</v>
      </c>
      <c r="F68" s="46">
        <v>0</v>
      </c>
      <c r="G68" s="49" t="s">
        <v>236</v>
      </c>
      <c r="H68" s="50">
        <v>40969</v>
      </c>
      <c r="I68" s="52" t="s">
        <v>242</v>
      </c>
    </row>
    <row r="69" spans="2:9" x14ac:dyDescent="0.3">
      <c r="B69" s="44" t="s">
        <v>224</v>
      </c>
      <c r="C69" s="45">
        <v>-1.7131299999999999E-2</v>
      </c>
      <c r="D69" s="65"/>
      <c r="E69" s="46">
        <v>-1.7131299999999999E-2</v>
      </c>
      <c r="F69" s="46">
        <v>0</v>
      </c>
      <c r="G69" s="49" t="s">
        <v>234</v>
      </c>
      <c r="H69" s="51">
        <v>42064</v>
      </c>
      <c r="I69" s="52" t="s">
        <v>242</v>
      </c>
    </row>
    <row r="70" spans="2:9" x14ac:dyDescent="0.3">
      <c r="B70" s="44" t="s">
        <v>47</v>
      </c>
      <c r="C70" s="45">
        <v>3.3772805209999985</v>
      </c>
      <c r="D70" s="65"/>
      <c r="E70" s="46">
        <v>3.3297044169999994</v>
      </c>
      <c r="F70" s="46">
        <v>4.7576104000000001E-2</v>
      </c>
      <c r="G70" s="49" t="s">
        <v>236</v>
      </c>
      <c r="H70" s="49">
        <v>2018</v>
      </c>
      <c r="I70" s="52" t="s">
        <v>242</v>
      </c>
    </row>
    <row r="71" spans="2:9" x14ac:dyDescent="0.3">
      <c r="B71" s="44" t="s">
        <v>225</v>
      </c>
      <c r="C71" s="45">
        <v>8.0988999999999993E-5</v>
      </c>
      <c r="D71" s="65"/>
      <c r="E71" s="46">
        <v>8.0988999999999993E-5</v>
      </c>
      <c r="F71" s="46">
        <v>0</v>
      </c>
      <c r="G71" s="49" t="s">
        <v>238</v>
      </c>
      <c r="H71" s="50">
        <v>43466</v>
      </c>
      <c r="I71" s="49" t="s">
        <v>243</v>
      </c>
    </row>
    <row r="72" spans="2:9" x14ac:dyDescent="0.3">
      <c r="B72" s="44" t="s">
        <v>226</v>
      </c>
      <c r="C72" s="45">
        <v>0.3723677570000008</v>
      </c>
      <c r="D72" s="65"/>
      <c r="E72" s="46">
        <v>0.3723677570000008</v>
      </c>
      <c r="F72" s="46">
        <v>0</v>
      </c>
      <c r="G72" s="49" t="s">
        <v>234</v>
      </c>
      <c r="H72" s="50">
        <v>43160</v>
      </c>
      <c r="I72" s="52" t="s">
        <v>242</v>
      </c>
    </row>
    <row r="73" spans="2:9" x14ac:dyDescent="0.3">
      <c r="B73" s="44" t="s">
        <v>48</v>
      </c>
      <c r="C73" s="45">
        <v>1.1520422259999998</v>
      </c>
      <c r="D73" s="65"/>
      <c r="E73" s="46">
        <v>1.1520422259999998</v>
      </c>
      <c r="F73" s="46">
        <v>0</v>
      </c>
      <c r="G73" s="49" t="s">
        <v>234</v>
      </c>
      <c r="H73" s="50">
        <v>43177</v>
      </c>
      <c r="I73" s="52" t="s">
        <v>242</v>
      </c>
    </row>
    <row r="74" spans="2:9" x14ac:dyDescent="0.3">
      <c r="B74" s="44" t="s">
        <v>227</v>
      </c>
      <c r="C74" s="45">
        <v>1.581797823999995</v>
      </c>
      <c r="D74" s="65"/>
      <c r="E74" s="46">
        <v>1.581797823999995</v>
      </c>
      <c r="F74" s="46">
        <v>0</v>
      </c>
      <c r="G74" s="49" t="s">
        <v>235</v>
      </c>
      <c r="H74" s="50">
        <v>43160</v>
      </c>
      <c r="I74" s="52" t="s">
        <v>242</v>
      </c>
    </row>
    <row r="75" spans="2:9" x14ac:dyDescent="0.3">
      <c r="B75" s="44" t="s">
        <v>49</v>
      </c>
      <c r="C75" s="45">
        <v>0.28011751599999979</v>
      </c>
      <c r="D75" s="65"/>
      <c r="E75" s="46">
        <v>0.28011751599999979</v>
      </c>
      <c r="F75" s="46">
        <v>0</v>
      </c>
      <c r="G75" s="49" t="s">
        <v>236</v>
      </c>
      <c r="H75" s="50">
        <v>43252</v>
      </c>
      <c r="I75" s="52" t="s">
        <v>242</v>
      </c>
    </row>
    <row r="76" spans="2:9" x14ac:dyDescent="0.3">
      <c r="B76" s="44" t="s">
        <v>228</v>
      </c>
      <c r="C76" s="45">
        <v>-1.8563603999999997E-2</v>
      </c>
      <c r="D76" s="65"/>
      <c r="E76" s="46">
        <v>-1.8563603999999997E-2</v>
      </c>
      <c r="F76" s="46">
        <v>0</v>
      </c>
      <c r="G76" s="49" t="s">
        <v>234</v>
      </c>
      <c r="H76" s="50">
        <v>43160</v>
      </c>
      <c r="I76" s="52" t="s">
        <v>242</v>
      </c>
    </row>
    <row r="77" spans="2:9" x14ac:dyDescent="0.3">
      <c r="B77" s="44" t="s">
        <v>50</v>
      </c>
      <c r="C77" s="45">
        <v>0.60414793099999997</v>
      </c>
      <c r="D77" s="65"/>
      <c r="E77" s="46">
        <v>-1.45040474</v>
      </c>
      <c r="F77" s="46">
        <v>2.0545526710000002</v>
      </c>
      <c r="G77" s="49" t="s">
        <v>235</v>
      </c>
      <c r="H77" s="49">
        <v>2018</v>
      </c>
      <c r="I77" s="52" t="s">
        <v>242</v>
      </c>
    </row>
    <row r="78" spans="2:9" x14ac:dyDescent="0.3">
      <c r="B78" s="44" t="s">
        <v>72</v>
      </c>
      <c r="C78" s="45">
        <v>2.9726942859999999</v>
      </c>
      <c r="D78" s="65"/>
      <c r="E78" s="46">
        <v>2.9726942859999999</v>
      </c>
      <c r="F78" s="46">
        <v>0</v>
      </c>
      <c r="G78" s="49" t="s">
        <v>239</v>
      </c>
      <c r="H78" s="50">
        <v>41699</v>
      </c>
      <c r="I78" s="52" t="s">
        <v>242</v>
      </c>
    </row>
    <row r="79" spans="2:9" x14ac:dyDescent="0.3">
      <c r="B79" s="44" t="s">
        <v>229</v>
      </c>
      <c r="C79" s="45">
        <v>0.16816310000000001</v>
      </c>
      <c r="D79" s="65"/>
      <c r="E79" s="46">
        <v>0</v>
      </c>
      <c r="F79" s="46">
        <v>0.16816310000000001</v>
      </c>
      <c r="G79" s="49" t="s">
        <v>234</v>
      </c>
      <c r="H79" s="49">
        <v>2019</v>
      </c>
      <c r="I79" s="52" t="s">
        <v>242</v>
      </c>
    </row>
    <row r="80" spans="2:9" x14ac:dyDescent="0.3">
      <c r="B80" s="44" t="s">
        <v>137</v>
      </c>
      <c r="C80" s="45">
        <v>2.18496E-2</v>
      </c>
      <c r="D80" s="65"/>
      <c r="E80" s="46">
        <v>2.18496E-2</v>
      </c>
      <c r="F80" s="46">
        <v>0</v>
      </c>
      <c r="G80" s="49" t="s">
        <v>234</v>
      </c>
      <c r="H80" s="50">
        <v>40969</v>
      </c>
      <c r="I80" s="52" t="s">
        <v>242</v>
      </c>
    </row>
    <row r="81" spans="2:9" x14ac:dyDescent="0.3">
      <c r="B81" s="44" t="s">
        <v>51</v>
      </c>
      <c r="C81" s="45">
        <v>1.3266500000000001E-2</v>
      </c>
      <c r="D81" s="65"/>
      <c r="E81" s="46">
        <v>1.3266500000000001E-2</v>
      </c>
      <c r="F81" s="46">
        <v>0</v>
      </c>
      <c r="G81" s="49" t="s">
        <v>238</v>
      </c>
      <c r="H81" s="50">
        <v>43177</v>
      </c>
      <c r="I81" s="52" t="s">
        <v>242</v>
      </c>
    </row>
    <row r="82" spans="2:9" x14ac:dyDescent="0.3">
      <c r="B82" s="44" t="s">
        <v>52</v>
      </c>
      <c r="C82" s="45">
        <v>0.83798366199999996</v>
      </c>
      <c r="D82" s="65"/>
      <c r="E82" s="46">
        <v>0</v>
      </c>
      <c r="F82" s="46">
        <v>0.83798366199999996</v>
      </c>
      <c r="G82" s="49" t="s">
        <v>236</v>
      </c>
      <c r="H82" s="50">
        <v>43177</v>
      </c>
      <c r="I82" s="52" t="s">
        <v>242</v>
      </c>
    </row>
    <row r="83" spans="2:9" x14ac:dyDescent="0.3">
      <c r="B83" s="44" t="s">
        <v>230</v>
      </c>
      <c r="C83" s="45">
        <v>-2.4230690999999999E-2</v>
      </c>
      <c r="D83" s="65"/>
      <c r="E83" s="46">
        <v>-2.4230690999999999E-2</v>
      </c>
      <c r="F83" s="46">
        <v>0</v>
      </c>
      <c r="G83" s="49" t="s">
        <v>238</v>
      </c>
      <c r="H83" s="51">
        <v>42064</v>
      </c>
      <c r="I83" s="52" t="s">
        <v>242</v>
      </c>
    </row>
    <row r="84" spans="2:9" x14ac:dyDescent="0.3">
      <c r="B84" s="44" t="s">
        <v>53</v>
      </c>
      <c r="C84" s="45">
        <v>0.82249444399999971</v>
      </c>
      <c r="D84" s="65"/>
      <c r="E84" s="46">
        <v>0.82249444399999971</v>
      </c>
      <c r="F84" s="46">
        <v>0</v>
      </c>
      <c r="G84" s="49" t="s">
        <v>234</v>
      </c>
      <c r="H84" s="50">
        <v>43177</v>
      </c>
      <c r="I84" s="52" t="s">
        <v>242</v>
      </c>
    </row>
    <row r="85" spans="2:9" x14ac:dyDescent="0.3">
      <c r="B85" s="44" t="s">
        <v>231</v>
      </c>
      <c r="C85" s="45">
        <v>9.7676216999999996E-2</v>
      </c>
      <c r="D85" s="65"/>
      <c r="E85" s="46">
        <v>9.7676216999999996E-2</v>
      </c>
      <c r="F85" s="46">
        <v>0</v>
      </c>
      <c r="G85" s="49" t="s">
        <v>234</v>
      </c>
      <c r="H85" s="50">
        <v>40986</v>
      </c>
      <c r="I85" s="52" t="s">
        <v>242</v>
      </c>
    </row>
    <row r="86" spans="2:9" x14ac:dyDescent="0.3">
      <c r="B86" s="44" t="s">
        <v>54</v>
      </c>
      <c r="C86" s="45">
        <v>7.1430832000000004</v>
      </c>
      <c r="D86" s="65"/>
      <c r="E86" s="46">
        <v>7.1430832000000004</v>
      </c>
      <c r="F86" s="46">
        <v>0</v>
      </c>
      <c r="G86" s="49" t="s">
        <v>237</v>
      </c>
      <c r="H86" s="50">
        <v>44986</v>
      </c>
      <c r="I86" s="49" t="s">
        <v>244</v>
      </c>
    </row>
    <row r="87" spans="2:9" x14ac:dyDescent="0.3">
      <c r="B87" s="44" t="s">
        <v>55</v>
      </c>
      <c r="C87" s="45">
        <v>0.14379750499999999</v>
      </c>
      <c r="D87" s="65"/>
      <c r="E87" s="46">
        <v>0.14379750499999999</v>
      </c>
      <c r="F87" s="46">
        <v>0</v>
      </c>
      <c r="G87" s="49" t="s">
        <v>234</v>
      </c>
      <c r="H87" s="50">
        <v>40986</v>
      </c>
      <c r="I87" s="52" t="s">
        <v>242</v>
      </c>
    </row>
    <row r="88" spans="2:9" x14ac:dyDescent="0.3">
      <c r="B88" s="44" t="s">
        <v>56</v>
      </c>
      <c r="C88" s="45">
        <v>4.0030000000000003E-4</v>
      </c>
      <c r="D88" s="65"/>
      <c r="E88" s="46">
        <v>0</v>
      </c>
      <c r="F88" s="46">
        <v>4.0030000000000003E-4</v>
      </c>
      <c r="G88" s="49" t="s">
        <v>234</v>
      </c>
      <c r="H88" s="50">
        <v>40986</v>
      </c>
      <c r="I88" s="52" t="s">
        <v>242</v>
      </c>
    </row>
    <row r="89" spans="2:9" x14ac:dyDescent="0.3">
      <c r="B89" s="44" t="s">
        <v>57</v>
      </c>
      <c r="C89" s="45">
        <v>0.6295097640000058</v>
      </c>
      <c r="D89" s="65"/>
      <c r="E89" s="46">
        <v>0.6295097640000058</v>
      </c>
      <c r="F89" s="46">
        <v>0</v>
      </c>
      <c r="G89" s="49" t="s">
        <v>234</v>
      </c>
      <c r="H89" s="50">
        <v>43160</v>
      </c>
      <c r="I89" s="52" t="s">
        <v>242</v>
      </c>
    </row>
    <row r="90" spans="2:9" x14ac:dyDescent="0.3">
      <c r="B90" s="44" t="s">
        <v>58</v>
      </c>
      <c r="C90" s="45">
        <v>3.8584822629999995</v>
      </c>
      <c r="D90" s="65"/>
      <c r="E90" s="46">
        <v>0</v>
      </c>
      <c r="F90" s="46">
        <v>3.8584822629999995</v>
      </c>
      <c r="G90" s="49" t="s">
        <v>234</v>
      </c>
      <c r="H90" s="50">
        <v>42812</v>
      </c>
      <c r="I90" s="52" t="s">
        <v>242</v>
      </c>
    </row>
    <row r="91" spans="2:9" x14ac:dyDescent="0.3">
      <c r="B91" s="44" t="s">
        <v>232</v>
      </c>
      <c r="C91" s="45">
        <v>1.9103720019999999</v>
      </c>
      <c r="D91" s="65"/>
      <c r="E91" s="46">
        <v>0</v>
      </c>
      <c r="F91" s="46">
        <v>1.9103720019999999</v>
      </c>
      <c r="G91" s="49" t="s">
        <v>236</v>
      </c>
      <c r="H91" s="50">
        <v>43177</v>
      </c>
      <c r="I91" s="52" t="s">
        <v>242</v>
      </c>
    </row>
    <row r="93" spans="2:9" x14ac:dyDescent="0.3">
      <c r="E93" s="45"/>
      <c r="F93" s="2"/>
    </row>
  </sheetData>
  <mergeCells count="1">
    <mergeCell ref="D4:D91"/>
  </mergeCells>
  <hyperlinks>
    <hyperlink ref="C2" r:id="rId1" display="=@subtotal(9,F3:F21)" xr:uid="{00000000-0004-0000-0200-000000000000}"/>
    <hyperlink ref="E2:F2" r:id="rId2" display="=@subtotal(9,F3:F21)" xr:uid="{00000000-0004-0000-0200-000001000000}"/>
  </hyperlinks>
  <pageMargins left="0.7" right="0.7" top="0.75" bottom="0.75" header="0.3" footer="0.3"/>
  <pageSetup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Deposits</vt:lpstr>
      <vt:lpstr>Trade receivable</vt:lpstr>
      <vt:lpstr>Vendor Advances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Prashanthi Vanga</dc:creator>
  <cp:lastModifiedBy>welcome</cp:lastModifiedBy>
  <dcterms:created xsi:type="dcterms:W3CDTF">2023-07-13T09:45:38Z</dcterms:created>
  <dcterms:modified xsi:type="dcterms:W3CDTF">2024-03-13T09:26:53Z</dcterms:modified>
</cp:coreProperties>
</file>