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nirban Roy\VIS(2023-24)-PL167-144-198-Omega printopack\"/>
    </mc:Choice>
  </mc:AlternateContent>
  <bookViews>
    <workbookView showVerticalScroll="0" xWindow="0" yWindow="0" windowWidth="20325" windowHeight="8535"/>
  </bookViews>
  <sheets>
    <sheet name="Building" sheetId="4" r:id="rId1"/>
    <sheet name="Land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5" i="4"/>
  <c r="G24" i="4"/>
  <c r="H16" i="4"/>
  <c r="H5" i="3"/>
  <c r="S16" i="4"/>
  <c r="L12" i="4"/>
  <c r="R12" i="4"/>
  <c r="S12" i="4" s="1"/>
  <c r="S14" i="4" s="1"/>
  <c r="S15" i="4" s="1"/>
  <c r="Q12" i="4"/>
  <c r="O12" i="4"/>
  <c r="G7" i="4" l="1"/>
  <c r="H6" i="4"/>
  <c r="H7" i="4" l="1"/>
  <c r="K18" i="4"/>
  <c r="K17" i="4"/>
  <c r="O6" i="4" l="1"/>
  <c r="Q6" i="4"/>
  <c r="Q7" i="4" s="1"/>
  <c r="L6" i="4"/>
  <c r="R6" i="4" l="1"/>
  <c r="R7" i="4" s="1"/>
  <c r="S6" i="4" l="1"/>
  <c r="S7" i="4" l="1"/>
  <c r="E21" i="4" s="1"/>
</calcChain>
</file>

<file path=xl/sharedStrings.xml><?xml version="1.0" encoding="utf-8"?>
<sst xmlns="http://schemas.openxmlformats.org/spreadsheetml/2006/main" count="47" uniqueCount="47">
  <si>
    <t>TOTAL</t>
  </si>
  <si>
    <t>Depreciation</t>
  </si>
  <si>
    <t>S.NO</t>
  </si>
  <si>
    <t>TOTAL SLABS/FLOOR</t>
  </si>
  <si>
    <t>TYPE OF CONSTRUCTION</t>
  </si>
  <si>
    <t>STRUCTURE CONDITION</t>
  </si>
  <si>
    <r>
      <t xml:space="preserve">TOTAL COVERED AREA
</t>
    </r>
    <r>
      <rPr>
        <b/>
        <i/>
        <sz val="10"/>
        <color indexed="9"/>
        <rFont val="Calibri"/>
        <family val="2"/>
      </rPr>
      <t>(SQ. MTR.)</t>
    </r>
  </si>
  <si>
    <r>
      <t xml:space="preserve">TOTAL COVERED AREA
</t>
    </r>
    <r>
      <rPr>
        <b/>
        <i/>
        <sz val="10"/>
        <color indexed="9"/>
        <rFont val="Calibri"/>
        <family val="2"/>
      </rPr>
      <t>( SQ. FT.)</t>
    </r>
  </si>
  <si>
    <t>YEAR OF CONSTRUCTION</t>
  </si>
  <si>
    <t>YEAR OF VALUATION</t>
  </si>
  <si>
    <t>SALVAGE VALUE</t>
  </si>
  <si>
    <t>DEPRECIATION RATE</t>
  </si>
  <si>
    <t>PLINTH AREA RATE (in Sq.Ft.)</t>
  </si>
  <si>
    <t>GROSS REPLACEMENT VALUE</t>
  </si>
  <si>
    <t>DEPRECIATED REPLACEMENT VALUE</t>
  </si>
  <si>
    <t>RV</t>
  </si>
  <si>
    <t>DSV</t>
  </si>
  <si>
    <t>RCC Structure</t>
  </si>
  <si>
    <t>Good</t>
  </si>
  <si>
    <r>
      <t xml:space="preserve">HEIGHT
</t>
    </r>
    <r>
      <rPr>
        <b/>
        <i/>
        <sz val="10"/>
        <color theme="0"/>
        <rFont val="Calibri"/>
        <family val="2"/>
        <scheme val="minor"/>
      </rPr>
      <t>(in ft.)</t>
    </r>
  </si>
  <si>
    <r>
      <t xml:space="preserve">TOTAL CONSUMED LIFE </t>
    </r>
    <r>
      <rPr>
        <b/>
        <i/>
        <sz val="10"/>
        <color theme="0"/>
        <rFont val="Calibri"/>
        <family val="2"/>
        <scheme val="minor"/>
      </rPr>
      <t>(in Yrs.)</t>
    </r>
  </si>
  <si>
    <r>
      <t xml:space="preserve">TOTAL ECONOMIC LIFE </t>
    </r>
    <r>
      <rPr>
        <b/>
        <i/>
        <sz val="10"/>
        <color theme="0"/>
        <rFont val="Calibri"/>
        <family val="2"/>
        <scheme val="minor"/>
      </rPr>
      <t>(in Yrs.</t>
    </r>
    <r>
      <rPr>
        <b/>
        <sz val="10"/>
        <color theme="0"/>
        <rFont val="Calibri"/>
        <family val="2"/>
        <scheme val="minor"/>
      </rPr>
      <t>)</t>
    </r>
  </si>
  <si>
    <t>Value</t>
  </si>
  <si>
    <t>Notes:-</t>
  </si>
  <si>
    <t xml:space="preserve">1. The value of the building has been calculated by Current Depreciated Replacement Value </t>
  </si>
  <si>
    <t>Insurable value</t>
  </si>
  <si>
    <t>G+1 Structure</t>
  </si>
  <si>
    <t>per sq.ft. rate</t>
  </si>
  <si>
    <t>3 bhk house, in vivek vihar</t>
  </si>
  <si>
    <t>reference</t>
  </si>
  <si>
    <t>per sq.mtr.rate</t>
  </si>
  <si>
    <t>value</t>
  </si>
  <si>
    <t>Rate Considered
(per sq.mtr.)</t>
  </si>
  <si>
    <t>Land area(sq.mtr.)</t>
  </si>
  <si>
    <t>Rate range(per sq.mtr.)</t>
  </si>
  <si>
    <t>80,000 to 1,20,000</t>
  </si>
  <si>
    <t>BUILDING/CIVIL STRUCTURE VALUATION |M/S OMEGA PRINTOPACK PVT. LTD., PLOT NO.-360, VIVEK VIHAR COLONY , HARIDWAR</t>
  </si>
  <si>
    <t>2. We have been not allowed to enter the property for measuring the Covered Area of building.  So, we have considered the covered area of the building mentioned in the Sale Deed &amp; TIR</t>
  </si>
  <si>
    <t>10 ft./floor</t>
  </si>
  <si>
    <t>TOTAL(L&amp;B)</t>
  </si>
  <si>
    <t>FMV(round up)</t>
  </si>
  <si>
    <t xml:space="preserve">Govt guideline </t>
  </si>
  <si>
    <t>Land</t>
  </si>
  <si>
    <t>Building</t>
  </si>
  <si>
    <t>Rate/sq.mtr.</t>
  </si>
  <si>
    <t>Total Area
(sq.mtr.)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</si>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</sst>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indexed="9"/>
      <name val="Calibri"/>
      <family val="2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/>
    </xf>
    <xf numFmtId="0" fontId="0" fillId="0" borderId="0" xfId="2" applyNumberFormat="1" applyFont="1"/>
    <xf numFmtId="0" fontId="0" fillId="0" borderId="0" xfId="2" applyNumberFormat="1" applyFont="1" applyAlignment="1">
      <alignment horizontal="center"/>
    </xf>
    <xf numFmtId="43" fontId="5" fillId="2" borderId="1" xfId="2" applyNumberFormat="1" applyFont="1" applyFill="1" applyBorder="1" applyAlignment="1">
      <alignment horizontal="center" vertical="center" wrapText="1"/>
    </xf>
    <xf numFmtId="43" fontId="0" fillId="0" borderId="1" xfId="2" applyNumberFormat="1" applyFont="1" applyBorder="1" applyAlignment="1">
      <alignment horizontal="center"/>
    </xf>
    <xf numFmtId="43" fontId="0" fillId="0" borderId="0" xfId="2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43" fontId="0" fillId="0" borderId="0" xfId="2" applyNumberFormat="1" applyFont="1" applyAlignment="1">
      <alignment wrapText="1"/>
    </xf>
    <xf numFmtId="0" fontId="0" fillId="0" borderId="0" xfId="0" applyAlignment="1">
      <alignment horizontal="center"/>
    </xf>
    <xf numFmtId="43" fontId="2" fillId="3" borderId="1" xfId="2" applyNumberFormat="1" applyFont="1" applyFill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3" fontId="0" fillId="5" borderId="0" xfId="0" applyNumberFormat="1" applyFill="1" applyAlignment="1">
      <alignment wrapText="1"/>
    </xf>
    <xf numFmtId="0" fontId="0" fillId="5" borderId="0" xfId="2" applyNumberFormat="1" applyFont="1" applyFill="1" applyAlignment="1">
      <alignment horizontal="center"/>
    </xf>
    <xf numFmtId="0" fontId="0" fillId="5" borderId="0" xfId="0" applyFill="1"/>
    <xf numFmtId="44" fontId="0" fillId="0" borderId="0" xfId="0" applyNumberFormat="1"/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26"/>
  <sheetViews>
    <sheetView tabSelected="1" topLeftCell="B10" workbookViewId="0">
      <selection activeCell="F27" sqref="F27"/>
    </sheetView>
  </sheetViews>
  <sheetFormatPr defaultRowHeight="15" x14ac:dyDescent="0.25"/>
  <cols>
    <col min="3" max="3" width="4.85546875" style="14" customWidth="1"/>
    <col min="4" max="4" width="13.7109375" style="14" customWidth="1"/>
    <col min="5" max="5" width="14.42578125" customWidth="1"/>
    <col min="6" max="6" width="10.140625" customWidth="1"/>
    <col min="7" max="7" width="14.28515625" style="22" bestFit="1" customWidth="1"/>
    <col min="8" max="8" width="15.28515625" style="22" bestFit="1" customWidth="1"/>
    <col min="9" max="9" width="10.5703125" style="18" bestFit="1" customWidth="1"/>
    <col min="10" max="10" width="14.5703125" bestFit="1" customWidth="1"/>
    <col min="11" max="11" width="11.42578125" customWidth="1"/>
    <col min="12" max="12" width="12.28515625" customWidth="1"/>
    <col min="13" max="13" width="11.5703125" customWidth="1"/>
    <col min="14" max="14" width="9.140625" customWidth="1"/>
    <col min="15" max="15" width="14.7109375" customWidth="1"/>
    <col min="16" max="16" width="10" style="8" customWidth="1"/>
    <col min="17" max="17" width="15.28515625" style="8" customWidth="1"/>
    <col min="18" max="18" width="14.42578125" customWidth="1"/>
    <col min="19" max="19" width="14.5703125" customWidth="1"/>
  </cols>
  <sheetData>
    <row r="3" spans="3:19" ht="22.5" customHeight="1" x14ac:dyDescent="0.25">
      <c r="C3" s="49" t="s">
        <v>36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3:19" x14ac:dyDescent="0.25"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3:19" ht="54.75" customHeight="1" x14ac:dyDescent="0.25">
      <c r="C5" s="2" t="s">
        <v>2</v>
      </c>
      <c r="D5" s="5" t="s">
        <v>3</v>
      </c>
      <c r="E5" s="3" t="s">
        <v>4</v>
      </c>
      <c r="F5" s="5" t="s">
        <v>5</v>
      </c>
      <c r="G5" s="20" t="s">
        <v>6</v>
      </c>
      <c r="H5" s="20" t="s">
        <v>7</v>
      </c>
      <c r="I5" s="16" t="s">
        <v>19</v>
      </c>
      <c r="J5" s="4" t="s">
        <v>8</v>
      </c>
      <c r="K5" s="5" t="s">
        <v>9</v>
      </c>
      <c r="L5" s="4" t="s">
        <v>20</v>
      </c>
      <c r="M5" s="4" t="s">
        <v>21</v>
      </c>
      <c r="N5" s="5" t="s">
        <v>10</v>
      </c>
      <c r="O5" s="5" t="s">
        <v>11</v>
      </c>
      <c r="P5" s="7" t="s">
        <v>12</v>
      </c>
      <c r="Q5" s="7" t="s">
        <v>13</v>
      </c>
      <c r="R5" s="5" t="s">
        <v>1</v>
      </c>
      <c r="S5" s="5" t="s">
        <v>14</v>
      </c>
    </row>
    <row r="6" spans="3:19" x14ac:dyDescent="0.25">
      <c r="C6" s="9">
        <v>1</v>
      </c>
      <c r="D6" s="9" t="s">
        <v>26</v>
      </c>
      <c r="E6" s="10" t="s">
        <v>17</v>
      </c>
      <c r="F6" s="9" t="s">
        <v>18</v>
      </c>
      <c r="G6" s="21">
        <v>170.27</v>
      </c>
      <c r="H6" s="21">
        <f>10.76*G6</f>
        <v>1832.1052</v>
      </c>
      <c r="I6" s="17" t="s">
        <v>38</v>
      </c>
      <c r="J6" s="9">
        <v>2013</v>
      </c>
      <c r="K6" s="9">
        <v>2023</v>
      </c>
      <c r="L6" s="9">
        <f>K6-J6</f>
        <v>10</v>
      </c>
      <c r="M6" s="9">
        <v>60</v>
      </c>
      <c r="N6" s="11">
        <v>0.1</v>
      </c>
      <c r="O6" s="9">
        <f>(1-N6)/M6</f>
        <v>1.5000000000000001E-2</v>
      </c>
      <c r="P6" s="12">
        <v>1400</v>
      </c>
      <c r="Q6" s="12">
        <f>P6*H6</f>
        <v>2564947.2799999998</v>
      </c>
      <c r="R6" s="12">
        <f>Q6*O6*L6</f>
        <v>384742.09199999995</v>
      </c>
      <c r="S6" s="12">
        <f>Q6-R6</f>
        <v>2180205.1880000001</v>
      </c>
    </row>
    <row r="7" spans="3:19" ht="27" customHeight="1" x14ac:dyDescent="0.25">
      <c r="C7" s="43" t="s">
        <v>0</v>
      </c>
      <c r="D7" s="43"/>
      <c r="E7" s="43"/>
      <c r="F7" s="43"/>
      <c r="G7" s="27">
        <f>SUM(G6:G6)</f>
        <v>170.27</v>
      </c>
      <c r="H7" s="27">
        <f>SUM(H6:H6)</f>
        <v>1832.1052</v>
      </c>
      <c r="I7" s="28"/>
      <c r="J7" s="29"/>
      <c r="K7" s="29"/>
      <c r="L7" s="29"/>
      <c r="M7" s="29"/>
      <c r="N7" s="29"/>
      <c r="O7" s="29"/>
      <c r="P7" s="30"/>
      <c r="Q7" s="30">
        <f>SUM(Q6:Q6)</f>
        <v>2564947.2799999998</v>
      </c>
      <c r="R7" s="30">
        <f>SUM(R6:R6)</f>
        <v>384742.09199999995</v>
      </c>
      <c r="S7" s="30">
        <f>SUM(S6:S6)</f>
        <v>2180205.1880000001</v>
      </c>
    </row>
    <row r="8" spans="3:19" x14ac:dyDescent="0.25">
      <c r="C8" s="44" t="s">
        <v>23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3:19" x14ac:dyDescent="0.25">
      <c r="C9" s="44" t="s">
        <v>24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</row>
    <row r="10" spans="3:19" ht="33.75" customHeight="1" x14ac:dyDescent="0.25">
      <c r="C10" s="36" t="s">
        <v>37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8"/>
    </row>
    <row r="11" spans="3:19" x14ac:dyDescent="0.25"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</row>
    <row r="12" spans="3:19" ht="30" x14ac:dyDescent="0.25">
      <c r="D12" s="48" t="s">
        <v>28</v>
      </c>
      <c r="E12" t="s">
        <v>29</v>
      </c>
      <c r="H12" s="22">
        <v>1743</v>
      </c>
      <c r="J12">
        <v>2003</v>
      </c>
      <c r="K12">
        <v>2023</v>
      </c>
      <c r="L12">
        <f>K12-J12</f>
        <v>20</v>
      </c>
      <c r="M12">
        <v>60</v>
      </c>
      <c r="N12" s="6">
        <v>0.1</v>
      </c>
      <c r="O12">
        <f>(1-N12)/M12</f>
        <v>1.5000000000000001E-2</v>
      </c>
      <c r="P12" s="8">
        <v>1400</v>
      </c>
      <c r="Q12" s="8">
        <f>P12*H12</f>
        <v>2440200</v>
      </c>
      <c r="R12" s="8">
        <f>Q12*O12*L12</f>
        <v>732060</v>
      </c>
      <c r="S12" s="8">
        <f>Q12-R12</f>
        <v>1708140</v>
      </c>
    </row>
    <row r="13" spans="3:19" x14ac:dyDescent="0.25">
      <c r="C13" s="26"/>
      <c r="D13" s="26"/>
      <c r="N13" s="6"/>
      <c r="R13" s="8"/>
      <c r="S13" s="8">
        <v>23000000</v>
      </c>
    </row>
    <row r="14" spans="3:19" x14ac:dyDescent="0.25">
      <c r="C14" s="26"/>
      <c r="D14" s="26"/>
      <c r="N14" s="6"/>
      <c r="R14" s="8"/>
      <c r="S14" s="8">
        <f>S13-S12</f>
        <v>21291860</v>
      </c>
    </row>
    <row r="15" spans="3:19" x14ac:dyDescent="0.25">
      <c r="R15" t="s">
        <v>27</v>
      </c>
      <c r="S15" s="35">
        <f>S14/1743</f>
        <v>12215.639701663798</v>
      </c>
    </row>
    <row r="16" spans="3:19" ht="30" x14ac:dyDescent="0.25">
      <c r="F16" s="15"/>
      <c r="G16" s="25" t="s">
        <v>39</v>
      </c>
      <c r="H16" s="22">
        <f>16929000+S7</f>
        <v>19109205.188000001</v>
      </c>
      <c r="J16" t="s">
        <v>40</v>
      </c>
      <c r="K16">
        <v>19100000</v>
      </c>
      <c r="R16" t="s">
        <v>30</v>
      </c>
      <c r="S16" s="35">
        <f>S15*10.76</f>
        <v>131440.28318990246</v>
      </c>
    </row>
    <row r="17" spans="4:11" x14ac:dyDescent="0.25">
      <c r="J17" t="s">
        <v>15</v>
      </c>
      <c r="K17">
        <f>0.85*K16</f>
        <v>16235000</v>
      </c>
    </row>
    <row r="18" spans="4:11" x14ac:dyDescent="0.25">
      <c r="J18" t="s">
        <v>16</v>
      </c>
      <c r="K18">
        <f>0.75*K16</f>
        <v>14325000</v>
      </c>
    </row>
    <row r="21" spans="4:11" x14ac:dyDescent="0.25">
      <c r="D21" s="14" t="s">
        <v>25</v>
      </c>
      <c r="E21" s="35">
        <f>0.65*S7</f>
        <v>1417133.3722000001</v>
      </c>
    </row>
    <row r="23" spans="4:11" ht="30" x14ac:dyDescent="0.25">
      <c r="D23" s="14" t="s">
        <v>41</v>
      </c>
      <c r="E23" t="s">
        <v>44</v>
      </c>
      <c r="F23" s="1" t="s">
        <v>45</v>
      </c>
      <c r="G23" s="22" t="s">
        <v>22</v>
      </c>
    </row>
    <row r="24" spans="4:11" x14ac:dyDescent="0.25">
      <c r="D24" s="14" t="s">
        <v>42</v>
      </c>
      <c r="E24">
        <v>50000</v>
      </c>
      <c r="F24">
        <v>162</v>
      </c>
      <c r="G24" s="22">
        <f>F24*E24</f>
        <v>8100000</v>
      </c>
    </row>
    <row r="25" spans="4:11" x14ac:dyDescent="0.25">
      <c r="D25" s="14" t="s">
        <v>43</v>
      </c>
      <c r="E25">
        <v>14000</v>
      </c>
      <c r="F25">
        <v>170.27</v>
      </c>
      <c r="G25" s="22">
        <f>F25*E25</f>
        <v>2383780</v>
      </c>
    </row>
    <row r="26" spans="4:11" x14ac:dyDescent="0.25">
      <c r="F26" t="s">
        <v>46</v>
      </c>
      <c r="G26" s="22">
        <f>SUM(G24:G25)</f>
        <v>10483780</v>
      </c>
    </row>
  </sheetData>
  <mergeCells count="7">
    <mergeCell ref="C10:S10"/>
    <mergeCell ref="C11:S11"/>
    <mergeCell ref="C3:S3"/>
    <mergeCell ref="C4:S4"/>
    <mergeCell ref="C7:F7"/>
    <mergeCell ref="C8:S8"/>
    <mergeCell ref="C9: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25"/>
  <sheetViews>
    <sheetView topLeftCell="C1" zoomScaleNormal="100" workbookViewId="0">
      <selection activeCell="H15" sqref="H15"/>
    </sheetView>
  </sheetViews>
  <sheetFormatPr defaultRowHeight="15" x14ac:dyDescent="0.25"/>
  <cols>
    <col min="2" max="2" width="6.85546875" bestFit="1" customWidth="1"/>
    <col min="3" max="3" width="14.7109375" style="1" bestFit="1" customWidth="1"/>
    <col min="4" max="6" width="14.7109375" style="1" customWidth="1"/>
    <col min="7" max="7" width="15.5703125" style="1" customWidth="1"/>
    <col min="8" max="8" width="21.140625" style="1" customWidth="1"/>
    <col min="9" max="9" width="18.42578125" style="1" customWidth="1"/>
    <col min="10" max="10" width="18.7109375" style="1" customWidth="1"/>
    <col min="11" max="11" width="14.7109375" style="19" bestFit="1" customWidth="1"/>
    <col min="12" max="12" width="16.140625" customWidth="1"/>
    <col min="13" max="13" width="12.28515625" bestFit="1" customWidth="1"/>
    <col min="16" max="16" width="10" bestFit="1" customWidth="1"/>
    <col min="17" max="17" width="14" customWidth="1"/>
    <col min="21" max="21" width="16.28515625" bestFit="1" customWidth="1"/>
  </cols>
  <sheetData>
    <row r="4" spans="5:21" ht="45" x14ac:dyDescent="0.25">
      <c r="E4" s="1" t="s">
        <v>33</v>
      </c>
      <c r="F4" s="1" t="s">
        <v>34</v>
      </c>
      <c r="G4" s="1" t="s">
        <v>32</v>
      </c>
      <c r="H4" s="1" t="s">
        <v>31</v>
      </c>
    </row>
    <row r="5" spans="5:21" ht="30" x14ac:dyDescent="0.25">
      <c r="E5" s="1">
        <v>162</v>
      </c>
      <c r="F5" s="1" t="s">
        <v>35</v>
      </c>
      <c r="G5" s="1">
        <v>104500</v>
      </c>
      <c r="H5" s="1">
        <f>G5*E5</f>
        <v>16929000</v>
      </c>
    </row>
    <row r="7" spans="5:21" x14ac:dyDescent="0.25">
      <c r="R7" s="13"/>
      <c r="S7" s="13"/>
      <c r="T7" s="13"/>
      <c r="U7" s="13"/>
    </row>
    <row r="17" spans="3:21" x14ac:dyDescent="0.25">
      <c r="I17" s="15"/>
      <c r="J17" s="15"/>
    </row>
    <row r="22" spans="3:21" x14ac:dyDescent="0.25">
      <c r="D22" s="23"/>
      <c r="L22" s="24"/>
      <c r="R22" s="47"/>
      <c r="S22" s="47"/>
      <c r="T22" s="47"/>
    </row>
    <row r="23" spans="3:21" x14ac:dyDescent="0.25">
      <c r="R23" s="13"/>
      <c r="S23" s="13"/>
      <c r="T23" s="13"/>
      <c r="U23" s="13"/>
    </row>
    <row r="25" spans="3:21" s="34" customFormat="1" x14ac:dyDescent="0.25">
      <c r="C25" s="31"/>
      <c r="D25" s="31"/>
      <c r="E25" s="31"/>
      <c r="F25" s="31"/>
      <c r="G25" s="31"/>
      <c r="H25" s="31"/>
      <c r="I25" s="32"/>
      <c r="J25" s="31"/>
      <c r="K25" s="33"/>
    </row>
  </sheetData>
  <mergeCells count="1">
    <mergeCell ref="R22:T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</vt:lpstr>
      <vt:lpstr>Land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Anirban Roy</cp:lastModifiedBy>
  <cp:lastPrinted>2022-01-07T08:12:53Z</cp:lastPrinted>
  <dcterms:created xsi:type="dcterms:W3CDTF">2021-09-16T11:33:35Z</dcterms:created>
  <dcterms:modified xsi:type="dcterms:W3CDTF">2023-07-27T11:13:26Z</dcterms:modified>
</cp:coreProperties>
</file>