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n Progress Files\Deepak Singh\"/>
    </mc:Choice>
  </mc:AlternateContent>
  <bookViews>
    <workbookView xWindow="0" yWindow="0" windowWidth="24000" windowHeight="9735"/>
  </bookViews>
  <sheets>
    <sheet name="working" sheetId="2" r:id="rId1"/>
    <sheet name="Sheet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T5" i="2" l="1"/>
  <c r="T6" i="2"/>
  <c r="T7" i="2"/>
  <c r="T8" i="2"/>
  <c r="T9" i="2"/>
  <c r="T10" i="2"/>
  <c r="T11" i="2"/>
  <c r="T12" i="2"/>
  <c r="T13" i="2"/>
  <c r="T14" i="2"/>
  <c r="T16" i="2"/>
  <c r="T17" i="2"/>
  <c r="R5" i="2"/>
  <c r="R6" i="2"/>
  <c r="R7" i="2"/>
  <c r="R8" i="2"/>
  <c r="R9" i="2"/>
  <c r="R10" i="2"/>
  <c r="R11" i="2"/>
  <c r="R12" i="2"/>
  <c r="R13" i="2"/>
  <c r="R14" i="2"/>
  <c r="R16" i="2"/>
  <c r="R17" i="2"/>
  <c r="Q5" i="2"/>
  <c r="Q6" i="2"/>
  <c r="Q7" i="2"/>
  <c r="Q8" i="2"/>
  <c r="Q9" i="2"/>
  <c r="Q10" i="2"/>
  <c r="Q11" i="2"/>
  <c r="Q12" i="2"/>
  <c r="Q13" i="2"/>
  <c r="Q14" i="2"/>
  <c r="Q16" i="2"/>
  <c r="Q17" i="2"/>
  <c r="P5" i="2"/>
  <c r="P6" i="2"/>
  <c r="P7" i="2"/>
  <c r="P8" i="2"/>
  <c r="P9" i="2"/>
  <c r="P10" i="2"/>
  <c r="P11" i="2"/>
  <c r="P12" i="2"/>
  <c r="P13" i="2"/>
  <c r="P14" i="2"/>
  <c r="P16" i="2"/>
  <c r="P1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K5" i="2"/>
  <c r="K6" i="2"/>
  <c r="K7" i="2"/>
  <c r="K8" i="2"/>
  <c r="K9" i="2"/>
  <c r="K10" i="2"/>
  <c r="K11" i="2"/>
  <c r="K12" i="2"/>
  <c r="K14" i="2"/>
  <c r="K15" i="2"/>
  <c r="K16" i="2"/>
  <c r="K17" i="2"/>
  <c r="H18" i="2"/>
  <c r="H5" i="2"/>
  <c r="H6" i="2"/>
  <c r="H7" i="2"/>
  <c r="H8" i="2"/>
  <c r="H9" i="2"/>
  <c r="H10" i="2"/>
  <c r="H11" i="2"/>
  <c r="H12" i="2"/>
  <c r="H13" i="2"/>
  <c r="H14" i="2"/>
  <c r="H15" i="2"/>
  <c r="P15" i="2" s="1"/>
  <c r="H16" i="2"/>
  <c r="H17" i="2"/>
  <c r="H4" i="2"/>
  <c r="P4" i="2" s="1"/>
  <c r="G18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I3" i="3"/>
  <c r="G3" i="3"/>
  <c r="D3" i="3"/>
  <c r="N4" i="2"/>
  <c r="K4" i="2"/>
  <c r="Q15" i="2" l="1"/>
  <c r="R15" i="2" s="1"/>
  <c r="T15" i="2" s="1"/>
  <c r="J3" i="3"/>
  <c r="K3" i="3" s="1"/>
  <c r="M3" i="3" s="1"/>
  <c r="P18" i="2"/>
  <c r="Q4" i="2"/>
  <c r="R4" i="2" l="1"/>
  <c r="R18" i="2" s="1"/>
  <c r="Q18" i="2"/>
  <c r="T4" i="2" l="1"/>
  <c r="T18" i="2" s="1"/>
</calcChain>
</file>

<file path=xl/sharedStrings.xml><?xml version="1.0" encoding="utf-8"?>
<sst xmlns="http://schemas.openxmlformats.org/spreadsheetml/2006/main" count="82" uniqueCount="53">
  <si>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</si>
  <si>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</si>
  <si>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</si>
  <si>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</si>
  <si>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</si>
  <si>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</si>
  <si>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</si>
  <si>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</si>
  <si>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</si>
  <si>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</si>
  <si>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</si>
  <si>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</si>
  <si>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</si>
  <si>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Detoration</t>
  </si>
  <si>
    <t>Details of Building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</si>
  <si>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</si>
  <si>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</si>
  <si>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</si>
  <si>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</si>
  <si>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</si>
  <si>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</si>
  <si>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</si>
  <si>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</si>
  <si>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</si>
  <si>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Year of Construction </t>
  </si>
  <si>
    <t xml:space="preserve">2.The maintinence of the building is averege as per site survey observation. </t>
  </si>
  <si>
    <t>3. Age of construction taken from the information as per ovr.</t>
  </si>
  <si>
    <t>RCC</t>
  </si>
  <si>
    <t>GI Shed</t>
  </si>
  <si>
    <t>Main Shed Middle Bay</t>
  </si>
  <si>
    <t>Middlw Bay Linto Shed</t>
  </si>
  <si>
    <t>Left Bay Pully Assembly Shed</t>
  </si>
  <si>
    <t>Store &amp; Office Building</t>
  </si>
  <si>
    <t>Electrical &amp; Transformer Room</t>
  </si>
  <si>
    <t>Toilets</t>
  </si>
  <si>
    <t>Washroom</t>
  </si>
  <si>
    <t>Right Bay</t>
  </si>
  <si>
    <t>Toilet Shed</t>
  </si>
  <si>
    <t>Labour Quarter</t>
  </si>
  <si>
    <t>Height in mtr</t>
  </si>
  <si>
    <t>-</t>
  </si>
  <si>
    <t>Only Brick wall</t>
  </si>
  <si>
    <t>Type of Building</t>
  </si>
  <si>
    <t>G+1</t>
  </si>
  <si>
    <t>Store &amp; Staf Building</t>
  </si>
  <si>
    <t>Ground Floor</t>
  </si>
  <si>
    <t>Abestor Shed</t>
  </si>
  <si>
    <t>RCC and Abestor Shed</t>
  </si>
  <si>
    <t>Tin Shed</t>
  </si>
  <si>
    <t>1. All the details pertaing to the building area statement such as area, floor, etc has been taken from the site survey measurement.</t>
  </si>
  <si>
    <t>Cycle Stand</t>
  </si>
  <si>
    <t>Sr. No.</t>
  </si>
  <si>
    <t>M/S. BTL EPC LIMITED|17N/1, K.B.SARANI,
DUMDUM, KOLKATA
TEHSB2:T22IL- DOIWALA, DISTRICT DEHRADUN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</si>
</sst>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0.0000"/>
    <numFmt numFmtId="167" formatCode="_ &quot;₹&quot;\ * #,##0_ ;_ &quot;₹&quot;\ * \-#,##0_ ;_ &quot;₹&quot;\ * &quot;-&quot;??_ ;_ @_ "/>
    <numFmt numFmtId="168" formatCode="_ * #,##0_ ;_ * \-#,##0_ ;_ * &quot;-&quot;??_ ;_ @_ "/>
    <numFmt numFmtId="169" formatCode="&quot;₹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7" fontId="0" fillId="0" borderId="0" xfId="0" applyNumberFormat="1"/>
    <xf numFmtId="165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8" fontId="0" fillId="0" borderId="1" xfId="6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8" fontId="2" fillId="2" borderId="1" xfId="6" applyNumberFormat="1" applyFont="1" applyFill="1" applyBorder="1" applyAlignment="1">
      <alignment horizontal="center" vertical="center" wrapText="1"/>
    </xf>
    <xf numFmtId="168" fontId="2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9" fontId="0" fillId="0" borderId="0" xfId="0" applyNumberFormat="1"/>
    <xf numFmtId="168" fontId="0" fillId="0" borderId="0" xfId="0" applyNumberFormat="1"/>
    <xf numFmtId="0" fontId="2" fillId="2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9" fontId="2" fillId="5" borderId="1" xfId="3" applyNumberFormat="1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</cellXfs>
  <cellStyles count="7">
    <cellStyle name="40% - Accent1" xfId="3" builtinId="31"/>
    <cellStyle name="Comma" xfId="6" builtinId="3"/>
    <cellStyle name="Comma 2" xfId="4"/>
    <cellStyle name="Currency" xfId="1" builtinId="4"/>
    <cellStyle name="Currency 2" xfId="5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tabSelected="1" topLeftCell="A11" zoomScaleNormal="100" workbookViewId="0">
      <selection activeCell="B2" sqref="B2:T22"/>
    </sheetView>
  </sheetViews>
  <sheetFormatPr defaultRowHeight="15" x14ac:dyDescent="0.25"/>
  <cols>
    <col min="1" max="1" width="2.7109375" customWidth="1"/>
    <col min="2" max="2" width="7.28515625" customWidth="1"/>
    <col min="3" max="3" width="13.7109375" bestFit="1" customWidth="1"/>
    <col min="4" max="4" width="13.140625" bestFit="1" customWidth="1"/>
    <col min="5" max="5" width="9" customWidth="1"/>
    <col min="6" max="6" width="10" customWidth="1"/>
    <col min="7" max="7" width="8.42578125" hidden="1" customWidth="1"/>
    <col min="8" max="8" width="8.85546875" bestFit="1" customWidth="1"/>
    <col min="9" max="9" width="12.28515625" bestFit="1" customWidth="1"/>
    <col min="10" max="10" width="9.5703125" hidden="1" customWidth="1"/>
    <col min="11" max="11" width="10.42578125" customWidth="1"/>
    <col min="12" max="12" width="11" customWidth="1"/>
    <col min="13" max="13" width="7.7109375" hidden="1" customWidth="1"/>
    <col min="14" max="14" width="6.7109375" hidden="1" customWidth="1"/>
    <col min="15" max="15" width="11.85546875" customWidth="1"/>
    <col min="16" max="16" width="13.42578125" customWidth="1"/>
    <col min="17" max="17" width="13.42578125" hidden="1" customWidth="1"/>
    <col min="18" max="18" width="11.85546875" hidden="1" customWidth="1"/>
    <col min="19" max="19" width="11.28515625" hidden="1" customWidth="1"/>
    <col min="20" max="20" width="13.140625" bestFit="1" customWidth="1"/>
    <col min="21" max="21" width="12.7109375" customWidth="1"/>
    <col min="22" max="22" width="5.85546875" bestFit="1" customWidth="1"/>
    <col min="23" max="23" width="12.140625" bestFit="1" customWidth="1"/>
    <col min="24" max="24" width="15.5703125" customWidth="1"/>
    <col min="25" max="25" width="14.28515625" customWidth="1"/>
    <col min="26" max="26" width="12.5703125" customWidth="1"/>
    <col min="27" max="27" width="11.85546875" customWidth="1"/>
    <col min="28" max="28" width="12.42578125" customWidth="1"/>
    <col min="29" max="29" width="10.42578125" bestFit="1" customWidth="1"/>
  </cols>
  <sheetData>
    <row r="2" spans="2:20" ht="31.5" customHeight="1" x14ac:dyDescent="0.25">
      <c r="B2" s="28" t="s">
        <v>52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2:20" ht="60" x14ac:dyDescent="0.25">
      <c r="B3" s="26" t="s">
        <v>51</v>
      </c>
      <c r="C3" s="1" t="s">
        <v>14</v>
      </c>
      <c r="D3" s="1" t="s">
        <v>42</v>
      </c>
      <c r="E3" s="1" t="s">
        <v>39</v>
      </c>
      <c r="F3" s="1" t="s">
        <v>0</v>
      </c>
      <c r="G3" s="32" t="s">
        <v>20</v>
      </c>
      <c r="H3" s="21" t="s">
        <v>21</v>
      </c>
      <c r="I3" s="1" t="s">
        <v>24</v>
      </c>
      <c r="J3" s="32" t="s">
        <v>1</v>
      </c>
      <c r="K3" s="1" t="s">
        <v>2</v>
      </c>
      <c r="L3" s="1" t="s">
        <v>3</v>
      </c>
      <c r="M3" s="32" t="s">
        <v>4</v>
      </c>
      <c r="N3" s="32" t="s">
        <v>5</v>
      </c>
      <c r="O3" s="1" t="s">
        <v>6</v>
      </c>
      <c r="P3" s="1" t="s">
        <v>7</v>
      </c>
      <c r="Q3" s="32" t="s">
        <v>8</v>
      </c>
      <c r="R3" s="32" t="s">
        <v>9</v>
      </c>
      <c r="S3" s="31" t="s">
        <v>13</v>
      </c>
      <c r="T3" s="1" t="s">
        <v>10</v>
      </c>
    </row>
    <row r="4" spans="2:20" ht="30" x14ac:dyDescent="0.25">
      <c r="B4" s="2">
        <v>1</v>
      </c>
      <c r="C4" s="23" t="s">
        <v>29</v>
      </c>
      <c r="D4" s="23" t="s">
        <v>45</v>
      </c>
      <c r="E4" s="2">
        <v>9.6999999999999993</v>
      </c>
      <c r="F4" s="2" t="s">
        <v>46</v>
      </c>
      <c r="G4" s="20">
        <v>32.299999999999997</v>
      </c>
      <c r="H4" s="19">
        <f>G4*10.764</f>
        <v>347.67719999999997</v>
      </c>
      <c r="I4" s="2">
        <v>1992</v>
      </c>
      <c r="J4" s="2">
        <v>2023</v>
      </c>
      <c r="K4" s="2">
        <f t="shared" ref="K4:K17" si="0">J4-I4</f>
        <v>31</v>
      </c>
      <c r="L4" s="2">
        <v>45</v>
      </c>
      <c r="M4" s="3">
        <v>0.1</v>
      </c>
      <c r="N4" s="4">
        <f>(1-M4)/L4</f>
        <v>0.02</v>
      </c>
      <c r="O4" s="5">
        <v>800</v>
      </c>
      <c r="P4" s="5">
        <f>O4*H4</f>
        <v>278141.75999999995</v>
      </c>
      <c r="Q4" s="5">
        <f>P4*N4*K4</f>
        <v>172447.89119999998</v>
      </c>
      <c r="R4" s="5">
        <f>MAX(P4-Q4,0)</f>
        <v>105693.86879999997</v>
      </c>
      <c r="S4" s="6">
        <v>0</v>
      </c>
      <c r="T4" s="5">
        <f>IF(R4&gt;M4*P4,R4*(1-S4),P4*M4)</f>
        <v>105693.86879999997</v>
      </c>
    </row>
    <row r="5" spans="2:20" ht="30" x14ac:dyDescent="0.25">
      <c r="B5" s="2">
        <f>B4+1</f>
        <v>2</v>
      </c>
      <c r="C5" s="23" t="s">
        <v>30</v>
      </c>
      <c r="D5" s="23" t="s">
        <v>45</v>
      </c>
      <c r="E5" s="2">
        <v>7</v>
      </c>
      <c r="F5" s="2" t="s">
        <v>46</v>
      </c>
      <c r="G5" s="20">
        <v>109.2</v>
      </c>
      <c r="H5" s="19">
        <f t="shared" ref="H5:H17" si="1">G5*10.764</f>
        <v>1175.4287999999999</v>
      </c>
      <c r="I5" s="2">
        <v>1992</v>
      </c>
      <c r="J5" s="2">
        <v>2023</v>
      </c>
      <c r="K5" s="2">
        <f t="shared" si="0"/>
        <v>31</v>
      </c>
      <c r="L5" s="2">
        <v>45</v>
      </c>
      <c r="M5" s="3">
        <v>0.1</v>
      </c>
      <c r="N5" s="4">
        <f t="shared" ref="N5:N17" si="2">(1-M5)/L5</f>
        <v>0.02</v>
      </c>
      <c r="O5" s="5">
        <v>800</v>
      </c>
      <c r="P5" s="5">
        <f t="shared" ref="P5:P17" si="3">O5*H5</f>
        <v>940343.03999999992</v>
      </c>
      <c r="Q5" s="5">
        <f t="shared" ref="Q5:Q17" si="4">P5*N5*K5</f>
        <v>583012.68479999993</v>
      </c>
      <c r="R5" s="5">
        <f t="shared" ref="R5:R17" si="5">MAX(P5-Q5,0)</f>
        <v>357330.35519999999</v>
      </c>
      <c r="S5" s="6">
        <v>0</v>
      </c>
      <c r="T5" s="5">
        <f t="shared" ref="T5:T17" si="6">IF(R5&gt;M5*P5,R5*(1-S5),P5*M5)</f>
        <v>357330.35519999999</v>
      </c>
    </row>
    <row r="6" spans="2:20" ht="45" x14ac:dyDescent="0.25">
      <c r="B6" s="2">
        <f t="shared" ref="B6:B15" si="7">B5+1</f>
        <v>3</v>
      </c>
      <c r="C6" s="23" t="s">
        <v>31</v>
      </c>
      <c r="D6" s="23" t="s">
        <v>45</v>
      </c>
      <c r="E6" s="2">
        <v>7.8</v>
      </c>
      <c r="F6" s="2" t="s">
        <v>46</v>
      </c>
      <c r="G6" s="20">
        <v>750</v>
      </c>
      <c r="H6" s="19">
        <f t="shared" si="1"/>
        <v>8072.9999999999991</v>
      </c>
      <c r="I6" s="2">
        <v>1992</v>
      </c>
      <c r="J6" s="2">
        <v>2023</v>
      </c>
      <c r="K6" s="2">
        <f t="shared" si="0"/>
        <v>31</v>
      </c>
      <c r="L6" s="2">
        <v>45</v>
      </c>
      <c r="M6" s="3">
        <v>0.1</v>
      </c>
      <c r="N6" s="4">
        <f t="shared" si="2"/>
        <v>0.02</v>
      </c>
      <c r="O6" s="5">
        <v>800</v>
      </c>
      <c r="P6" s="5">
        <f t="shared" si="3"/>
        <v>6458399.9999999991</v>
      </c>
      <c r="Q6" s="5">
        <f t="shared" si="4"/>
        <v>4004207.9999999995</v>
      </c>
      <c r="R6" s="5">
        <f t="shared" si="5"/>
        <v>2454191.9999999995</v>
      </c>
      <c r="S6" s="6">
        <v>0</v>
      </c>
      <c r="T6" s="5">
        <f t="shared" si="6"/>
        <v>2454191.9999999995</v>
      </c>
    </row>
    <row r="7" spans="2:20" ht="30" x14ac:dyDescent="0.25">
      <c r="B7" s="2">
        <f t="shared" si="7"/>
        <v>4</v>
      </c>
      <c r="C7" s="23" t="s">
        <v>32</v>
      </c>
      <c r="D7" s="23" t="s">
        <v>43</v>
      </c>
      <c r="E7" s="2">
        <v>2.2999999999999998</v>
      </c>
      <c r="F7" s="2" t="s">
        <v>27</v>
      </c>
      <c r="G7" s="20">
        <v>63.84</v>
      </c>
      <c r="H7" s="19">
        <f t="shared" si="1"/>
        <v>687.17376000000002</v>
      </c>
      <c r="I7" s="2">
        <v>1992</v>
      </c>
      <c r="J7" s="2">
        <v>2023</v>
      </c>
      <c r="K7" s="2">
        <f t="shared" si="0"/>
        <v>31</v>
      </c>
      <c r="L7" s="2">
        <v>60</v>
      </c>
      <c r="M7" s="3">
        <v>0.1</v>
      </c>
      <c r="N7" s="4">
        <f t="shared" si="2"/>
        <v>1.5000000000000001E-2</v>
      </c>
      <c r="O7" s="5">
        <v>1200</v>
      </c>
      <c r="P7" s="5">
        <f t="shared" si="3"/>
        <v>824608.51199999999</v>
      </c>
      <c r="Q7" s="5">
        <f t="shared" si="4"/>
        <v>383442.95808000007</v>
      </c>
      <c r="R7" s="5">
        <f t="shared" si="5"/>
        <v>441165.55391999992</v>
      </c>
      <c r="S7" s="6">
        <v>0</v>
      </c>
      <c r="T7" s="5">
        <f t="shared" si="6"/>
        <v>441165.55391999992</v>
      </c>
    </row>
    <row r="8" spans="2:20" ht="45" x14ac:dyDescent="0.25">
      <c r="B8" s="2">
        <f t="shared" si="7"/>
        <v>5</v>
      </c>
      <c r="C8" s="23" t="s">
        <v>33</v>
      </c>
      <c r="D8" s="23" t="s">
        <v>45</v>
      </c>
      <c r="E8" s="2">
        <v>2.8</v>
      </c>
      <c r="F8" s="2" t="s">
        <v>27</v>
      </c>
      <c r="G8" s="20">
        <v>52.64</v>
      </c>
      <c r="H8" s="19">
        <f t="shared" si="1"/>
        <v>566.61695999999995</v>
      </c>
      <c r="I8" s="2">
        <v>1992</v>
      </c>
      <c r="J8" s="2">
        <v>2023</v>
      </c>
      <c r="K8" s="2">
        <f t="shared" si="0"/>
        <v>31</v>
      </c>
      <c r="L8" s="2">
        <v>60</v>
      </c>
      <c r="M8" s="3">
        <v>0.1</v>
      </c>
      <c r="N8" s="4">
        <f t="shared" si="2"/>
        <v>1.5000000000000001E-2</v>
      </c>
      <c r="O8" s="5">
        <v>1200</v>
      </c>
      <c r="P8" s="5">
        <f t="shared" si="3"/>
        <v>679940.35199999996</v>
      </c>
      <c r="Q8" s="5">
        <f t="shared" si="4"/>
        <v>316172.26367999997</v>
      </c>
      <c r="R8" s="5">
        <f t="shared" si="5"/>
        <v>363768.08831999998</v>
      </c>
      <c r="S8" s="6">
        <v>0</v>
      </c>
      <c r="T8" s="5">
        <f t="shared" si="6"/>
        <v>363768.08831999998</v>
      </c>
    </row>
    <row r="9" spans="2:20" ht="30" x14ac:dyDescent="0.25">
      <c r="B9" s="2">
        <f t="shared" si="7"/>
        <v>6</v>
      </c>
      <c r="C9" s="23" t="s">
        <v>34</v>
      </c>
      <c r="D9" s="23" t="s">
        <v>45</v>
      </c>
      <c r="E9" s="2" t="s">
        <v>40</v>
      </c>
      <c r="F9" s="2" t="s">
        <v>41</v>
      </c>
      <c r="G9" s="20">
        <v>26.68</v>
      </c>
      <c r="H9" s="19">
        <f t="shared" si="1"/>
        <v>287.18351999999999</v>
      </c>
      <c r="I9" s="2">
        <v>1992</v>
      </c>
      <c r="J9" s="2">
        <v>2023</v>
      </c>
      <c r="K9" s="2">
        <f t="shared" si="0"/>
        <v>31</v>
      </c>
      <c r="L9" s="2">
        <v>60</v>
      </c>
      <c r="M9" s="3">
        <v>0.1</v>
      </c>
      <c r="N9" s="4">
        <f t="shared" si="2"/>
        <v>1.5000000000000001E-2</v>
      </c>
      <c r="O9" s="5">
        <v>1000</v>
      </c>
      <c r="P9" s="5">
        <f t="shared" si="3"/>
        <v>287183.51999999996</v>
      </c>
      <c r="Q9" s="5">
        <f t="shared" si="4"/>
        <v>133540.33679999999</v>
      </c>
      <c r="R9" s="5">
        <f t="shared" si="5"/>
        <v>153643.18319999997</v>
      </c>
      <c r="S9" s="6">
        <v>0</v>
      </c>
      <c r="T9" s="5">
        <f t="shared" si="6"/>
        <v>153643.18319999997</v>
      </c>
    </row>
    <row r="10" spans="2:20" x14ac:dyDescent="0.25">
      <c r="B10" s="2">
        <f t="shared" si="7"/>
        <v>7</v>
      </c>
      <c r="C10" s="23" t="s">
        <v>35</v>
      </c>
      <c r="D10" s="23" t="s">
        <v>45</v>
      </c>
      <c r="E10" s="2">
        <v>2.2000000000000002</v>
      </c>
      <c r="F10" s="2" t="s">
        <v>27</v>
      </c>
      <c r="G10" s="20">
        <v>12.96</v>
      </c>
      <c r="H10" s="19">
        <f t="shared" si="1"/>
        <v>139.50144</v>
      </c>
      <c r="I10" s="2">
        <v>1992</v>
      </c>
      <c r="J10" s="2">
        <v>2023</v>
      </c>
      <c r="K10" s="2">
        <f t="shared" si="0"/>
        <v>31</v>
      </c>
      <c r="L10" s="2">
        <v>60</v>
      </c>
      <c r="M10" s="3">
        <v>0.1</v>
      </c>
      <c r="N10" s="4">
        <f t="shared" si="2"/>
        <v>1.5000000000000001E-2</v>
      </c>
      <c r="O10" s="5">
        <v>1200</v>
      </c>
      <c r="P10" s="5">
        <f t="shared" si="3"/>
        <v>167401.728</v>
      </c>
      <c r="Q10" s="5">
        <f t="shared" si="4"/>
        <v>77841.803520000001</v>
      </c>
      <c r="R10" s="5">
        <f t="shared" si="5"/>
        <v>89559.924480000001</v>
      </c>
      <c r="S10" s="6">
        <v>0</v>
      </c>
      <c r="T10" s="5">
        <f t="shared" si="6"/>
        <v>89559.924480000001</v>
      </c>
    </row>
    <row r="11" spans="2:20" x14ac:dyDescent="0.25">
      <c r="B11" s="2">
        <f t="shared" si="7"/>
        <v>8</v>
      </c>
      <c r="C11" s="23" t="s">
        <v>35</v>
      </c>
      <c r="D11" s="23" t="s">
        <v>45</v>
      </c>
      <c r="E11" s="2">
        <v>2.2000000000000002</v>
      </c>
      <c r="F11" s="2" t="s">
        <v>27</v>
      </c>
      <c r="G11" s="20">
        <v>2.2400000000000002</v>
      </c>
      <c r="H11" s="19">
        <f t="shared" si="1"/>
        <v>24.111360000000001</v>
      </c>
      <c r="I11" s="2">
        <v>1992</v>
      </c>
      <c r="J11" s="2">
        <v>2023</v>
      </c>
      <c r="K11" s="2">
        <f t="shared" si="0"/>
        <v>31</v>
      </c>
      <c r="L11" s="2">
        <v>60</v>
      </c>
      <c r="M11" s="3">
        <v>0.1</v>
      </c>
      <c r="N11" s="4">
        <f t="shared" si="2"/>
        <v>1.5000000000000001E-2</v>
      </c>
      <c r="O11" s="5">
        <v>1200</v>
      </c>
      <c r="P11" s="5">
        <f t="shared" si="3"/>
        <v>28933.632000000001</v>
      </c>
      <c r="Q11" s="5">
        <f t="shared" si="4"/>
        <v>13454.138880000002</v>
      </c>
      <c r="R11" s="5">
        <f t="shared" si="5"/>
        <v>15479.493119999999</v>
      </c>
      <c r="S11" s="6">
        <v>0</v>
      </c>
      <c r="T11" s="5">
        <f t="shared" si="6"/>
        <v>15479.493119999999</v>
      </c>
    </row>
    <row r="12" spans="2:20" x14ac:dyDescent="0.25">
      <c r="B12" s="2">
        <f t="shared" si="7"/>
        <v>9</v>
      </c>
      <c r="C12" s="23" t="s">
        <v>35</v>
      </c>
      <c r="D12" s="23" t="s">
        <v>45</v>
      </c>
      <c r="E12" s="2">
        <v>2.2000000000000002</v>
      </c>
      <c r="F12" s="2" t="s">
        <v>27</v>
      </c>
      <c r="G12" s="20">
        <v>2.2400000000000002</v>
      </c>
      <c r="H12" s="19">
        <f t="shared" si="1"/>
        <v>24.111360000000001</v>
      </c>
      <c r="I12" s="2">
        <v>1992</v>
      </c>
      <c r="J12" s="2">
        <v>2023</v>
      </c>
      <c r="K12" s="2">
        <f t="shared" si="0"/>
        <v>31</v>
      </c>
      <c r="L12" s="2">
        <v>60</v>
      </c>
      <c r="M12" s="3">
        <v>0.1</v>
      </c>
      <c r="N12" s="4">
        <f t="shared" si="2"/>
        <v>1.5000000000000001E-2</v>
      </c>
      <c r="O12" s="5">
        <v>1200</v>
      </c>
      <c r="P12" s="5">
        <f t="shared" si="3"/>
        <v>28933.632000000001</v>
      </c>
      <c r="Q12" s="5">
        <f t="shared" si="4"/>
        <v>13454.138880000002</v>
      </c>
      <c r="R12" s="5">
        <f t="shared" si="5"/>
        <v>15479.493119999999</v>
      </c>
      <c r="S12" s="6">
        <v>0</v>
      </c>
      <c r="T12" s="5">
        <f t="shared" si="6"/>
        <v>15479.493119999999</v>
      </c>
    </row>
    <row r="13" spans="2:20" x14ac:dyDescent="0.25">
      <c r="B13" s="2">
        <f t="shared" si="7"/>
        <v>10</v>
      </c>
      <c r="C13" s="23" t="s">
        <v>36</v>
      </c>
      <c r="D13" s="23" t="s">
        <v>45</v>
      </c>
      <c r="E13" s="2">
        <v>7</v>
      </c>
      <c r="F13" s="2" t="s">
        <v>28</v>
      </c>
      <c r="G13" s="20">
        <v>420</v>
      </c>
      <c r="H13" s="19">
        <f t="shared" si="1"/>
        <v>4520.88</v>
      </c>
      <c r="I13" s="2">
        <v>1992</v>
      </c>
      <c r="J13" s="2">
        <v>2023</v>
      </c>
      <c r="K13" s="2">
        <f>J13-I13</f>
        <v>31</v>
      </c>
      <c r="L13" s="2">
        <v>45</v>
      </c>
      <c r="M13" s="3">
        <v>0.1</v>
      </c>
      <c r="N13" s="4">
        <f t="shared" si="2"/>
        <v>0.02</v>
      </c>
      <c r="O13" s="5">
        <v>1000</v>
      </c>
      <c r="P13" s="5">
        <f t="shared" si="3"/>
        <v>4520880</v>
      </c>
      <c r="Q13" s="5">
        <f t="shared" si="4"/>
        <v>2802945.6</v>
      </c>
      <c r="R13" s="5">
        <f t="shared" si="5"/>
        <v>1717934.4</v>
      </c>
      <c r="S13" s="6">
        <v>0</v>
      </c>
      <c r="T13" s="5">
        <f t="shared" si="6"/>
        <v>1717934.4</v>
      </c>
    </row>
    <row r="14" spans="2:20" x14ac:dyDescent="0.25">
      <c r="B14" s="2">
        <f t="shared" si="7"/>
        <v>11</v>
      </c>
      <c r="C14" s="23" t="s">
        <v>37</v>
      </c>
      <c r="D14" s="23" t="s">
        <v>45</v>
      </c>
      <c r="E14" s="2">
        <v>11.3</v>
      </c>
      <c r="F14" s="2" t="s">
        <v>28</v>
      </c>
      <c r="G14" s="20">
        <v>350</v>
      </c>
      <c r="H14" s="19">
        <f t="shared" si="1"/>
        <v>3767.3999999999996</v>
      </c>
      <c r="I14" s="2">
        <v>1992</v>
      </c>
      <c r="J14" s="2">
        <v>2023</v>
      </c>
      <c r="K14" s="2">
        <f t="shared" si="0"/>
        <v>31</v>
      </c>
      <c r="L14" s="2">
        <v>45</v>
      </c>
      <c r="M14" s="3">
        <v>0.1</v>
      </c>
      <c r="N14" s="4">
        <f t="shared" si="2"/>
        <v>0.02</v>
      </c>
      <c r="O14" s="5">
        <v>1000</v>
      </c>
      <c r="P14" s="5">
        <f t="shared" si="3"/>
        <v>3767399.9999999995</v>
      </c>
      <c r="Q14" s="5">
        <f t="shared" si="4"/>
        <v>2335787.9999999995</v>
      </c>
      <c r="R14" s="5">
        <f t="shared" si="5"/>
        <v>1431612</v>
      </c>
      <c r="S14" s="6">
        <v>0</v>
      </c>
      <c r="T14" s="5">
        <f t="shared" si="6"/>
        <v>1431612</v>
      </c>
    </row>
    <row r="15" spans="2:20" ht="45" x14ac:dyDescent="0.25">
      <c r="B15" s="2">
        <f t="shared" si="7"/>
        <v>12</v>
      </c>
      <c r="C15" s="23" t="s">
        <v>44</v>
      </c>
      <c r="D15" s="23" t="s">
        <v>43</v>
      </c>
      <c r="E15" s="2">
        <v>2.8</v>
      </c>
      <c r="F15" s="2" t="s">
        <v>47</v>
      </c>
      <c r="G15" s="20">
        <v>152</v>
      </c>
      <c r="H15" s="19">
        <f t="shared" si="1"/>
        <v>1636.1279999999999</v>
      </c>
      <c r="I15" s="2">
        <v>1992</v>
      </c>
      <c r="J15" s="2">
        <v>2023</v>
      </c>
      <c r="K15" s="2">
        <f t="shared" si="0"/>
        <v>31</v>
      </c>
      <c r="L15" s="2">
        <v>55</v>
      </c>
      <c r="M15" s="3">
        <v>0.1</v>
      </c>
      <c r="N15" s="4">
        <f t="shared" si="2"/>
        <v>1.6363636363636365E-2</v>
      </c>
      <c r="O15" s="5">
        <v>1100</v>
      </c>
      <c r="P15" s="5">
        <f t="shared" si="3"/>
        <v>1799740.7999999998</v>
      </c>
      <c r="Q15" s="5">
        <f t="shared" si="4"/>
        <v>912959.424</v>
      </c>
      <c r="R15" s="5">
        <f t="shared" si="5"/>
        <v>886781.37599999981</v>
      </c>
      <c r="S15" s="6">
        <v>0</v>
      </c>
      <c r="T15" s="5">
        <f t="shared" si="6"/>
        <v>886781.37599999981</v>
      </c>
    </row>
    <row r="16" spans="2:20" ht="30" x14ac:dyDescent="0.25">
      <c r="B16" s="2">
        <f>B15+1</f>
        <v>13</v>
      </c>
      <c r="C16" s="23" t="s">
        <v>38</v>
      </c>
      <c r="D16" s="23" t="s">
        <v>45</v>
      </c>
      <c r="E16" s="2">
        <v>2.8</v>
      </c>
      <c r="F16" s="2" t="s">
        <v>27</v>
      </c>
      <c r="G16" s="20">
        <v>28.9</v>
      </c>
      <c r="H16" s="19">
        <f t="shared" si="1"/>
        <v>311.07959999999997</v>
      </c>
      <c r="I16" s="2">
        <v>1992</v>
      </c>
      <c r="J16" s="2">
        <v>2023</v>
      </c>
      <c r="K16" s="2">
        <f t="shared" si="0"/>
        <v>31</v>
      </c>
      <c r="L16" s="2">
        <v>60</v>
      </c>
      <c r="M16" s="3">
        <v>0.1</v>
      </c>
      <c r="N16" s="4">
        <f t="shared" si="2"/>
        <v>1.5000000000000001E-2</v>
      </c>
      <c r="O16" s="5">
        <v>1200</v>
      </c>
      <c r="P16" s="5">
        <f t="shared" si="3"/>
        <v>373295.51999999996</v>
      </c>
      <c r="Q16" s="5">
        <f t="shared" si="4"/>
        <v>173582.41679999998</v>
      </c>
      <c r="R16" s="5">
        <f t="shared" si="5"/>
        <v>199713.10319999998</v>
      </c>
      <c r="S16" s="6">
        <v>0</v>
      </c>
      <c r="T16" s="5">
        <f t="shared" si="6"/>
        <v>199713.10319999998</v>
      </c>
    </row>
    <row r="17" spans="2:24" x14ac:dyDescent="0.25">
      <c r="B17" s="2">
        <f>B16+1</f>
        <v>14</v>
      </c>
      <c r="C17" s="23" t="s">
        <v>50</v>
      </c>
      <c r="D17" s="23" t="s">
        <v>45</v>
      </c>
      <c r="E17" s="2">
        <v>3.15</v>
      </c>
      <c r="F17" s="2" t="s">
        <v>48</v>
      </c>
      <c r="G17" s="20">
        <v>27</v>
      </c>
      <c r="H17" s="19">
        <f t="shared" si="1"/>
        <v>290.62799999999999</v>
      </c>
      <c r="I17" s="2">
        <v>1992</v>
      </c>
      <c r="J17" s="2">
        <v>2023</v>
      </c>
      <c r="K17" s="2">
        <f t="shared" si="0"/>
        <v>31</v>
      </c>
      <c r="L17" s="2">
        <v>45</v>
      </c>
      <c r="M17" s="3">
        <v>0.1</v>
      </c>
      <c r="N17" s="4">
        <f t="shared" si="2"/>
        <v>0.02</v>
      </c>
      <c r="O17" s="5">
        <v>1000</v>
      </c>
      <c r="P17" s="5">
        <f t="shared" si="3"/>
        <v>290628</v>
      </c>
      <c r="Q17" s="5">
        <f t="shared" si="4"/>
        <v>180189.36000000002</v>
      </c>
      <c r="R17" s="5">
        <f t="shared" si="5"/>
        <v>110438.63999999998</v>
      </c>
      <c r="S17" s="6">
        <v>0</v>
      </c>
      <c r="T17" s="5">
        <f t="shared" si="6"/>
        <v>110438.63999999998</v>
      </c>
    </row>
    <row r="18" spans="2:24" x14ac:dyDescent="0.25">
      <c r="B18" s="29" t="s">
        <v>11</v>
      </c>
      <c r="C18" s="29"/>
      <c r="D18" s="29"/>
      <c r="E18" s="29"/>
      <c r="F18" s="29"/>
      <c r="G18" s="11">
        <f>SUM(G4:G17)</f>
        <v>2030.0000000000002</v>
      </c>
      <c r="H18" s="22">
        <f>SUM(H4:H17)</f>
        <v>21850.920000000002</v>
      </c>
      <c r="I18" s="29"/>
      <c r="J18" s="29"/>
      <c r="K18" s="29"/>
      <c r="L18" s="29"/>
      <c r="M18" s="29"/>
      <c r="N18" s="29"/>
      <c r="O18" s="29"/>
      <c r="P18" s="7">
        <f>SUM(P4:P16)</f>
        <v>20155202.495999996</v>
      </c>
      <c r="Q18" s="7">
        <f>SUM(Q4:Q16)</f>
        <v>11922849.656640001</v>
      </c>
      <c r="R18" s="7">
        <f>SUM(R4:R16)</f>
        <v>8232352.8393599987</v>
      </c>
      <c r="S18" s="8">
        <v>0</v>
      </c>
      <c r="T18" s="7">
        <f>SUM(T4:T16)</f>
        <v>8232352.8393599987</v>
      </c>
      <c r="X18" s="10"/>
    </row>
    <row r="19" spans="2:24" x14ac:dyDescent="0.25">
      <c r="B19" s="30" t="s">
        <v>12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X19" s="10"/>
    </row>
    <row r="20" spans="2:24" x14ac:dyDescent="0.25">
      <c r="B20" s="27" t="s">
        <v>49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X20" s="10"/>
    </row>
    <row r="21" spans="2:24" x14ac:dyDescent="0.25">
      <c r="B21" s="27" t="s">
        <v>25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24" x14ac:dyDescent="0.25">
      <c r="B22" s="27" t="s">
        <v>26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4" spans="2:24" x14ac:dyDescent="0.25">
      <c r="H24" s="10"/>
    </row>
    <row r="25" spans="2:24" x14ac:dyDescent="0.25">
      <c r="I25" s="24"/>
      <c r="U25" s="25"/>
    </row>
    <row r="26" spans="2:24" x14ac:dyDescent="0.25">
      <c r="I26" s="24"/>
    </row>
    <row r="27" spans="2:24" x14ac:dyDescent="0.25">
      <c r="I27" s="24"/>
      <c r="M27" s="9"/>
    </row>
    <row r="29" spans="2:24" x14ac:dyDescent="0.25">
      <c r="P29" s="20"/>
    </row>
    <row r="32" spans="2:24" x14ac:dyDescent="0.25">
      <c r="J32" s="10"/>
    </row>
  </sheetData>
  <mergeCells count="7">
    <mergeCell ref="B22:T22"/>
    <mergeCell ref="B2:T2"/>
    <mergeCell ref="B18:F18"/>
    <mergeCell ref="I18:O18"/>
    <mergeCell ref="B19:T19"/>
    <mergeCell ref="B20:T20"/>
    <mergeCell ref="B21:T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M3" sqref="M3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04.25" x14ac:dyDescent="0.25">
      <c r="A2" s="12" t="s">
        <v>22</v>
      </c>
      <c r="B2" s="12" t="s">
        <v>16</v>
      </c>
      <c r="C2" s="12" t="s">
        <v>1</v>
      </c>
      <c r="D2" s="12" t="s">
        <v>17</v>
      </c>
      <c r="E2" s="12" t="s">
        <v>18</v>
      </c>
      <c r="F2" s="12" t="s">
        <v>4</v>
      </c>
      <c r="G2" s="12" t="s">
        <v>5</v>
      </c>
      <c r="H2" s="12" t="s">
        <v>23</v>
      </c>
      <c r="I2" s="12" t="s">
        <v>7</v>
      </c>
      <c r="J2" s="12" t="s">
        <v>8</v>
      </c>
      <c r="K2" s="12" t="s">
        <v>9</v>
      </c>
      <c r="L2" s="12" t="s">
        <v>19</v>
      </c>
      <c r="M2" s="12" t="s">
        <v>10</v>
      </c>
    </row>
    <row r="3" spans="1:13" x14ac:dyDescent="0.25">
      <c r="A3" s="13">
        <v>211</v>
      </c>
      <c r="B3" s="14">
        <v>1992</v>
      </c>
      <c r="C3" s="14">
        <v>2023</v>
      </c>
      <c r="D3" s="14">
        <f>C3-B3</f>
        <v>31</v>
      </c>
      <c r="E3" s="14">
        <v>60</v>
      </c>
      <c r="F3" s="15">
        <v>0.1</v>
      </c>
      <c r="G3" s="16">
        <f>(1-F3)/E3</f>
        <v>1.5000000000000001E-2</v>
      </c>
      <c r="H3" s="17">
        <v>4000</v>
      </c>
      <c r="I3" s="17">
        <f>H3*A3</f>
        <v>844000</v>
      </c>
      <c r="J3" s="17">
        <f>I3*G3*D3</f>
        <v>392460.00000000006</v>
      </c>
      <c r="K3" s="17">
        <f>MAX(I3-J3,0)</f>
        <v>451539.99999999994</v>
      </c>
      <c r="L3" s="18">
        <v>0</v>
      </c>
      <c r="M3" s="17">
        <f>IF(K3&gt;F3*I3,K3*(1-L3),I3*F3)</f>
        <v>451539.99999999994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Deepak Singh</cp:lastModifiedBy>
  <dcterms:created xsi:type="dcterms:W3CDTF">2022-07-28T09:17:09Z</dcterms:created>
  <dcterms:modified xsi:type="dcterms:W3CDTF">2023-08-29T13:35:32Z</dcterms:modified>
</cp:coreProperties>
</file>