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n Progress Files\Anirban Roy\VIS(2023-24)-PL206-178-254-jynaty electric\"/>
    </mc:Choice>
  </mc:AlternateContent>
  <bookViews>
    <workbookView xWindow="0" yWindow="0" windowWidth="20325" windowHeight="8835"/>
  </bookViews>
  <sheets>
    <sheet name="calculation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P42" i="1"/>
  <c r="N42" i="1"/>
  <c r="P11" i="1" l="1"/>
  <c r="P7" i="1" l="1"/>
  <c r="P8" i="1"/>
  <c r="P9" i="1"/>
  <c r="P10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43" i="1" s="1"/>
  <c r="L44" i="1" s="1"/>
  <c r="L45" i="1" s="1"/>
  <c r="L6" i="1"/>
  <c r="O43" i="1" l="1"/>
  <c r="P43" i="1" s="1"/>
  <c r="P6" i="1"/>
  <c r="O49" i="1" l="1"/>
  <c r="O45" i="1"/>
  <c r="M48" i="1" s="1"/>
  <c r="Q43" i="1"/>
  <c r="P44" i="1"/>
  <c r="P45" i="1" s="1"/>
  <c r="Q45" i="1" s="1"/>
</calcChain>
</file>

<file path=xl/sharedStrings.xml><?xml version="1.0" encoding="utf-8"?>
<sst xmlns="http://schemas.openxmlformats.org/spreadsheetml/2006/main" count="152" uniqueCount="90">
  <si>
    <t>PARTICULARS/
DESCRIPTION</t>
  </si>
  <si>
    <t>DSR 2021
ITEM NO.</t>
  </si>
  <si>
    <t>UNIT</t>
  </si>
  <si>
    <t>QUANTITY</t>
  </si>
  <si>
    <t>RATE</t>
  </si>
  <si>
    <t>REMARKS</t>
  </si>
  <si>
    <t>Demolishing RCC Work</t>
  </si>
  <si>
    <t>cum</t>
  </si>
  <si>
    <t>Demolishing CC Work</t>
  </si>
  <si>
    <t>15.2.2</t>
  </si>
  <si>
    <t>Demolishing Brick Work</t>
  </si>
  <si>
    <t>15.7.4</t>
  </si>
  <si>
    <t>Cutting Reinforcement</t>
  </si>
  <si>
    <t>sq.m</t>
  </si>
  <si>
    <t>Earth work in Excavation</t>
  </si>
  <si>
    <t>2.6.1</t>
  </si>
  <si>
    <t>Cartage of material building rubbish</t>
  </si>
  <si>
    <t>1.1.1</t>
  </si>
  <si>
    <t>Brick Work in super structure</t>
  </si>
  <si>
    <t>6.4.2</t>
  </si>
  <si>
    <t>PCC (1:4:8)</t>
  </si>
  <si>
    <t>4.1.8</t>
  </si>
  <si>
    <t>RMC M-25 up to plinth level</t>
  </si>
  <si>
    <t>5.33.1.1</t>
  </si>
  <si>
    <t>RCC work in beams, suspended floors, roofs</t>
  </si>
  <si>
    <t>62 mm thick cement concrete flooring with concrete hardener</t>
  </si>
  <si>
    <t>Centering &amp; Shuttering-Foundations</t>
  </si>
  <si>
    <t>5.9.1</t>
  </si>
  <si>
    <t>5.9.3</t>
  </si>
  <si>
    <t>Centering &amp; Shuttering-Suspended floors</t>
  </si>
  <si>
    <t>Reinforcement</t>
  </si>
  <si>
    <t>5.22.6</t>
  </si>
  <si>
    <t>Kg</t>
  </si>
  <si>
    <t>Polioshed Kota Stone</t>
  </si>
  <si>
    <t>8.18.1.1</t>
  </si>
  <si>
    <t>Floor Tile</t>
  </si>
  <si>
    <t>12 mm thick plaster</t>
  </si>
  <si>
    <t>13.1.2</t>
  </si>
  <si>
    <t>Exterior Paint</t>
  </si>
  <si>
    <t>13.46.1</t>
  </si>
  <si>
    <t>Oil bound distemper</t>
  </si>
  <si>
    <t>13.41.1</t>
  </si>
  <si>
    <t>Scrapping0</t>
  </si>
  <si>
    <t>Powder coated aluminium</t>
  </si>
  <si>
    <t>21.1.1.2</t>
  </si>
  <si>
    <t>Glazing-5mm</t>
  </si>
  <si>
    <t>21.3.2</t>
  </si>
  <si>
    <t>Pre laminated particle board</t>
  </si>
  <si>
    <t>21.2.1</t>
  </si>
  <si>
    <t>Dismantling steel work</t>
  </si>
  <si>
    <t>Steel structure work</t>
  </si>
  <si>
    <t>Sheet Dismantle</t>
  </si>
  <si>
    <t>15.28.1</t>
  </si>
  <si>
    <t>Galvanized iron profile sheeting</t>
  </si>
  <si>
    <t>Steel structure work-Painting</t>
  </si>
  <si>
    <t>13.61.1</t>
  </si>
  <si>
    <t>False ceiling with 15 mm thick tegular edged light</t>
  </si>
  <si>
    <t>26.22.1</t>
  </si>
  <si>
    <t>Indian Type WC-580 mm</t>
  </si>
  <si>
    <t>17.1.1</t>
  </si>
  <si>
    <t>no</t>
  </si>
  <si>
    <t>Pedestal type Europian WC</t>
  </si>
  <si>
    <t>17.3.1</t>
  </si>
  <si>
    <t>Range of three urinal basins with 10 ltr. White PVC automatic flushing cistern</t>
  </si>
  <si>
    <t>17.5.3</t>
  </si>
  <si>
    <t>White vitreous China wash basin size 630x450mm</t>
  </si>
  <si>
    <t>17.7.2</t>
  </si>
  <si>
    <t>G.I. Pipe 15mm</t>
  </si>
  <si>
    <t>18.10.1</t>
  </si>
  <si>
    <t>m</t>
  </si>
  <si>
    <t>18.10.2</t>
  </si>
  <si>
    <t>G.I. Pipe 20mm</t>
  </si>
  <si>
    <t>15 MM ptmt Bibcock</t>
  </si>
  <si>
    <t>18.54.2</t>
  </si>
  <si>
    <t>Epoxy flooring</t>
  </si>
  <si>
    <t>SL.NO.</t>
  </si>
  <si>
    <t>APPROVED
AMOUNT</t>
  </si>
  <si>
    <t>APPROVED
RATE INCLUDING TAXES</t>
  </si>
  <si>
    <t>DSR 2021
REFERENCE NO.</t>
  </si>
  <si>
    <t>Taken from market reference</t>
  </si>
  <si>
    <t>Total amount from DSR</t>
  </si>
  <si>
    <t>GST Extrs @ 18%</t>
  </si>
  <si>
    <t xml:space="preserve">Total amount </t>
  </si>
  <si>
    <t>Included against each items separately</t>
  </si>
  <si>
    <t>ORIGINAL
AMOUNT</t>
  </si>
  <si>
    <t>G.F</t>
  </si>
  <si>
    <t>guard room</t>
  </si>
  <si>
    <t xml:space="preserve">F.F </t>
  </si>
  <si>
    <t>S.F</t>
  </si>
  <si>
    <t>Area(m2)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</si>
</sst>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44" fontId="0" fillId="0" borderId="0" xfId="0" applyNumberFormat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Q52"/>
  <sheetViews>
    <sheetView tabSelected="1" topLeftCell="D1" workbookViewId="0">
      <selection activeCell="N6" sqref="N6"/>
    </sheetView>
  </sheetViews>
  <sheetFormatPr defaultRowHeight="15" x14ac:dyDescent="0.25"/>
  <cols>
    <col min="6" max="6" width="7.28515625" customWidth="1"/>
    <col min="7" max="7" width="45.5703125" customWidth="1"/>
    <col min="8" max="8" width="12" customWidth="1"/>
    <col min="9" max="9" width="10.42578125" customWidth="1"/>
    <col min="10" max="10" width="10" customWidth="1"/>
    <col min="11" max="11" width="10.7109375" style="3" customWidth="1"/>
    <col min="12" max="13" width="13.85546875" style="3" customWidth="1"/>
    <col min="14" max="14" width="16.42578125" style="3" customWidth="1"/>
    <col min="15" max="15" width="20.85546875" style="3" customWidth="1"/>
    <col min="16" max="16" width="18.7109375" style="3" customWidth="1"/>
    <col min="17" max="17" width="11.5703125" bestFit="1" customWidth="1"/>
  </cols>
  <sheetData>
    <row r="5" spans="6:16" ht="45" x14ac:dyDescent="0.25">
      <c r="F5" s="1" t="s">
        <v>75</v>
      </c>
      <c r="G5" s="2" t="s">
        <v>0</v>
      </c>
      <c r="H5" s="2" t="s">
        <v>1</v>
      </c>
      <c r="I5" s="1" t="s">
        <v>2</v>
      </c>
      <c r="J5" s="1" t="s">
        <v>3</v>
      </c>
      <c r="K5" s="4" t="s">
        <v>4</v>
      </c>
      <c r="L5" s="5" t="s">
        <v>84</v>
      </c>
      <c r="M5" s="2" t="s">
        <v>78</v>
      </c>
      <c r="N5" s="5" t="s">
        <v>77</v>
      </c>
      <c r="O5" s="5" t="s">
        <v>76</v>
      </c>
      <c r="P5" s="4" t="s">
        <v>5</v>
      </c>
    </row>
    <row r="6" spans="6:16" ht="16.5" customHeight="1" x14ac:dyDescent="0.25">
      <c r="F6" s="6">
        <v>1</v>
      </c>
      <c r="G6" s="16" t="s">
        <v>6</v>
      </c>
      <c r="H6" s="6">
        <v>15.3</v>
      </c>
      <c r="I6" s="6" t="s">
        <v>7</v>
      </c>
      <c r="J6" s="6">
        <v>155</v>
      </c>
      <c r="K6" s="7">
        <v>1900</v>
      </c>
      <c r="L6" s="7">
        <f>K6*J6</f>
        <v>294500</v>
      </c>
      <c r="M6" s="6">
        <v>15.3</v>
      </c>
      <c r="N6" s="7">
        <v>2928.1</v>
      </c>
      <c r="O6" s="7">
        <f t="shared" ref="O6:O42" si="0">N6*J6</f>
        <v>453855.5</v>
      </c>
      <c r="P6" s="7">
        <f>O6*0.82</f>
        <v>372161.50999999995</v>
      </c>
    </row>
    <row r="7" spans="6:16" x14ac:dyDescent="0.25">
      <c r="F7" s="6">
        <v>2</v>
      </c>
      <c r="G7" s="6" t="s">
        <v>8</v>
      </c>
      <c r="H7" s="6" t="s">
        <v>9</v>
      </c>
      <c r="I7" s="6" t="s">
        <v>7</v>
      </c>
      <c r="J7" s="6">
        <v>108</v>
      </c>
      <c r="K7" s="7">
        <v>1600</v>
      </c>
      <c r="L7" s="7">
        <f t="shared" ref="L7:L42" si="1">K7*J7</f>
        <v>172800</v>
      </c>
      <c r="M7" s="6" t="s">
        <v>9</v>
      </c>
      <c r="N7" s="7">
        <v>1239.5999999999999</v>
      </c>
      <c r="O7" s="7">
        <f t="shared" si="0"/>
        <v>133876.79999999999</v>
      </c>
      <c r="P7" s="7">
        <f t="shared" ref="P7:P43" si="2">O7*0.82</f>
        <v>109778.97599999998</v>
      </c>
    </row>
    <row r="8" spans="6:16" x14ac:dyDescent="0.25">
      <c r="F8" s="6">
        <v>3</v>
      </c>
      <c r="G8" s="6" t="s">
        <v>10</v>
      </c>
      <c r="H8" s="6" t="s">
        <v>11</v>
      </c>
      <c r="I8" s="6" t="s">
        <v>7</v>
      </c>
      <c r="J8" s="6">
        <v>55</v>
      </c>
      <c r="K8" s="7">
        <v>1780</v>
      </c>
      <c r="L8" s="7">
        <f t="shared" si="1"/>
        <v>97900</v>
      </c>
      <c r="M8" s="6" t="s">
        <v>11</v>
      </c>
      <c r="N8" s="7">
        <v>1698.45</v>
      </c>
      <c r="O8" s="7">
        <f t="shared" si="0"/>
        <v>93414.75</v>
      </c>
      <c r="P8" s="7">
        <f t="shared" si="2"/>
        <v>76600.095000000001</v>
      </c>
    </row>
    <row r="9" spans="6:16" x14ac:dyDescent="0.25">
      <c r="F9" s="6">
        <v>4</v>
      </c>
      <c r="G9" s="6" t="s">
        <v>12</v>
      </c>
      <c r="H9" s="6">
        <v>15.5</v>
      </c>
      <c r="I9" s="6" t="s">
        <v>13</v>
      </c>
      <c r="J9" s="6">
        <v>5</v>
      </c>
      <c r="K9" s="7">
        <v>290</v>
      </c>
      <c r="L9" s="7">
        <f t="shared" si="1"/>
        <v>1450</v>
      </c>
      <c r="M9" s="6">
        <v>15.5</v>
      </c>
      <c r="N9" s="7">
        <v>947.1</v>
      </c>
      <c r="O9" s="7">
        <f t="shared" si="0"/>
        <v>4735.5</v>
      </c>
      <c r="P9" s="7">
        <f t="shared" si="2"/>
        <v>3883.1099999999997</v>
      </c>
    </row>
    <row r="10" spans="6:16" x14ac:dyDescent="0.25">
      <c r="F10" s="6">
        <v>5</v>
      </c>
      <c r="G10" s="6" t="s">
        <v>14</v>
      </c>
      <c r="H10" s="6" t="s">
        <v>15</v>
      </c>
      <c r="I10" s="6" t="s">
        <v>7</v>
      </c>
      <c r="J10" s="6">
        <v>15</v>
      </c>
      <c r="K10" s="7">
        <v>190</v>
      </c>
      <c r="L10" s="7">
        <f t="shared" si="1"/>
        <v>2850</v>
      </c>
      <c r="M10" s="6" t="s">
        <v>15</v>
      </c>
      <c r="N10" s="7">
        <v>205.45</v>
      </c>
      <c r="O10" s="7">
        <f t="shared" si="0"/>
        <v>3081.75</v>
      </c>
      <c r="P10" s="7">
        <f t="shared" si="2"/>
        <v>2527.0349999999999</v>
      </c>
    </row>
    <row r="11" spans="6:16" x14ac:dyDescent="0.25">
      <c r="F11" s="6">
        <v>6</v>
      </c>
      <c r="G11" s="6" t="s">
        <v>16</v>
      </c>
      <c r="H11" s="6" t="s">
        <v>17</v>
      </c>
      <c r="I11" s="6" t="s">
        <v>7</v>
      </c>
      <c r="J11" s="6">
        <v>260</v>
      </c>
      <c r="K11" s="7">
        <v>120</v>
      </c>
      <c r="L11" s="7">
        <f t="shared" si="1"/>
        <v>31200</v>
      </c>
      <c r="M11" s="6" t="s">
        <v>17</v>
      </c>
      <c r="N11" s="7">
        <v>144.32</v>
      </c>
      <c r="O11" s="7">
        <f t="shared" si="0"/>
        <v>37523.199999999997</v>
      </c>
      <c r="P11" s="7">
        <f t="shared" si="2"/>
        <v>30769.023999999994</v>
      </c>
    </row>
    <row r="12" spans="6:16" x14ac:dyDescent="0.25">
      <c r="F12" s="6">
        <v>7</v>
      </c>
      <c r="G12" s="6" t="s">
        <v>18</v>
      </c>
      <c r="H12" s="6" t="s">
        <v>19</v>
      </c>
      <c r="I12" s="6" t="s">
        <v>7</v>
      </c>
      <c r="J12" s="6">
        <v>48</v>
      </c>
      <c r="K12" s="7">
        <v>6000</v>
      </c>
      <c r="L12" s="7">
        <f t="shared" si="1"/>
        <v>288000</v>
      </c>
      <c r="M12" s="6" t="s">
        <v>19</v>
      </c>
      <c r="N12" s="7">
        <v>8288.35</v>
      </c>
      <c r="O12" s="7">
        <f t="shared" si="0"/>
        <v>397840.80000000005</v>
      </c>
      <c r="P12" s="7">
        <f t="shared" si="2"/>
        <v>326229.45600000001</v>
      </c>
    </row>
    <row r="13" spans="6:16" x14ac:dyDescent="0.25">
      <c r="F13" s="6">
        <v>8</v>
      </c>
      <c r="G13" s="6" t="s">
        <v>20</v>
      </c>
      <c r="H13" s="6" t="s">
        <v>21</v>
      </c>
      <c r="I13" s="6" t="s">
        <v>7</v>
      </c>
      <c r="J13" s="6">
        <v>110</v>
      </c>
      <c r="K13" s="7">
        <v>4500</v>
      </c>
      <c r="L13" s="7">
        <f t="shared" si="1"/>
        <v>495000</v>
      </c>
      <c r="M13" s="6" t="s">
        <v>21</v>
      </c>
      <c r="N13" s="7">
        <v>6326.05</v>
      </c>
      <c r="O13" s="7">
        <f t="shared" si="0"/>
        <v>695865.5</v>
      </c>
      <c r="P13" s="7">
        <f t="shared" si="2"/>
        <v>570609.71</v>
      </c>
    </row>
    <row r="14" spans="6:16" x14ac:dyDescent="0.25">
      <c r="F14" s="6">
        <v>9</v>
      </c>
      <c r="G14" s="6" t="s">
        <v>22</v>
      </c>
      <c r="H14" s="6" t="s">
        <v>23</v>
      </c>
      <c r="I14" s="6" t="s">
        <v>7</v>
      </c>
      <c r="J14" s="6">
        <v>120</v>
      </c>
      <c r="K14" s="7">
        <v>6200</v>
      </c>
      <c r="L14" s="7">
        <f t="shared" si="1"/>
        <v>744000</v>
      </c>
      <c r="M14" s="6" t="s">
        <v>23</v>
      </c>
      <c r="N14" s="7">
        <v>7997.3</v>
      </c>
      <c r="O14" s="7">
        <f t="shared" si="0"/>
        <v>959676</v>
      </c>
      <c r="P14" s="7">
        <f t="shared" si="2"/>
        <v>786934.32</v>
      </c>
    </row>
    <row r="15" spans="6:16" x14ac:dyDescent="0.25">
      <c r="F15" s="6">
        <v>10</v>
      </c>
      <c r="G15" s="6" t="s">
        <v>24</v>
      </c>
      <c r="H15" s="6">
        <v>5.3</v>
      </c>
      <c r="I15" s="6" t="s">
        <v>7</v>
      </c>
      <c r="J15" s="6">
        <v>120</v>
      </c>
      <c r="K15" s="7">
        <v>7500</v>
      </c>
      <c r="L15" s="7">
        <f t="shared" si="1"/>
        <v>900000</v>
      </c>
      <c r="M15" s="6">
        <v>5.3</v>
      </c>
      <c r="N15" s="7">
        <v>10719.3</v>
      </c>
      <c r="O15" s="7">
        <f t="shared" si="0"/>
        <v>1286316</v>
      </c>
      <c r="P15" s="7">
        <f t="shared" si="2"/>
        <v>1054779.1199999999</v>
      </c>
    </row>
    <row r="16" spans="6:16" ht="30" x14ac:dyDescent="0.25">
      <c r="F16" s="6">
        <v>11</v>
      </c>
      <c r="G16" s="8" t="s">
        <v>25</v>
      </c>
      <c r="H16" s="6">
        <v>11.5</v>
      </c>
      <c r="I16" s="6" t="s">
        <v>13</v>
      </c>
      <c r="J16" s="6">
        <v>750</v>
      </c>
      <c r="K16" s="7">
        <v>950</v>
      </c>
      <c r="L16" s="7">
        <f t="shared" si="1"/>
        <v>712500</v>
      </c>
      <c r="M16" s="6">
        <v>11.5</v>
      </c>
      <c r="N16" s="7">
        <v>855.9</v>
      </c>
      <c r="O16" s="7">
        <f t="shared" si="0"/>
        <v>641925</v>
      </c>
      <c r="P16" s="7">
        <f t="shared" si="2"/>
        <v>526378.5</v>
      </c>
    </row>
    <row r="17" spans="6:16" x14ac:dyDescent="0.25">
      <c r="F17" s="6">
        <v>12</v>
      </c>
      <c r="G17" s="6" t="s">
        <v>26</v>
      </c>
      <c r="H17" s="6" t="s">
        <v>27</v>
      </c>
      <c r="I17" s="6" t="s">
        <v>13</v>
      </c>
      <c r="J17" s="6">
        <v>21.5</v>
      </c>
      <c r="K17" s="7">
        <v>320</v>
      </c>
      <c r="L17" s="7">
        <f t="shared" si="1"/>
        <v>6880</v>
      </c>
      <c r="M17" s="6" t="s">
        <v>27</v>
      </c>
      <c r="N17" s="7">
        <v>307.95</v>
      </c>
      <c r="O17" s="7">
        <f t="shared" si="0"/>
        <v>6620.9250000000002</v>
      </c>
      <c r="P17" s="7">
        <f t="shared" si="2"/>
        <v>5429.1584999999995</v>
      </c>
    </row>
    <row r="18" spans="6:16" x14ac:dyDescent="0.25">
      <c r="F18" s="6">
        <v>13</v>
      </c>
      <c r="G18" s="6" t="s">
        <v>29</v>
      </c>
      <c r="H18" s="6" t="s">
        <v>28</v>
      </c>
      <c r="I18" s="6" t="s">
        <v>13</v>
      </c>
      <c r="J18" s="6">
        <v>85</v>
      </c>
      <c r="K18" s="7">
        <v>700</v>
      </c>
      <c r="L18" s="7">
        <f t="shared" si="1"/>
        <v>59500</v>
      </c>
      <c r="M18" s="6" t="s">
        <v>28</v>
      </c>
      <c r="N18" s="7">
        <v>766.55</v>
      </c>
      <c r="O18" s="7">
        <f t="shared" si="0"/>
        <v>65156.749999999993</v>
      </c>
      <c r="P18" s="7">
        <f t="shared" si="2"/>
        <v>53428.534999999989</v>
      </c>
    </row>
    <row r="19" spans="6:16" x14ac:dyDescent="0.25">
      <c r="F19" s="6">
        <v>14</v>
      </c>
      <c r="G19" s="6" t="s">
        <v>30</v>
      </c>
      <c r="H19" s="6" t="s">
        <v>31</v>
      </c>
      <c r="I19" s="6" t="s">
        <v>32</v>
      </c>
      <c r="J19" s="6">
        <v>9000</v>
      </c>
      <c r="K19" s="7">
        <v>95</v>
      </c>
      <c r="L19" s="7">
        <f t="shared" si="1"/>
        <v>855000</v>
      </c>
      <c r="M19" s="6" t="s">
        <v>31</v>
      </c>
      <c r="N19" s="7">
        <v>89.65</v>
      </c>
      <c r="O19" s="7">
        <f t="shared" si="0"/>
        <v>806850</v>
      </c>
      <c r="P19" s="7">
        <f t="shared" si="2"/>
        <v>661617</v>
      </c>
    </row>
    <row r="20" spans="6:16" x14ac:dyDescent="0.25">
      <c r="F20" s="6">
        <v>15</v>
      </c>
      <c r="G20" s="6" t="s">
        <v>33</v>
      </c>
      <c r="H20" s="6" t="s">
        <v>34</v>
      </c>
      <c r="I20" s="6" t="s">
        <v>13</v>
      </c>
      <c r="J20" s="6">
        <v>120</v>
      </c>
      <c r="K20" s="7">
        <v>1800</v>
      </c>
      <c r="L20" s="7">
        <f t="shared" si="1"/>
        <v>216000</v>
      </c>
      <c r="M20" s="6" t="s">
        <v>34</v>
      </c>
      <c r="N20" s="7">
        <v>3122.3</v>
      </c>
      <c r="O20" s="7">
        <f t="shared" si="0"/>
        <v>374676</v>
      </c>
      <c r="P20" s="7">
        <f t="shared" si="2"/>
        <v>307234.32</v>
      </c>
    </row>
    <row r="21" spans="6:16" x14ac:dyDescent="0.25">
      <c r="F21" s="6">
        <v>16</v>
      </c>
      <c r="G21" s="6" t="s">
        <v>35</v>
      </c>
      <c r="H21" s="6">
        <v>11.37</v>
      </c>
      <c r="I21" s="6" t="s">
        <v>13</v>
      </c>
      <c r="J21" s="6">
        <v>180</v>
      </c>
      <c r="K21" s="7">
        <v>785</v>
      </c>
      <c r="L21" s="7">
        <f t="shared" si="1"/>
        <v>141300</v>
      </c>
      <c r="M21" s="6">
        <v>11.37</v>
      </c>
      <c r="N21" s="7">
        <v>935.6</v>
      </c>
      <c r="O21" s="7">
        <f t="shared" si="0"/>
        <v>168408</v>
      </c>
      <c r="P21" s="7">
        <f t="shared" si="2"/>
        <v>138094.56</v>
      </c>
    </row>
    <row r="22" spans="6:16" x14ac:dyDescent="0.25">
      <c r="F22" s="6">
        <v>17</v>
      </c>
      <c r="G22" s="6" t="s">
        <v>36</v>
      </c>
      <c r="H22" s="6" t="s">
        <v>37</v>
      </c>
      <c r="I22" s="6" t="s">
        <v>13</v>
      </c>
      <c r="J22" s="6">
        <v>265</v>
      </c>
      <c r="K22" s="7">
        <v>300</v>
      </c>
      <c r="L22" s="7">
        <f t="shared" si="1"/>
        <v>79500</v>
      </c>
      <c r="M22" s="6" t="s">
        <v>37</v>
      </c>
      <c r="N22" s="7">
        <v>282</v>
      </c>
      <c r="O22" s="7">
        <f t="shared" si="0"/>
        <v>74730</v>
      </c>
      <c r="P22" s="7">
        <f t="shared" si="2"/>
        <v>61278.6</v>
      </c>
    </row>
    <row r="23" spans="6:16" x14ac:dyDescent="0.25">
      <c r="F23" s="6">
        <v>18</v>
      </c>
      <c r="G23" s="6" t="s">
        <v>38</v>
      </c>
      <c r="H23" s="6" t="s">
        <v>39</v>
      </c>
      <c r="I23" s="6" t="s">
        <v>13</v>
      </c>
      <c r="J23" s="6">
        <v>2850</v>
      </c>
      <c r="K23" s="7">
        <v>180</v>
      </c>
      <c r="L23" s="7">
        <f t="shared" si="1"/>
        <v>513000</v>
      </c>
      <c r="M23" s="6" t="s">
        <v>39</v>
      </c>
      <c r="N23" s="7">
        <v>166.85</v>
      </c>
      <c r="O23" s="7">
        <f t="shared" si="0"/>
        <v>475522.5</v>
      </c>
      <c r="P23" s="7">
        <f t="shared" si="2"/>
        <v>389928.44999999995</v>
      </c>
    </row>
    <row r="24" spans="6:16" x14ac:dyDescent="0.25">
      <c r="F24" s="6">
        <v>19</v>
      </c>
      <c r="G24" s="6" t="s">
        <v>40</v>
      </c>
      <c r="H24" s="6" t="s">
        <v>41</v>
      </c>
      <c r="I24" s="6" t="s">
        <v>13</v>
      </c>
      <c r="J24" s="6">
        <v>3600</v>
      </c>
      <c r="K24" s="7">
        <v>160</v>
      </c>
      <c r="L24" s="7">
        <f t="shared" si="1"/>
        <v>576000</v>
      </c>
      <c r="M24" s="6" t="s">
        <v>41</v>
      </c>
      <c r="N24" s="7">
        <v>162.55000000000001</v>
      </c>
      <c r="O24" s="7">
        <f t="shared" si="0"/>
        <v>585180</v>
      </c>
      <c r="P24" s="7">
        <f t="shared" si="2"/>
        <v>479847.6</v>
      </c>
    </row>
    <row r="25" spans="6:16" x14ac:dyDescent="0.25">
      <c r="F25" s="6">
        <v>20</v>
      </c>
      <c r="G25" s="6" t="s">
        <v>42</v>
      </c>
      <c r="H25" s="6">
        <v>13.88</v>
      </c>
      <c r="I25" s="6" t="s">
        <v>13</v>
      </c>
      <c r="J25" s="6">
        <v>3600</v>
      </c>
      <c r="K25" s="7">
        <v>32</v>
      </c>
      <c r="L25" s="7">
        <f t="shared" si="1"/>
        <v>115200</v>
      </c>
      <c r="M25" s="6">
        <v>13.88</v>
      </c>
      <c r="N25" s="7">
        <v>16.350000000000001</v>
      </c>
      <c r="O25" s="7">
        <f t="shared" si="0"/>
        <v>58860.000000000007</v>
      </c>
      <c r="P25" s="7">
        <f t="shared" si="2"/>
        <v>48265.200000000004</v>
      </c>
    </row>
    <row r="26" spans="6:16" x14ac:dyDescent="0.25">
      <c r="F26" s="6">
        <v>21</v>
      </c>
      <c r="G26" s="6" t="s">
        <v>43</v>
      </c>
      <c r="H26" s="6" t="s">
        <v>44</v>
      </c>
      <c r="I26" s="6" t="s">
        <v>32</v>
      </c>
      <c r="J26" s="6">
        <v>1800</v>
      </c>
      <c r="K26" s="7">
        <v>450</v>
      </c>
      <c r="L26" s="7">
        <f t="shared" si="1"/>
        <v>810000</v>
      </c>
      <c r="M26" s="6" t="s">
        <v>44</v>
      </c>
      <c r="N26" s="7">
        <v>466.3</v>
      </c>
      <c r="O26" s="7">
        <f t="shared" si="0"/>
        <v>839340</v>
      </c>
      <c r="P26" s="7">
        <f t="shared" si="2"/>
        <v>688258.79999999993</v>
      </c>
    </row>
    <row r="27" spans="6:16" x14ac:dyDescent="0.25">
      <c r="F27" s="6">
        <v>22</v>
      </c>
      <c r="G27" s="6" t="s">
        <v>45</v>
      </c>
      <c r="H27" s="6" t="s">
        <v>46</v>
      </c>
      <c r="I27" s="6" t="s">
        <v>13</v>
      </c>
      <c r="J27" s="6">
        <v>65</v>
      </c>
      <c r="K27" s="7">
        <v>880</v>
      </c>
      <c r="L27" s="7">
        <f t="shared" si="1"/>
        <v>57200</v>
      </c>
      <c r="M27" s="6" t="s">
        <v>46</v>
      </c>
      <c r="N27" s="7">
        <v>1325.5</v>
      </c>
      <c r="O27" s="7">
        <f t="shared" si="0"/>
        <v>86157.5</v>
      </c>
      <c r="P27" s="7">
        <f t="shared" si="2"/>
        <v>70649.149999999994</v>
      </c>
    </row>
    <row r="28" spans="6:16" x14ac:dyDescent="0.25">
      <c r="F28" s="6">
        <v>23</v>
      </c>
      <c r="G28" s="6" t="s">
        <v>47</v>
      </c>
      <c r="H28" s="6" t="s">
        <v>48</v>
      </c>
      <c r="I28" s="6" t="s">
        <v>13</v>
      </c>
      <c r="J28" s="6">
        <v>190</v>
      </c>
      <c r="K28" s="7">
        <v>750</v>
      </c>
      <c r="L28" s="7">
        <f t="shared" si="1"/>
        <v>142500</v>
      </c>
      <c r="M28" s="6" t="s">
        <v>48</v>
      </c>
      <c r="N28" s="7">
        <v>965.1</v>
      </c>
      <c r="O28" s="7">
        <f t="shared" si="0"/>
        <v>183369</v>
      </c>
      <c r="P28" s="7">
        <f t="shared" si="2"/>
        <v>150362.57999999999</v>
      </c>
    </row>
    <row r="29" spans="6:16" x14ac:dyDescent="0.25">
      <c r="F29" s="6">
        <v>24</v>
      </c>
      <c r="G29" s="6" t="s">
        <v>49</v>
      </c>
      <c r="H29" s="6">
        <v>15.18</v>
      </c>
      <c r="I29" s="6" t="s">
        <v>32</v>
      </c>
      <c r="J29" s="6">
        <v>3350</v>
      </c>
      <c r="K29" s="7">
        <v>5.5</v>
      </c>
      <c r="L29" s="7">
        <f t="shared" si="1"/>
        <v>18425</v>
      </c>
      <c r="M29" s="6">
        <v>15.18</v>
      </c>
      <c r="N29" s="7">
        <v>4.6500000000000004</v>
      </c>
      <c r="O29" s="7">
        <f t="shared" si="0"/>
        <v>15577.500000000002</v>
      </c>
      <c r="P29" s="7">
        <f t="shared" si="2"/>
        <v>12773.550000000001</v>
      </c>
    </row>
    <row r="30" spans="6:16" x14ac:dyDescent="0.25">
      <c r="F30" s="6">
        <v>25</v>
      </c>
      <c r="G30" s="6" t="s">
        <v>50</v>
      </c>
      <c r="H30" s="6">
        <v>10.199999999999999</v>
      </c>
      <c r="I30" s="6" t="s">
        <v>32</v>
      </c>
      <c r="J30" s="6">
        <v>1800</v>
      </c>
      <c r="K30" s="7">
        <v>100</v>
      </c>
      <c r="L30" s="7">
        <f t="shared" si="1"/>
        <v>180000</v>
      </c>
      <c r="M30" s="6">
        <v>10.199999999999999</v>
      </c>
      <c r="N30" s="7">
        <v>78.2</v>
      </c>
      <c r="O30" s="7">
        <f t="shared" si="0"/>
        <v>140760</v>
      </c>
      <c r="P30" s="7">
        <f t="shared" si="2"/>
        <v>115423.2</v>
      </c>
    </row>
    <row r="31" spans="6:16" x14ac:dyDescent="0.25">
      <c r="F31" s="6">
        <v>26</v>
      </c>
      <c r="G31" s="6" t="s">
        <v>51</v>
      </c>
      <c r="H31" s="6" t="s">
        <v>52</v>
      </c>
      <c r="I31" s="6" t="s">
        <v>13</v>
      </c>
      <c r="J31" s="6">
        <v>1100</v>
      </c>
      <c r="K31" s="7">
        <v>100</v>
      </c>
      <c r="L31" s="7">
        <f t="shared" si="1"/>
        <v>110000</v>
      </c>
      <c r="M31" s="6" t="s">
        <v>52</v>
      </c>
      <c r="N31" s="7">
        <v>136</v>
      </c>
      <c r="O31" s="7">
        <f t="shared" si="0"/>
        <v>149600</v>
      </c>
      <c r="P31" s="7">
        <f t="shared" si="2"/>
        <v>122671.99999999999</v>
      </c>
    </row>
    <row r="32" spans="6:16" x14ac:dyDescent="0.25">
      <c r="F32" s="6">
        <v>27</v>
      </c>
      <c r="G32" s="6" t="s">
        <v>53</v>
      </c>
      <c r="H32" s="6">
        <v>12.5</v>
      </c>
      <c r="I32" s="6" t="s">
        <v>13</v>
      </c>
      <c r="J32" s="6">
        <v>900</v>
      </c>
      <c r="K32" s="7">
        <v>700</v>
      </c>
      <c r="L32" s="7">
        <f t="shared" si="1"/>
        <v>630000</v>
      </c>
      <c r="M32" s="6">
        <v>12.5</v>
      </c>
      <c r="N32" s="7">
        <v>1370.44</v>
      </c>
      <c r="O32" s="7">
        <f t="shared" si="0"/>
        <v>1233396</v>
      </c>
      <c r="P32" s="7">
        <f t="shared" si="2"/>
        <v>1011384.72</v>
      </c>
    </row>
    <row r="33" spans="6:17" x14ac:dyDescent="0.25">
      <c r="F33" s="6">
        <v>28</v>
      </c>
      <c r="G33" s="6" t="s">
        <v>54</v>
      </c>
      <c r="H33" s="6" t="s">
        <v>55</v>
      </c>
      <c r="I33" s="6" t="s">
        <v>13</v>
      </c>
      <c r="J33" s="6">
        <v>165</v>
      </c>
      <c r="K33" s="7">
        <v>120</v>
      </c>
      <c r="L33" s="7">
        <f t="shared" si="1"/>
        <v>19800</v>
      </c>
      <c r="M33" s="6" t="s">
        <v>55</v>
      </c>
      <c r="N33" s="7">
        <v>131.44999999999999</v>
      </c>
      <c r="O33" s="7">
        <f t="shared" si="0"/>
        <v>21689.249999999996</v>
      </c>
      <c r="P33" s="7">
        <f t="shared" si="2"/>
        <v>17785.184999999998</v>
      </c>
    </row>
    <row r="34" spans="6:17" x14ac:dyDescent="0.25">
      <c r="F34" s="6">
        <v>29</v>
      </c>
      <c r="G34" s="6" t="s">
        <v>56</v>
      </c>
      <c r="H34" s="6" t="s">
        <v>57</v>
      </c>
      <c r="I34" s="6" t="s">
        <v>13</v>
      </c>
      <c r="J34" s="6">
        <v>650</v>
      </c>
      <c r="K34" s="7">
        <v>1450</v>
      </c>
      <c r="L34" s="7">
        <f t="shared" si="1"/>
        <v>942500</v>
      </c>
      <c r="M34" s="6" t="s">
        <v>57</v>
      </c>
      <c r="N34" s="7">
        <v>1777.5</v>
      </c>
      <c r="O34" s="7">
        <f t="shared" si="0"/>
        <v>1155375</v>
      </c>
      <c r="P34" s="7">
        <f t="shared" si="2"/>
        <v>947407.5</v>
      </c>
    </row>
    <row r="35" spans="6:17" x14ac:dyDescent="0.25">
      <c r="F35" s="6">
        <v>30</v>
      </c>
      <c r="G35" s="6" t="s">
        <v>58</v>
      </c>
      <c r="H35" s="6" t="s">
        <v>59</v>
      </c>
      <c r="I35" s="6" t="s">
        <v>60</v>
      </c>
      <c r="J35" s="6">
        <v>7</v>
      </c>
      <c r="K35" s="7">
        <v>2600</v>
      </c>
      <c r="L35" s="7">
        <f t="shared" si="1"/>
        <v>18200</v>
      </c>
      <c r="M35" s="6" t="s">
        <v>59</v>
      </c>
      <c r="N35" s="7">
        <v>5781.35</v>
      </c>
      <c r="O35" s="7">
        <f t="shared" si="0"/>
        <v>40469.450000000004</v>
      </c>
      <c r="P35" s="7">
        <f t="shared" si="2"/>
        <v>33184.949000000001</v>
      </c>
    </row>
    <row r="36" spans="6:17" x14ac:dyDescent="0.25">
      <c r="F36" s="6">
        <v>31</v>
      </c>
      <c r="G36" s="6" t="s">
        <v>61</v>
      </c>
      <c r="H36" s="6" t="s">
        <v>62</v>
      </c>
      <c r="I36" s="6" t="s">
        <v>60</v>
      </c>
      <c r="J36" s="6">
        <v>7</v>
      </c>
      <c r="K36" s="7">
        <v>7000</v>
      </c>
      <c r="L36" s="7">
        <f t="shared" si="1"/>
        <v>49000</v>
      </c>
      <c r="M36" s="6" t="s">
        <v>62</v>
      </c>
      <c r="N36" s="7">
        <v>6941.3</v>
      </c>
      <c r="O36" s="7">
        <f t="shared" si="0"/>
        <v>48589.1</v>
      </c>
      <c r="P36" s="7">
        <f t="shared" si="2"/>
        <v>39843.061999999998</v>
      </c>
    </row>
    <row r="37" spans="6:17" ht="30" x14ac:dyDescent="0.25">
      <c r="F37" s="6">
        <v>32</v>
      </c>
      <c r="G37" s="8" t="s">
        <v>63</v>
      </c>
      <c r="H37" s="6" t="s">
        <v>64</v>
      </c>
      <c r="I37" s="6" t="s">
        <v>60</v>
      </c>
      <c r="J37" s="6">
        <v>2</v>
      </c>
      <c r="K37" s="7">
        <v>14000</v>
      </c>
      <c r="L37" s="7">
        <f t="shared" si="1"/>
        <v>28000</v>
      </c>
      <c r="M37" s="6" t="s">
        <v>64</v>
      </c>
      <c r="N37" s="7">
        <v>18546.45</v>
      </c>
      <c r="O37" s="7">
        <f t="shared" si="0"/>
        <v>37092.9</v>
      </c>
      <c r="P37" s="7">
        <f t="shared" si="2"/>
        <v>30416.178</v>
      </c>
    </row>
    <row r="38" spans="6:17" x14ac:dyDescent="0.25">
      <c r="F38" s="6">
        <v>33</v>
      </c>
      <c r="G38" s="6" t="s">
        <v>65</v>
      </c>
      <c r="H38" s="6" t="s">
        <v>66</v>
      </c>
      <c r="I38" s="6" t="s">
        <v>60</v>
      </c>
      <c r="J38" s="6">
        <v>4</v>
      </c>
      <c r="K38" s="7">
        <v>1400</v>
      </c>
      <c r="L38" s="7">
        <f t="shared" si="1"/>
        <v>5600</v>
      </c>
      <c r="M38" s="6" t="s">
        <v>66</v>
      </c>
      <c r="N38" s="7">
        <v>1913.75</v>
      </c>
      <c r="O38" s="7">
        <f t="shared" si="0"/>
        <v>7655</v>
      </c>
      <c r="P38" s="7">
        <f t="shared" si="2"/>
        <v>6277.0999999999995</v>
      </c>
    </row>
    <row r="39" spans="6:17" x14ac:dyDescent="0.25">
      <c r="F39" s="6">
        <v>34</v>
      </c>
      <c r="G39" s="6" t="s">
        <v>67</v>
      </c>
      <c r="H39" s="6" t="s">
        <v>68</v>
      </c>
      <c r="I39" s="6" t="s">
        <v>69</v>
      </c>
      <c r="J39" s="6">
        <v>45</v>
      </c>
      <c r="K39" s="7">
        <v>270</v>
      </c>
      <c r="L39" s="7">
        <f t="shared" si="1"/>
        <v>12150</v>
      </c>
      <c r="M39" s="6" t="s">
        <v>68</v>
      </c>
      <c r="N39" s="7">
        <v>304.14999999999998</v>
      </c>
      <c r="O39" s="7">
        <f t="shared" si="0"/>
        <v>13686.749999999998</v>
      </c>
      <c r="P39" s="7">
        <f t="shared" si="2"/>
        <v>11223.134999999998</v>
      </c>
    </row>
    <row r="40" spans="6:17" x14ac:dyDescent="0.25">
      <c r="F40" s="6">
        <v>35</v>
      </c>
      <c r="G40" s="6" t="s">
        <v>71</v>
      </c>
      <c r="H40" s="6" t="s">
        <v>70</v>
      </c>
      <c r="I40" s="6" t="s">
        <v>69</v>
      </c>
      <c r="J40" s="6">
        <v>25</v>
      </c>
      <c r="K40" s="7">
        <v>350</v>
      </c>
      <c r="L40" s="7">
        <f t="shared" si="1"/>
        <v>8750</v>
      </c>
      <c r="M40" s="6" t="s">
        <v>70</v>
      </c>
      <c r="N40" s="7">
        <v>373.35</v>
      </c>
      <c r="O40" s="7">
        <f t="shared" si="0"/>
        <v>9333.75</v>
      </c>
      <c r="P40" s="7">
        <f t="shared" si="2"/>
        <v>7653.6749999999993</v>
      </c>
    </row>
    <row r="41" spans="6:17" x14ac:dyDescent="0.25">
      <c r="F41" s="6">
        <v>36</v>
      </c>
      <c r="G41" s="6" t="s">
        <v>72</v>
      </c>
      <c r="H41" s="6" t="s">
        <v>73</v>
      </c>
      <c r="I41" s="6" t="s">
        <v>60</v>
      </c>
      <c r="J41" s="6">
        <v>10</v>
      </c>
      <c r="K41" s="7">
        <v>150</v>
      </c>
      <c r="L41" s="7">
        <f t="shared" si="1"/>
        <v>1500</v>
      </c>
      <c r="M41" s="6" t="s">
        <v>73</v>
      </c>
      <c r="N41" s="7">
        <v>143.30000000000001</v>
      </c>
      <c r="O41" s="7">
        <f t="shared" si="0"/>
        <v>1433</v>
      </c>
      <c r="P41" s="7">
        <f t="shared" si="2"/>
        <v>1175.06</v>
      </c>
    </row>
    <row r="42" spans="6:17" ht="45" x14ac:dyDescent="0.25">
      <c r="F42" s="9">
        <v>37</v>
      </c>
      <c r="G42" s="9" t="s">
        <v>74</v>
      </c>
      <c r="I42" s="9" t="s">
        <v>13</v>
      </c>
      <c r="J42" s="9">
        <v>1350</v>
      </c>
      <c r="K42" s="10">
        <v>1455</v>
      </c>
      <c r="L42" s="10">
        <f t="shared" si="1"/>
        <v>1964250</v>
      </c>
      <c r="M42" s="11" t="s">
        <v>79</v>
      </c>
      <c r="N42" s="10">
        <f>10.76*70</f>
        <v>753.19999999999993</v>
      </c>
      <c r="O42" s="10">
        <f t="shared" si="0"/>
        <v>1016819.9999999999</v>
      </c>
      <c r="P42" s="7">
        <f t="shared" si="2"/>
        <v>833792.39999999991</v>
      </c>
    </row>
    <row r="43" spans="6:17" x14ac:dyDescent="0.25">
      <c r="F43" s="18" t="s">
        <v>80</v>
      </c>
      <c r="G43" s="19"/>
      <c r="H43" s="12"/>
      <c r="I43" s="12"/>
      <c r="J43" s="12"/>
      <c r="K43" s="13"/>
      <c r="L43" s="14">
        <f>SUM(L6:L42)</f>
        <v>11300455</v>
      </c>
      <c r="M43" s="14"/>
      <c r="N43" s="13"/>
      <c r="O43" s="14">
        <f>SUM(O6:O42)</f>
        <v>12324459.174999999</v>
      </c>
      <c r="P43" s="7">
        <f t="shared" si="2"/>
        <v>10106056.523499999</v>
      </c>
      <c r="Q43" s="3">
        <f>L43-P43</f>
        <v>1194398.4765000008</v>
      </c>
    </row>
    <row r="44" spans="6:17" ht="35.25" customHeight="1" x14ac:dyDescent="0.25">
      <c r="F44" s="18" t="s">
        <v>81</v>
      </c>
      <c r="G44" s="19"/>
      <c r="H44" s="12"/>
      <c r="I44" s="12"/>
      <c r="J44" s="12"/>
      <c r="K44" s="13"/>
      <c r="L44" s="14">
        <f>0.18*L43</f>
        <v>2034081.9</v>
      </c>
      <c r="M44" s="13"/>
      <c r="N44" s="13"/>
      <c r="O44" s="15" t="s">
        <v>83</v>
      </c>
      <c r="P44" s="7">
        <f>P43*0.18</f>
        <v>1819090.1742299998</v>
      </c>
    </row>
    <row r="45" spans="6:17" x14ac:dyDescent="0.25">
      <c r="F45" s="18" t="s">
        <v>82</v>
      </c>
      <c r="G45" s="19"/>
      <c r="H45" s="12"/>
      <c r="I45" s="12"/>
      <c r="J45" s="12"/>
      <c r="K45" s="13"/>
      <c r="L45" s="14">
        <f>L44+L43</f>
        <v>13334536.9</v>
      </c>
      <c r="M45" s="13"/>
      <c r="N45" s="13"/>
      <c r="O45" s="14">
        <f>O43</f>
        <v>12324459.174999999</v>
      </c>
      <c r="P45" s="7">
        <f>P44+P43</f>
        <v>11925146.697729999</v>
      </c>
      <c r="Q45" s="3">
        <f>L45-P45</f>
        <v>1409390.2022700012</v>
      </c>
    </row>
    <row r="46" spans="6:17" x14ac:dyDescent="0.25">
      <c r="F46" s="12"/>
      <c r="G46" s="12"/>
      <c r="H46" s="12"/>
      <c r="I46" s="12"/>
      <c r="J46" s="12"/>
      <c r="K46" s="13"/>
      <c r="L46" s="13"/>
      <c r="M46" s="13"/>
      <c r="N46" s="13"/>
      <c r="O46" s="13"/>
      <c r="P46" s="13"/>
    </row>
    <row r="47" spans="6:17" x14ac:dyDescent="0.25">
      <c r="F47" s="12"/>
      <c r="G47" s="12"/>
      <c r="H47" s="12"/>
      <c r="I47" s="12"/>
      <c r="J47" s="12"/>
      <c r="K47" s="13"/>
      <c r="L47" s="13"/>
      <c r="M47" s="13"/>
      <c r="N47" s="13"/>
      <c r="O47" s="13"/>
      <c r="P47" s="13"/>
    </row>
    <row r="48" spans="6:17" x14ac:dyDescent="0.25">
      <c r="M48" s="17">
        <f>O45/L45</f>
        <v>0.92425100829710838</v>
      </c>
    </row>
    <row r="49" spans="8:15" x14ac:dyDescent="0.25">
      <c r="O49" s="3">
        <f>0.82*O43</f>
        <v>10106056.523499999</v>
      </c>
    </row>
    <row r="50" spans="8:15" x14ac:dyDescent="0.25">
      <c r="H50" s="12" t="s">
        <v>80</v>
      </c>
    </row>
    <row r="51" spans="8:15" x14ac:dyDescent="0.25">
      <c r="H51" s="12" t="s">
        <v>81</v>
      </c>
    </row>
    <row r="52" spans="8:15" x14ac:dyDescent="0.25">
      <c r="H52" s="12" t="s">
        <v>82</v>
      </c>
    </row>
  </sheetData>
  <mergeCells count="3">
    <mergeCell ref="F43:G43"/>
    <mergeCell ref="F44:G44"/>
    <mergeCell ref="F45:G4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H11"/>
  <sheetViews>
    <sheetView workbookViewId="0">
      <selection activeCell="I6" sqref="I6"/>
    </sheetView>
  </sheetViews>
  <sheetFormatPr defaultRowHeight="15" x14ac:dyDescent="0.25"/>
  <cols>
    <col min="7" max="7" width="11.140625" bestFit="1" customWidth="1"/>
  </cols>
  <sheetData>
    <row r="6" spans="7:8" x14ac:dyDescent="0.25">
      <c r="H6" t="s">
        <v>89</v>
      </c>
    </row>
    <row r="7" spans="7:8" x14ac:dyDescent="0.25">
      <c r="G7" t="s">
        <v>85</v>
      </c>
      <c r="H7">
        <v>906.84</v>
      </c>
    </row>
    <row r="8" spans="7:8" x14ac:dyDescent="0.25">
      <c r="G8" t="s">
        <v>86</v>
      </c>
      <c r="H8">
        <v>10</v>
      </c>
    </row>
    <row r="9" spans="7:8" x14ac:dyDescent="0.25">
      <c r="G9" t="s">
        <v>87</v>
      </c>
      <c r="H9">
        <v>380.15</v>
      </c>
    </row>
    <row r="10" spans="7:8" x14ac:dyDescent="0.25">
      <c r="G10" t="s">
        <v>88</v>
      </c>
      <c r="H10">
        <v>130.13999999999999</v>
      </c>
    </row>
    <row r="11" spans="7:8" x14ac:dyDescent="0.25">
      <c r="H11">
        <f>SUM(H7:H10)</f>
        <v>1427.13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Anirban Roy</dc:creator>
  <cp:lastModifiedBy>Anirban Roy</cp:lastModifiedBy>
  <dcterms:created xsi:type="dcterms:W3CDTF">2023-07-27T12:25:23Z</dcterms:created>
  <dcterms:modified xsi:type="dcterms:W3CDTF">2023-08-02T06:46:46Z</dcterms:modified>
</cp:coreProperties>
</file>