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257-215-319_Ms. Dangwal Poultry Farm\"/>
    </mc:Choice>
  </mc:AlternateContent>
  <xr:revisionPtr revIDLastSave="0" documentId="13_ncr:1_{35D2253A-8E3F-4682-B24B-3925B096807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W9" i="2"/>
  <c r="W8" i="2"/>
  <c r="W7" i="2"/>
  <c r="W6" i="2"/>
  <c r="J5" i="2"/>
  <c r="J6" i="2"/>
  <c r="F5" i="2"/>
  <c r="F7" i="2" s="1"/>
  <c r="F6" i="2"/>
  <c r="F4" i="2"/>
  <c r="O5" i="2"/>
  <c r="O6" i="2"/>
  <c r="M5" i="2"/>
  <c r="M6" i="2"/>
  <c r="O4" i="2"/>
  <c r="Q19" i="2"/>
  <c r="O18" i="1"/>
  <c r="N18" i="1"/>
  <c r="K13" i="1"/>
  <c r="M6" i="4"/>
  <c r="K5" i="4"/>
  <c r="I5" i="4"/>
  <c r="F6" i="4"/>
  <c r="D4" i="4"/>
  <c r="I3" i="3"/>
  <c r="G3" i="3"/>
  <c r="D3" i="3"/>
  <c r="G4" i="1"/>
  <c r="G5" i="1"/>
  <c r="E5" i="1"/>
  <c r="C5" i="1"/>
  <c r="M4" i="2"/>
  <c r="J4" i="2"/>
  <c r="J3" i="3" l="1"/>
  <c r="K3" i="3" s="1"/>
  <c r="M3" i="3" s="1"/>
  <c r="P6" i="2"/>
  <c r="Q6" i="2" s="1"/>
  <c r="S6" i="2" s="1"/>
  <c r="P5" i="2"/>
  <c r="Q5" i="2" s="1"/>
  <c r="S5" i="2" s="1"/>
  <c r="G7" i="2"/>
  <c r="I21" i="2" s="1"/>
  <c r="O7" i="2"/>
  <c r="P4" i="2"/>
  <c r="Q4" i="2" l="1"/>
  <c r="Q7" i="2" s="1"/>
  <c r="P7" i="2"/>
  <c r="S4" i="2" l="1"/>
  <c r="S7" i="2" s="1"/>
</calcChain>
</file>

<file path=xl/sharedStrings.xml><?xml version="1.0" encoding="utf-8"?>
<sst xmlns="http://schemas.openxmlformats.org/spreadsheetml/2006/main" count="53" uniqueCount="42">
  <si>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</si>
  <si>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</si>
  <si>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</si>
  <si>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</si>
  <si>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</si>
  <si>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</si>
  <si>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</si>
  <si>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</si>
  <si>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</si>
  <si>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</si>
  <si>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</si>
  <si>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</si>
  <si>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</si>
  <si>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</si>
  <si>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Detoration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</si>
  <si>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</si>
  <si>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</si>
  <si>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</si>
  <si>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</si>
  <si>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</si>
  <si>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</si>
  <si>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</si>
  <si>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</si>
  <si>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</si>
  <si>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</si>
  <si>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</si>
  <si>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</si>
  <si>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 xml:space="preserve">Year of Construction </t>
  </si>
  <si>
    <t>Ground</t>
  </si>
  <si>
    <t>First</t>
  </si>
  <si>
    <t>Second</t>
  </si>
  <si>
    <t>1. All the details pertaing to the building area statement such as area, floor, etc has been taken from the ovr</t>
  </si>
  <si>
    <t xml:space="preserve">2.The maintinence of the building is averege as per site survey observation. </t>
  </si>
  <si>
    <t>3. Age of construction taken from the information as per ovr.</t>
  </si>
  <si>
    <t>Stone Patla Mounted over Pillar</t>
  </si>
  <si>
    <t>GI shed mounted over pillar</t>
  </si>
  <si>
    <t>factor</t>
  </si>
  <si>
    <t>M/S. DANGWAL POULTRY FARM|POULTRY FARM NEAR FATEHPUR POST OFFICE, VILLAGE FATEHPUR TANDA,
TEHSIL- DOIWALA, DISTRICT DEHRADUN</t>
  </si>
  <si>
    <t>Total</t>
  </si>
  <si>
    <t>S.No.</t>
  </si>
  <si>
    <t>Floor</t>
  </si>
  <si>
    <t>Area Considered for valuation(sq.ft)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</si>
</sst>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7" fontId="0" fillId="0" borderId="0" xfId="0" applyNumberFormat="1"/>
    <xf numFmtId="166" fontId="0" fillId="0" borderId="0" xfId="0" applyNumberFormat="1"/>
    <xf numFmtId="0" fontId="2" fillId="2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5" borderId="1" xfId="0" applyFill="1" applyBorder="1"/>
    <xf numFmtId="0" fontId="0" fillId="5" borderId="1" xfId="0" applyFill="1" applyBorder="1" applyAlignment="1">
      <alignment wrapText="1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1"/>
  <sheetViews>
    <sheetView zoomScale="85" zoomScaleNormal="85" workbookViewId="0">
      <selection activeCell="S7" sqref="S7"/>
    </sheetView>
  </sheetViews>
  <sheetFormatPr defaultRowHeight="15" x14ac:dyDescent="0.25"/>
  <cols>
    <col min="1" max="1" width="2.7109375" customWidth="1"/>
    <col min="2" max="2" width="7.28515625" customWidth="1"/>
    <col min="3" max="3" width="13.5703125" customWidth="1"/>
    <col min="4" max="4" width="9" customWidth="1"/>
    <col min="5" max="5" width="10.28515625" customWidth="1"/>
    <col min="6" max="6" width="8.7109375" customWidth="1"/>
    <col min="7" max="7" width="8.42578125" customWidth="1"/>
    <col min="8" max="8" width="14.42578125" customWidth="1"/>
    <col min="9" max="9" width="14.85546875" hidden="1" customWidth="1"/>
    <col min="10" max="10" width="10.42578125" customWidth="1"/>
    <col min="11" max="11" width="11.28515625" customWidth="1"/>
    <col min="12" max="12" width="7.7109375" hidden="1" customWidth="1"/>
    <col min="13" max="13" width="6.5703125" hidden="1" customWidth="1"/>
    <col min="14" max="14" width="11.85546875" customWidth="1"/>
    <col min="15" max="15" width="13.28515625" hidden="1" customWidth="1"/>
    <col min="16" max="17" width="15.140625" hidden="1" customWidth="1"/>
    <col min="18" max="18" width="9.85546875" hidden="1" customWidth="1"/>
    <col min="19" max="19" width="17.42578125" customWidth="1"/>
    <col min="20" max="20" width="12.7109375" customWidth="1"/>
    <col min="21" max="21" width="5.85546875" bestFit="1" customWidth="1"/>
    <col min="22" max="22" width="12.140625" bestFit="1" customWidth="1"/>
    <col min="23" max="23" width="15.5703125" customWidth="1"/>
    <col min="24" max="24" width="14.28515625" customWidth="1"/>
    <col min="25" max="25" width="12.5703125" customWidth="1"/>
    <col min="26" max="26" width="11.85546875" customWidth="1"/>
    <col min="27" max="27" width="12.42578125" customWidth="1"/>
    <col min="28" max="28" width="10.42578125" bestFit="1" customWidth="1"/>
  </cols>
  <sheetData>
    <row r="2" spans="2:23" ht="57" customHeight="1" x14ac:dyDescent="0.25">
      <c r="B2" s="30" t="s">
        <v>37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23" ht="60" x14ac:dyDescent="0.25">
      <c r="B3" s="28" t="s">
        <v>0</v>
      </c>
      <c r="C3" s="1" t="s">
        <v>15</v>
      </c>
      <c r="D3" s="1" t="s">
        <v>23</v>
      </c>
      <c r="E3" s="1" t="s">
        <v>1</v>
      </c>
      <c r="F3" s="1" t="s">
        <v>21</v>
      </c>
      <c r="G3" s="23" t="s">
        <v>22</v>
      </c>
      <c r="H3" s="1" t="s">
        <v>27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2" t="s">
        <v>14</v>
      </c>
      <c r="S3" s="1" t="s">
        <v>11</v>
      </c>
    </row>
    <row r="4" spans="2:23" ht="60" x14ac:dyDescent="0.25">
      <c r="B4" s="3">
        <v>1</v>
      </c>
      <c r="C4" s="25" t="s">
        <v>28</v>
      </c>
      <c r="D4" s="3">
        <v>10</v>
      </c>
      <c r="E4" s="3" t="s">
        <v>34</v>
      </c>
      <c r="F4" s="22">
        <f>G4/10.764</f>
        <v>969.99256781865483</v>
      </c>
      <c r="G4" s="21">
        <v>10441</v>
      </c>
      <c r="H4" s="3">
        <v>2018</v>
      </c>
      <c r="I4" s="3">
        <v>2023</v>
      </c>
      <c r="J4" s="3">
        <f t="shared" ref="J4:J6" si="0">I4-H4</f>
        <v>5</v>
      </c>
      <c r="K4" s="3">
        <v>60</v>
      </c>
      <c r="L4" s="4">
        <v>0.1</v>
      </c>
      <c r="M4" s="5">
        <f>(1-L4)/K4</f>
        <v>1.5000000000000001E-2</v>
      </c>
      <c r="N4" s="6">
        <v>600</v>
      </c>
      <c r="O4" s="6">
        <f>N4*G4</f>
        <v>6264600</v>
      </c>
      <c r="P4" s="6">
        <f>O4*M4*J4</f>
        <v>469845.00000000006</v>
      </c>
      <c r="Q4" s="6">
        <f>MAX(O4-P4,0)</f>
        <v>5794755</v>
      </c>
      <c r="R4" s="7">
        <v>0.18</v>
      </c>
      <c r="S4" s="6">
        <f>IF(Q4&gt;L4*O4,Q4*(1-R4),O4*L4)</f>
        <v>4751699.1000000006</v>
      </c>
    </row>
    <row r="5" spans="2:23" ht="60" x14ac:dyDescent="0.25">
      <c r="B5" s="3">
        <v>2</v>
      </c>
      <c r="C5" s="25" t="s">
        <v>29</v>
      </c>
      <c r="D5" s="3">
        <v>10</v>
      </c>
      <c r="E5" s="3" t="s">
        <v>34</v>
      </c>
      <c r="F5" s="22">
        <f t="shared" ref="F5:F6" si="1">G5/10.764</f>
        <v>969.99256781865483</v>
      </c>
      <c r="G5" s="21">
        <v>10441</v>
      </c>
      <c r="H5" s="3">
        <v>2018</v>
      </c>
      <c r="I5" s="3">
        <v>2023</v>
      </c>
      <c r="J5" s="3">
        <f t="shared" si="0"/>
        <v>5</v>
      </c>
      <c r="K5" s="3">
        <v>60</v>
      </c>
      <c r="L5" s="4">
        <v>0.1</v>
      </c>
      <c r="M5" s="5">
        <f t="shared" ref="M5:M6" si="2">(1-L5)/K5</f>
        <v>1.5000000000000001E-2</v>
      </c>
      <c r="N5" s="6">
        <v>600</v>
      </c>
      <c r="O5" s="6">
        <f t="shared" ref="O5:O6" si="3">N5*G5</f>
        <v>6264600</v>
      </c>
      <c r="P5" s="6">
        <f t="shared" ref="P5:P6" si="4">O5*M5*J5</f>
        <v>469845.00000000006</v>
      </c>
      <c r="Q5" s="6">
        <f t="shared" ref="Q5:Q6" si="5">MAX(O5-P5,0)</f>
        <v>5794755</v>
      </c>
      <c r="R5" s="7">
        <v>0.18</v>
      </c>
      <c r="S5" s="6">
        <f t="shared" ref="S5:S6" si="6">IF(Q5&gt;L5*O5,Q5*(1-R5),O5*L5)</f>
        <v>4751699.1000000006</v>
      </c>
      <c r="V5" t="s">
        <v>36</v>
      </c>
      <c r="W5">
        <v>0.95</v>
      </c>
    </row>
    <row r="6" spans="2:23" ht="45" x14ac:dyDescent="0.25">
      <c r="B6" s="3">
        <v>3</v>
      </c>
      <c r="C6" s="25" t="s">
        <v>30</v>
      </c>
      <c r="D6" s="3">
        <v>10</v>
      </c>
      <c r="E6" s="3" t="s">
        <v>35</v>
      </c>
      <c r="F6" s="22">
        <f t="shared" si="1"/>
        <v>969.99256781865483</v>
      </c>
      <c r="G6" s="21">
        <v>10441</v>
      </c>
      <c r="H6" s="3">
        <v>2018</v>
      </c>
      <c r="I6" s="3">
        <v>2023</v>
      </c>
      <c r="J6" s="3">
        <f t="shared" si="0"/>
        <v>5</v>
      </c>
      <c r="K6" s="3">
        <v>45</v>
      </c>
      <c r="L6" s="4">
        <v>0.1</v>
      </c>
      <c r="M6" s="5">
        <f t="shared" si="2"/>
        <v>0.02</v>
      </c>
      <c r="N6" s="6">
        <v>400</v>
      </c>
      <c r="O6" s="6">
        <f t="shared" si="3"/>
        <v>4176400</v>
      </c>
      <c r="P6" s="6">
        <f t="shared" si="4"/>
        <v>417640</v>
      </c>
      <c r="Q6" s="6">
        <f t="shared" si="5"/>
        <v>3758760</v>
      </c>
      <c r="R6" s="7">
        <v>0.18</v>
      </c>
      <c r="S6" s="6">
        <f t="shared" si="6"/>
        <v>3082183.2</v>
      </c>
      <c r="V6">
        <v>12000</v>
      </c>
      <c r="W6" s="11">
        <f>W5*F4*V6</f>
        <v>11057915.273132665</v>
      </c>
    </row>
    <row r="7" spans="2:23" ht="36" customHeight="1" x14ac:dyDescent="0.25">
      <c r="B7" s="31" t="s">
        <v>12</v>
      </c>
      <c r="C7" s="31"/>
      <c r="D7" s="31"/>
      <c r="E7" s="31"/>
      <c r="F7" s="12">
        <f>SUM(F4:F6)</f>
        <v>2909.9777034559647</v>
      </c>
      <c r="G7" s="24">
        <f>SUM(G4:G6)</f>
        <v>31323</v>
      </c>
      <c r="H7" s="31"/>
      <c r="I7" s="31"/>
      <c r="J7" s="31"/>
      <c r="K7" s="31"/>
      <c r="L7" s="31"/>
      <c r="M7" s="31"/>
      <c r="N7" s="31"/>
      <c r="O7" s="8">
        <f>SUM(O4:O6)</f>
        <v>16705600</v>
      </c>
      <c r="P7" s="8">
        <f>SUM(P4:P6)</f>
        <v>1357330</v>
      </c>
      <c r="Q7" s="8">
        <f>SUM(Q4:Q6)</f>
        <v>15348270</v>
      </c>
      <c r="R7" s="9">
        <v>0</v>
      </c>
      <c r="S7" s="8">
        <f>SUM(S4:S6)</f>
        <v>12585581.400000002</v>
      </c>
      <c r="V7">
        <v>12000</v>
      </c>
      <c r="W7" s="11">
        <f>V7*F5*W5</f>
        <v>11057915.273132665</v>
      </c>
    </row>
    <row r="8" spans="2:23" ht="22.5" customHeight="1" x14ac:dyDescent="0.25">
      <c r="B8" s="32" t="s">
        <v>13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V8">
        <v>10000</v>
      </c>
      <c r="W8" s="11">
        <f>V8*W5*F4</f>
        <v>9214929.3942772206</v>
      </c>
    </row>
    <row r="9" spans="2:23" ht="21.75" customHeight="1" x14ac:dyDescent="0.25">
      <c r="B9" s="29" t="s">
        <v>31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W9" s="11">
        <f>SUM(W6:W8)</f>
        <v>31330759.940542549</v>
      </c>
    </row>
    <row r="10" spans="2:23" ht="19.5" customHeight="1" x14ac:dyDescent="0.25"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2:23" ht="13.5" customHeight="1" x14ac:dyDescent="0.25">
      <c r="B11" s="29" t="s">
        <v>33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3" spans="2:23" x14ac:dyDescent="0.25">
      <c r="G13" s="11"/>
    </row>
    <row r="14" spans="2:23" x14ac:dyDescent="0.25">
      <c r="H14" s="26"/>
      <c r="T14" s="27"/>
    </row>
    <row r="15" spans="2:23" x14ac:dyDescent="0.25">
      <c r="H15" s="26"/>
    </row>
    <row r="16" spans="2:23" x14ac:dyDescent="0.25">
      <c r="H16" s="26"/>
      <c r="L16" s="10"/>
    </row>
    <row r="18" spans="9:17" x14ac:dyDescent="0.25">
      <c r="O18" s="22"/>
    </row>
    <row r="19" spans="9:17" x14ac:dyDescent="0.25">
      <c r="Q19">
        <f>539-495</f>
        <v>44</v>
      </c>
    </row>
    <row r="21" spans="9:17" x14ac:dyDescent="0.25">
      <c r="I21" s="11">
        <f>1600*0.8*G7</f>
        <v>40093440</v>
      </c>
      <c r="P21">
        <v>10</v>
      </c>
    </row>
  </sheetData>
  <mergeCells count="7">
    <mergeCell ref="B11:S11"/>
    <mergeCell ref="B2:S2"/>
    <mergeCell ref="B7:E7"/>
    <mergeCell ref="H7:N7"/>
    <mergeCell ref="B8:S8"/>
    <mergeCell ref="B9:S9"/>
    <mergeCell ref="B10:S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34"/>
  <sheetViews>
    <sheetView tabSelected="1" topLeftCell="A22" workbookViewId="0">
      <selection activeCell="I38" sqref="I38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6.5703125" customWidth="1"/>
    <col min="12" max="12" width="19.8554687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26</v>
      </c>
    </row>
    <row r="18" spans="10:15" x14ac:dyDescent="0.25">
      <c r="N18">
        <f>1/1.19</f>
        <v>0.84033613445378152</v>
      </c>
      <c r="O18">
        <f>N18*10.764</f>
        <v>9.045378151260504</v>
      </c>
    </row>
    <row r="29" spans="10:15" ht="51" customHeight="1" x14ac:dyDescent="0.25"/>
    <row r="30" spans="10:15" ht="30" customHeight="1" x14ac:dyDescent="0.25">
      <c r="J30" s="34" t="s">
        <v>39</v>
      </c>
      <c r="K30" s="34" t="s">
        <v>40</v>
      </c>
      <c r="L30" s="35" t="s">
        <v>41</v>
      </c>
    </row>
    <row r="31" spans="10:15" x14ac:dyDescent="0.25">
      <c r="J31" s="33">
        <v>1</v>
      </c>
      <c r="K31" s="33" t="s">
        <v>28</v>
      </c>
      <c r="L31" s="33">
        <v>10441</v>
      </c>
    </row>
    <row r="32" spans="10:15" x14ac:dyDescent="0.25">
      <c r="J32" s="33">
        <v>2</v>
      </c>
      <c r="K32" s="33" t="s">
        <v>29</v>
      </c>
      <c r="L32" s="33">
        <v>10441</v>
      </c>
    </row>
    <row r="33" spans="10:12" x14ac:dyDescent="0.25">
      <c r="J33" s="33">
        <v>3</v>
      </c>
      <c r="K33" s="33" t="s">
        <v>30</v>
      </c>
      <c r="L33" s="33">
        <v>10441</v>
      </c>
    </row>
    <row r="34" spans="10:12" x14ac:dyDescent="0.25">
      <c r="J34" s="33"/>
      <c r="K34" s="33" t="s">
        <v>38</v>
      </c>
      <c r="L34" s="33">
        <f>SUM(L31:L33)</f>
        <v>31323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H9" sqref="H9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04.25" x14ac:dyDescent="0.25">
      <c r="A2" s="14" t="s">
        <v>24</v>
      </c>
      <c r="B2" s="14" t="s">
        <v>17</v>
      </c>
      <c r="C2" s="14" t="s">
        <v>2</v>
      </c>
      <c r="D2" s="14" t="s">
        <v>18</v>
      </c>
      <c r="E2" s="14" t="s">
        <v>19</v>
      </c>
      <c r="F2" s="14" t="s">
        <v>5</v>
      </c>
      <c r="G2" s="14" t="s">
        <v>6</v>
      </c>
      <c r="H2" s="14" t="s">
        <v>25</v>
      </c>
      <c r="I2" s="14" t="s">
        <v>8</v>
      </c>
      <c r="J2" s="14" t="s">
        <v>9</v>
      </c>
      <c r="K2" s="14" t="s">
        <v>10</v>
      </c>
      <c r="L2" s="14" t="s">
        <v>20</v>
      </c>
      <c r="M2" s="14" t="s">
        <v>11</v>
      </c>
    </row>
    <row r="3" spans="1:13" x14ac:dyDescent="0.25">
      <c r="A3" s="15">
        <v>136</v>
      </c>
      <c r="B3" s="16">
        <v>2022</v>
      </c>
      <c r="C3" s="16">
        <v>2023</v>
      </c>
      <c r="D3" s="16">
        <f>C3-B3</f>
        <v>1</v>
      </c>
      <c r="E3" s="16">
        <v>60</v>
      </c>
      <c r="F3" s="17">
        <v>0.1</v>
      </c>
      <c r="G3" s="18">
        <f>(1-F3)/E3</f>
        <v>1.5000000000000001E-2</v>
      </c>
      <c r="H3" s="19">
        <v>4000</v>
      </c>
      <c r="I3" s="19">
        <f>H3*A3</f>
        <v>544000</v>
      </c>
      <c r="J3" s="19">
        <f>I3*G3*D3</f>
        <v>8160.0000000000009</v>
      </c>
      <c r="K3" s="19">
        <f>MAX(I3-J3,0)</f>
        <v>535840</v>
      </c>
      <c r="L3" s="20">
        <v>0</v>
      </c>
      <c r="M3" s="19">
        <f>IF(K3&gt;F3*I3,K3*(1-L3),I3*F3)</f>
        <v>535840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G6" sqref="G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2023-08-18T11:29:55Z</dcterms:modified>
</cp:coreProperties>
</file>