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275-232-337_Lardums Electrical Pvt. Ltd\"/>
    </mc:Choice>
  </mc:AlternateContent>
  <xr:revisionPtr revIDLastSave="0" documentId="13_ncr:1_{E112597E-9DC0-4AF6-B5AD-2BA99B989BBB}" xr6:coauthVersionLast="47" xr6:coauthVersionMax="47" xr10:uidLastSave="{00000000-0000-0000-0000-000000000000}"/>
  <bookViews>
    <workbookView xWindow="-120" yWindow="-120" windowWidth="21840" windowHeight="13140" xr2:uid="{C85FAC6E-F04D-4624-B8CD-857216527E64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2" l="1"/>
  <c r="R15" i="2"/>
  <c r="R19" i="2"/>
  <c r="I8" i="2"/>
  <c r="R8" i="2" s="1"/>
  <c r="I9" i="2"/>
  <c r="R9" i="2" s="1"/>
  <c r="I10" i="2"/>
  <c r="R10" i="2" s="1"/>
  <c r="I11" i="2"/>
  <c r="I12" i="2"/>
  <c r="R12" i="2" s="1"/>
  <c r="I13" i="2"/>
  <c r="R13" i="2" s="1"/>
  <c r="I14" i="2"/>
  <c r="R14" i="2" s="1"/>
  <c r="I15" i="2"/>
  <c r="I16" i="2"/>
  <c r="R16" i="2" s="1"/>
  <c r="I17" i="2"/>
  <c r="R17" i="2" s="1"/>
  <c r="I18" i="2"/>
  <c r="R18" i="2" s="1"/>
  <c r="I19" i="2"/>
  <c r="I7" i="2"/>
  <c r="R7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F20" i="1"/>
  <c r="N19" i="2"/>
  <c r="M19" i="2"/>
  <c r="K19" i="2"/>
  <c r="N17" i="2"/>
  <c r="M17" i="2"/>
  <c r="K17" i="2"/>
  <c r="N16" i="2"/>
  <c r="M16" i="2"/>
  <c r="K16" i="2"/>
  <c r="N15" i="2"/>
  <c r="M15" i="2"/>
  <c r="K15" i="2"/>
  <c r="N7" i="2"/>
  <c r="M7" i="2"/>
  <c r="K7" i="2"/>
  <c r="B15" i="1"/>
  <c r="B16" i="1" s="1"/>
  <c r="B17" i="1" s="1"/>
  <c r="B18" i="1" s="1"/>
  <c r="B19" i="1" s="1"/>
  <c r="B10" i="1"/>
  <c r="B11" i="1" s="1"/>
  <c r="B12" i="1" s="1"/>
  <c r="B13" i="1" s="1"/>
  <c r="B14" i="1" s="1"/>
  <c r="B9" i="1"/>
  <c r="R20" i="2" l="1"/>
  <c r="O15" i="2"/>
  <c r="P15" i="2" s="1"/>
  <c r="O7" i="2"/>
  <c r="P7" i="2" s="1"/>
  <c r="O19" i="2"/>
  <c r="P19" i="2" s="1"/>
  <c r="O16" i="2"/>
  <c r="P16" i="2" s="1"/>
  <c r="M20" i="2"/>
  <c r="O17" i="2"/>
  <c r="O20" i="2" l="1"/>
  <c r="P17" i="2"/>
  <c r="P20" i="2"/>
</calcChain>
</file>

<file path=xl/sharedStrings.xml><?xml version="1.0" encoding="utf-8"?>
<sst xmlns="http://schemas.openxmlformats.org/spreadsheetml/2006/main" count="86" uniqueCount="51">
  <si>
    <t>Name of Item</t>
  </si>
  <si>
    <t>Quantity</t>
  </si>
  <si>
    <t>Condition</t>
  </si>
  <si>
    <t>Generator</t>
  </si>
  <si>
    <t>Old Lifting Crane</t>
  </si>
  <si>
    <t>Motor</t>
  </si>
  <si>
    <t>Heating Chamber</t>
  </si>
  <si>
    <t>Transformer</t>
  </si>
  <si>
    <t>Testing Panel</t>
  </si>
  <si>
    <t>Windoe AC</t>
  </si>
  <si>
    <t>Cooler</t>
  </si>
  <si>
    <t>Table Fan</t>
  </si>
  <si>
    <t>Electric Panel</t>
  </si>
  <si>
    <t>Steel Almirah</t>
  </si>
  <si>
    <t>Misc Items(Tools, Nuts &amp; Bolts etc)</t>
  </si>
  <si>
    <t>Lot</t>
  </si>
  <si>
    <t>Scrap</t>
  </si>
  <si>
    <t>Market Price</t>
  </si>
  <si>
    <t>S.no</t>
  </si>
  <si>
    <t xml:space="preserve">Asset Description </t>
  </si>
  <si>
    <t>Asset Category</t>
  </si>
  <si>
    <t>Capitalized date</t>
  </si>
  <si>
    <t xml:space="preserve">Estimated Useful Life </t>
  </si>
  <si>
    <t>Salvage Value</t>
  </si>
  <si>
    <t>Depreciation Factor</t>
  </si>
  <si>
    <t>Total Estimated Replacement  cost of the assets</t>
  </si>
  <si>
    <t>Estimated Replacement  cost of the assets</t>
  </si>
  <si>
    <t>Life Consumed (In Years)</t>
  </si>
  <si>
    <t>Depreciation</t>
  </si>
  <si>
    <t>Depreciated Value</t>
  </si>
  <si>
    <t>Discount Factor</t>
  </si>
  <si>
    <t>Fair Market Value</t>
  </si>
  <si>
    <t>P&amp;M</t>
  </si>
  <si>
    <t>Total</t>
  </si>
  <si>
    <t>Link</t>
  </si>
  <si>
    <t>https://www.indiamart.com/proddetail/neutral-transformer-19038960055.html</t>
  </si>
  <si>
    <t>https://www.indiamart.com/proddetail/portable-workshop-cranes-14699508755.html?pos=10</t>
  </si>
  <si>
    <t>https://www.indiamart.com/proddetail/iron-godrej-almirah-22245436648.html</t>
  </si>
  <si>
    <t>https://www.indiamart.com/proddetail/kirloskar-electric-motor-25830705033.html</t>
  </si>
  <si>
    <t>https://www.indiamart.com/proddetail/heating-chamber-24199063948.html?pos=4</t>
  </si>
  <si>
    <t>https://www.indiamart.com/proddetail/electrical-testing-panel-10721388273.html</t>
  </si>
  <si>
    <t>https://www.indiamart.com/proddetail/blue-star-1-5-ton-3-star-fixed-speed-window-ac-2023-model-wfa318ln-2850481433573.html</t>
  </si>
  <si>
    <t>https://www.indiamart.com/proddetail/16-ice-cool-air-cooler-2850468820848.html</t>
  </si>
  <si>
    <t>https://www.indiamart.com/proddetail/protex-table-fan-24520742348.html</t>
  </si>
  <si>
    <t>https://www.indiamart.com/proddetail/20-kva-bajaj-m-industrial-portable-generator-set-22636202533.html</t>
  </si>
  <si>
    <t>https://www.indiamart.com/proddetail/thyristor-infrared-ovens-panels-10863651248.html</t>
  </si>
  <si>
    <t>Water Purifier</t>
  </si>
  <si>
    <t xml:space="preserve"> Market Value at present</t>
  </si>
  <si>
    <t>Toal Market Value</t>
  </si>
  <si>
    <t xml:space="preserve">ANNEXURE : VALUATION OF STOCK AND INVENTORY  | PLOT NO.12, DEVNIL BUILDING BHEL ANCILLARY ESTATE, RANIPUR, DISTRICT HARIDWAR, 249403
</t>
  </si>
  <si>
    <t>Misc Items(Tools, Nuts &amp; Bolts,etc)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</si>
</sst>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7" formatCode="&quot;₹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/>
    <xf numFmtId="43" fontId="0" fillId="0" borderId="1" xfId="1" applyFont="1" applyBorder="1"/>
    <xf numFmtId="165" fontId="0" fillId="0" borderId="1" xfId="2" applyNumberFormat="1" applyFont="1" applyBorder="1"/>
    <xf numFmtId="0" fontId="0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2" applyNumberFormat="1" applyFon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167" fontId="0" fillId="0" borderId="1" xfId="0" applyNumberFormat="1" applyBorder="1"/>
    <xf numFmtId="0" fontId="0" fillId="4" borderId="1" xfId="0" applyFill="1" applyBorder="1"/>
    <xf numFmtId="167" fontId="0" fillId="0" borderId="0" xfId="0" applyNumberFormat="1"/>
    <xf numFmtId="0" fontId="0" fillId="0" borderId="1" xfId="0" applyFill="1" applyBorder="1"/>
    <xf numFmtId="0" fontId="0" fillId="0" borderId="2" xfId="0" applyFill="1" applyBorder="1"/>
    <xf numFmtId="43" fontId="3" fillId="3" borderId="1" xfId="1" applyFont="1" applyFill="1" applyBorder="1" applyAlignment="1">
      <alignment horizontal="center" vertical="center" wrapText="1"/>
    </xf>
    <xf numFmtId="0" fontId="4" fillId="0" borderId="1" xfId="3" applyBorder="1" applyAlignment="1">
      <alignment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diamart.com/proddetail/heating-chamber-24199063948.html?pos=4" TargetMode="External"/><Relationship Id="rId2" Type="http://schemas.openxmlformats.org/officeDocument/2006/relationships/hyperlink" Target="https://www.indiamart.com/proddetail/kirloskar-electric-motor-25830705033.html" TargetMode="External"/><Relationship Id="rId1" Type="http://schemas.openxmlformats.org/officeDocument/2006/relationships/hyperlink" Target="https://www.indiamart.com/proddetail/portable-workshop-cranes-14699508755.html?pos=10" TargetMode="External"/><Relationship Id="rId6" Type="http://schemas.openxmlformats.org/officeDocument/2006/relationships/hyperlink" Target="https://www.indiamart.com/proddetail/thyristor-infrared-ovens-panels-10863651248.html" TargetMode="External"/><Relationship Id="rId5" Type="http://schemas.openxmlformats.org/officeDocument/2006/relationships/hyperlink" Target="https://www.indiamart.com/proddetail/electrical-testing-panel-10721388273.html" TargetMode="External"/><Relationship Id="rId4" Type="http://schemas.openxmlformats.org/officeDocument/2006/relationships/hyperlink" Target="https://www.indiamart.com/proddetail/neutral-transformer-1903896005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AAE7-B2CF-47F8-A1F1-83B65EC37DCA}">
  <dimension ref="B7:G20"/>
  <sheetViews>
    <sheetView tabSelected="1" topLeftCell="A4" workbookViewId="0">
      <selection activeCell="G22" sqref="G22"/>
    </sheetView>
  </sheetViews>
  <sheetFormatPr defaultRowHeight="15" x14ac:dyDescent="0.25"/>
  <cols>
    <col min="2" max="2" width="3" bestFit="1" customWidth="1"/>
    <col min="3" max="3" width="16.5703125" bestFit="1" customWidth="1"/>
    <col min="4" max="4" width="8.7109375" bestFit="1" customWidth="1"/>
    <col min="5" max="5" width="9.7109375" bestFit="1" customWidth="1"/>
    <col min="6" max="6" width="12.140625" bestFit="1" customWidth="1"/>
    <col min="7" max="7" width="86.42578125" customWidth="1"/>
  </cols>
  <sheetData>
    <row r="7" spans="2:7" x14ac:dyDescent="0.25">
      <c r="B7" s="17"/>
      <c r="C7" s="17" t="s">
        <v>0</v>
      </c>
      <c r="D7" s="17" t="s">
        <v>1</v>
      </c>
      <c r="E7" s="17" t="s">
        <v>2</v>
      </c>
      <c r="F7" s="17" t="s">
        <v>17</v>
      </c>
      <c r="G7" s="17" t="s">
        <v>34</v>
      </c>
    </row>
    <row r="8" spans="2:7" x14ac:dyDescent="0.25">
      <c r="B8" s="5">
        <v>1</v>
      </c>
      <c r="C8" s="5" t="s">
        <v>3</v>
      </c>
      <c r="D8" s="5">
        <v>1</v>
      </c>
      <c r="E8" s="5" t="s">
        <v>16</v>
      </c>
      <c r="F8" s="16">
        <v>265000</v>
      </c>
      <c r="G8" s="15" t="s">
        <v>44</v>
      </c>
    </row>
    <row r="9" spans="2:7" ht="30" x14ac:dyDescent="0.25">
      <c r="B9" s="5">
        <f>1+B8</f>
        <v>2</v>
      </c>
      <c r="C9" s="5" t="s">
        <v>4</v>
      </c>
      <c r="D9" s="5">
        <v>1</v>
      </c>
      <c r="E9" s="5" t="s">
        <v>16</v>
      </c>
      <c r="F9" s="16">
        <v>54500</v>
      </c>
      <c r="G9" s="22" t="s">
        <v>36</v>
      </c>
    </row>
    <row r="10" spans="2:7" x14ac:dyDescent="0.25">
      <c r="B10" s="5">
        <f t="shared" ref="B10:B19" si="0">1+B9</f>
        <v>3</v>
      </c>
      <c r="C10" s="5" t="s">
        <v>5</v>
      </c>
      <c r="D10" s="5">
        <v>1</v>
      </c>
      <c r="E10" s="5" t="s">
        <v>16</v>
      </c>
      <c r="F10" s="16">
        <v>14300</v>
      </c>
      <c r="G10" s="22" t="s">
        <v>38</v>
      </c>
    </row>
    <row r="11" spans="2:7" x14ac:dyDescent="0.25">
      <c r="B11" s="5">
        <f t="shared" si="0"/>
        <v>4</v>
      </c>
      <c r="C11" s="5" t="s">
        <v>6</v>
      </c>
      <c r="D11" s="5">
        <v>1</v>
      </c>
      <c r="E11" s="5" t="s">
        <v>16</v>
      </c>
      <c r="F11" s="16">
        <v>65000</v>
      </c>
      <c r="G11" s="22" t="s">
        <v>39</v>
      </c>
    </row>
    <row r="12" spans="2:7" x14ac:dyDescent="0.25">
      <c r="B12" s="5">
        <f t="shared" si="0"/>
        <v>5</v>
      </c>
      <c r="C12" s="5" t="s">
        <v>7</v>
      </c>
      <c r="D12" s="19">
        <v>1</v>
      </c>
      <c r="E12" s="5" t="s">
        <v>16</v>
      </c>
      <c r="F12" s="16">
        <v>50000</v>
      </c>
      <c r="G12" s="22" t="s">
        <v>35</v>
      </c>
    </row>
    <row r="13" spans="2:7" x14ac:dyDescent="0.25">
      <c r="B13" s="5">
        <f t="shared" si="0"/>
        <v>6</v>
      </c>
      <c r="C13" s="5" t="s">
        <v>8</v>
      </c>
      <c r="D13" s="5">
        <v>1</v>
      </c>
      <c r="E13" s="5" t="s">
        <v>16</v>
      </c>
      <c r="F13" s="16">
        <v>25000</v>
      </c>
      <c r="G13" s="22" t="s">
        <v>40</v>
      </c>
    </row>
    <row r="14" spans="2:7" ht="30" x14ac:dyDescent="0.25">
      <c r="B14" s="5">
        <f t="shared" si="0"/>
        <v>7</v>
      </c>
      <c r="C14" s="5" t="s">
        <v>9</v>
      </c>
      <c r="D14" s="5">
        <v>1</v>
      </c>
      <c r="E14" s="5" t="s">
        <v>16</v>
      </c>
      <c r="F14" s="16">
        <v>22000</v>
      </c>
      <c r="G14" s="15" t="s">
        <v>41</v>
      </c>
    </row>
    <row r="15" spans="2:7" x14ac:dyDescent="0.25">
      <c r="B15" s="5">
        <f t="shared" si="0"/>
        <v>8</v>
      </c>
      <c r="C15" s="5" t="s">
        <v>10</v>
      </c>
      <c r="D15" s="5">
        <v>1</v>
      </c>
      <c r="E15" s="5" t="s">
        <v>16</v>
      </c>
      <c r="F15" s="16">
        <v>4500</v>
      </c>
      <c r="G15" s="15" t="s">
        <v>42</v>
      </c>
    </row>
    <row r="16" spans="2:7" x14ac:dyDescent="0.25">
      <c r="B16" s="5">
        <f t="shared" si="0"/>
        <v>9</v>
      </c>
      <c r="C16" s="5" t="s">
        <v>11</v>
      </c>
      <c r="D16" s="5">
        <v>1</v>
      </c>
      <c r="E16" s="5" t="s">
        <v>16</v>
      </c>
      <c r="F16" s="16">
        <v>500</v>
      </c>
      <c r="G16" s="15" t="s">
        <v>43</v>
      </c>
    </row>
    <row r="17" spans="2:7" x14ac:dyDescent="0.25">
      <c r="B17" s="5">
        <f t="shared" si="0"/>
        <v>10</v>
      </c>
      <c r="C17" s="5" t="s">
        <v>12</v>
      </c>
      <c r="D17" s="5">
        <v>1</v>
      </c>
      <c r="E17" s="5" t="s">
        <v>16</v>
      </c>
      <c r="F17" s="16">
        <v>50000</v>
      </c>
      <c r="G17" s="22" t="s">
        <v>45</v>
      </c>
    </row>
    <row r="18" spans="2:7" x14ac:dyDescent="0.25">
      <c r="B18" s="5">
        <f t="shared" si="0"/>
        <v>11</v>
      </c>
      <c r="C18" s="5" t="s">
        <v>13</v>
      </c>
      <c r="D18" s="5">
        <v>1</v>
      </c>
      <c r="E18" s="5" t="s">
        <v>16</v>
      </c>
      <c r="F18" s="16">
        <v>6500</v>
      </c>
      <c r="G18" s="15" t="s">
        <v>37</v>
      </c>
    </row>
    <row r="19" spans="2:7" ht="30" x14ac:dyDescent="0.25">
      <c r="B19" s="5">
        <f t="shared" si="0"/>
        <v>12</v>
      </c>
      <c r="C19" s="15" t="s">
        <v>14</v>
      </c>
      <c r="D19" s="5" t="s">
        <v>15</v>
      </c>
      <c r="E19" s="5" t="s">
        <v>16</v>
      </c>
      <c r="F19" s="16">
        <v>200000</v>
      </c>
      <c r="G19" s="15"/>
    </row>
    <row r="20" spans="2:7" x14ac:dyDescent="0.25">
      <c r="E20" s="20" t="s">
        <v>33</v>
      </c>
      <c r="F20" s="18">
        <f>SUM(F8:F19)</f>
        <v>757300</v>
      </c>
    </row>
  </sheetData>
  <hyperlinks>
    <hyperlink ref="G9" r:id="rId1" xr:uid="{6969A133-BFCA-4A29-A63C-78076136E125}"/>
    <hyperlink ref="G10" r:id="rId2" xr:uid="{D032EC30-B4E3-48AF-9A5D-73E9D14206EC}"/>
    <hyperlink ref="G11" r:id="rId3" xr:uid="{16EF6D28-6824-4BA5-9A06-901A3E235C9F}"/>
    <hyperlink ref="G12" r:id="rId4" xr:uid="{80DBF69F-4811-493E-9AAC-FE790AFA712B}"/>
    <hyperlink ref="G13" r:id="rId5" xr:uid="{E8F9CAD2-C73A-4D63-BFE7-571CF6AFC777}"/>
    <hyperlink ref="G17" r:id="rId6" xr:uid="{26401DCB-95A8-4996-9515-45CC9A9559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35A9-D835-45D7-9CE5-9BB2DE9E7675}">
  <dimension ref="B3:R20"/>
  <sheetViews>
    <sheetView topLeftCell="A4" workbookViewId="0">
      <selection activeCell="T19" sqref="T19"/>
    </sheetView>
  </sheetViews>
  <sheetFormatPr defaultRowHeight="15" x14ac:dyDescent="0.25"/>
  <cols>
    <col min="3" max="3" width="15.85546875" customWidth="1"/>
    <col min="5" max="5" width="12.28515625" customWidth="1"/>
    <col min="6" max="8" width="0" hidden="1" customWidth="1"/>
    <col min="9" max="9" width="12.28515625" bestFit="1" customWidth="1"/>
    <col min="11" max="17" width="0" hidden="1" customWidth="1"/>
    <col min="18" max="18" width="13.5703125" customWidth="1"/>
  </cols>
  <sheetData>
    <row r="3" spans="2:18" x14ac:dyDescent="0.25">
      <c r="B3" s="1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60" customHeight="1" x14ac:dyDescent="0.25">
      <c r="B6" s="2" t="s">
        <v>18</v>
      </c>
      <c r="C6" s="2" t="s">
        <v>19</v>
      </c>
      <c r="D6" s="2" t="s">
        <v>1</v>
      </c>
      <c r="E6" s="3" t="s">
        <v>47</v>
      </c>
      <c r="F6" s="2" t="s">
        <v>20</v>
      </c>
      <c r="G6" s="2" t="s">
        <v>21</v>
      </c>
      <c r="H6" s="2" t="s">
        <v>22</v>
      </c>
      <c r="I6" s="2" t="s">
        <v>48</v>
      </c>
      <c r="J6" s="2" t="s">
        <v>23</v>
      </c>
      <c r="K6" s="21" t="s">
        <v>24</v>
      </c>
      <c r="L6" s="2" t="s">
        <v>25</v>
      </c>
      <c r="M6" s="2" t="s">
        <v>26</v>
      </c>
      <c r="N6" s="2" t="s">
        <v>27</v>
      </c>
      <c r="O6" s="2" t="s">
        <v>28</v>
      </c>
      <c r="P6" s="3" t="s">
        <v>29</v>
      </c>
      <c r="Q6" s="3" t="s">
        <v>30</v>
      </c>
      <c r="R6" s="2" t="s">
        <v>31</v>
      </c>
    </row>
    <row r="7" spans="2:18" x14ac:dyDescent="0.25">
      <c r="B7" s="4">
        <v>1</v>
      </c>
      <c r="C7" s="15" t="s">
        <v>3</v>
      </c>
      <c r="D7" s="6">
        <v>1</v>
      </c>
      <c r="E7" s="16">
        <v>265000</v>
      </c>
      <c r="F7" s="4" t="s">
        <v>32</v>
      </c>
      <c r="G7" s="5">
        <v>2018</v>
      </c>
      <c r="H7" s="5">
        <v>12</v>
      </c>
      <c r="I7" s="16">
        <f>E7*D7</f>
        <v>265000</v>
      </c>
      <c r="J7" s="8">
        <v>0.1</v>
      </c>
      <c r="K7" s="9">
        <f>(1-J7)/H7</f>
        <v>7.4999999999999997E-2</v>
      </c>
      <c r="L7" s="10"/>
      <c r="M7" s="10">
        <f>E7*1.34</f>
        <v>355100</v>
      </c>
      <c r="N7" s="5">
        <f>$N$5-G7</f>
        <v>-2018</v>
      </c>
      <c r="O7" s="10">
        <f>N7*M7*K7</f>
        <v>-53744385</v>
      </c>
      <c r="P7" s="10">
        <f>M7-O7</f>
        <v>54099485</v>
      </c>
      <c r="Q7" s="11">
        <v>0.5</v>
      </c>
      <c r="R7" s="10">
        <f>I7*J7</f>
        <v>26500</v>
      </c>
    </row>
    <row r="8" spans="2:18" x14ac:dyDescent="0.25">
      <c r="B8" s="4">
        <f>B7+1</f>
        <v>2</v>
      </c>
      <c r="C8" s="15" t="s">
        <v>4</v>
      </c>
      <c r="D8" s="6">
        <v>1</v>
      </c>
      <c r="E8" s="16">
        <v>54500</v>
      </c>
      <c r="F8" s="4" t="s">
        <v>32</v>
      </c>
      <c r="G8" s="5"/>
      <c r="H8" s="5"/>
      <c r="I8" s="16">
        <f t="shared" ref="I8:I19" si="0">E8*D8</f>
        <v>54500</v>
      </c>
      <c r="J8" s="8">
        <v>0.1</v>
      </c>
      <c r="K8" s="9"/>
      <c r="L8" s="10"/>
      <c r="M8" s="10"/>
      <c r="N8" s="5"/>
      <c r="O8" s="10"/>
      <c r="P8" s="10"/>
      <c r="Q8" s="11"/>
      <c r="R8" s="10">
        <f t="shared" ref="R8:R19" si="1">I8*J8</f>
        <v>5450</v>
      </c>
    </row>
    <row r="9" spans="2:18" x14ac:dyDescent="0.25">
      <c r="B9" s="4">
        <f t="shared" ref="B9:B17" si="2">B8+1</f>
        <v>3</v>
      </c>
      <c r="C9" s="15" t="s">
        <v>5</v>
      </c>
      <c r="D9" s="6">
        <v>1</v>
      </c>
      <c r="E9" s="16">
        <v>14300</v>
      </c>
      <c r="F9" s="4" t="s">
        <v>32</v>
      </c>
      <c r="G9" s="5"/>
      <c r="H9" s="5"/>
      <c r="I9" s="16">
        <f t="shared" si="0"/>
        <v>14300</v>
      </c>
      <c r="J9" s="8">
        <v>0.1</v>
      </c>
      <c r="K9" s="9"/>
      <c r="L9" s="10"/>
      <c r="M9" s="10"/>
      <c r="N9" s="5"/>
      <c r="O9" s="10"/>
      <c r="P9" s="10"/>
      <c r="Q9" s="11"/>
      <c r="R9" s="10">
        <f t="shared" si="1"/>
        <v>1430</v>
      </c>
    </row>
    <row r="10" spans="2:18" ht="30" x14ac:dyDescent="0.25">
      <c r="B10" s="4">
        <f t="shared" si="2"/>
        <v>4</v>
      </c>
      <c r="C10" s="15" t="s">
        <v>6</v>
      </c>
      <c r="D10" s="6">
        <v>1</v>
      </c>
      <c r="E10" s="16">
        <v>65000</v>
      </c>
      <c r="F10" s="4" t="s">
        <v>32</v>
      </c>
      <c r="G10" s="5"/>
      <c r="H10" s="5"/>
      <c r="I10" s="16">
        <f t="shared" si="0"/>
        <v>65000</v>
      </c>
      <c r="J10" s="8">
        <v>0.1</v>
      </c>
      <c r="K10" s="9"/>
      <c r="L10" s="10"/>
      <c r="M10" s="10"/>
      <c r="N10" s="5"/>
      <c r="O10" s="10"/>
      <c r="P10" s="10"/>
      <c r="Q10" s="11"/>
      <c r="R10" s="10">
        <f t="shared" si="1"/>
        <v>6500</v>
      </c>
    </row>
    <row r="11" spans="2:18" x14ac:dyDescent="0.25">
      <c r="B11" s="4">
        <f t="shared" si="2"/>
        <v>5</v>
      </c>
      <c r="C11" s="15" t="s">
        <v>7</v>
      </c>
      <c r="D11" s="6">
        <v>1</v>
      </c>
      <c r="E11" s="16">
        <v>50000</v>
      </c>
      <c r="F11" s="4" t="s">
        <v>32</v>
      </c>
      <c r="G11" s="5"/>
      <c r="H11" s="5"/>
      <c r="I11" s="16">
        <f t="shared" si="0"/>
        <v>50000</v>
      </c>
      <c r="J11" s="8">
        <v>0.1</v>
      </c>
      <c r="K11" s="9"/>
      <c r="L11" s="10"/>
      <c r="M11" s="10"/>
      <c r="N11" s="5"/>
      <c r="O11" s="10"/>
      <c r="P11" s="10"/>
      <c r="Q11" s="11"/>
      <c r="R11" s="10">
        <f t="shared" si="1"/>
        <v>5000</v>
      </c>
    </row>
    <row r="12" spans="2:18" x14ac:dyDescent="0.25">
      <c r="B12" s="4">
        <f t="shared" si="2"/>
        <v>6</v>
      </c>
      <c r="C12" s="15" t="s">
        <v>8</v>
      </c>
      <c r="D12" s="6">
        <v>1</v>
      </c>
      <c r="E12" s="16">
        <v>25000</v>
      </c>
      <c r="F12" s="4" t="s">
        <v>32</v>
      </c>
      <c r="G12" s="5"/>
      <c r="H12" s="5"/>
      <c r="I12" s="16">
        <f t="shared" si="0"/>
        <v>25000</v>
      </c>
      <c r="J12" s="8">
        <v>0.1</v>
      </c>
      <c r="K12" s="9"/>
      <c r="L12" s="10"/>
      <c r="M12" s="10"/>
      <c r="N12" s="5"/>
      <c r="O12" s="10"/>
      <c r="P12" s="10"/>
      <c r="Q12" s="11"/>
      <c r="R12" s="10">
        <f t="shared" si="1"/>
        <v>2500</v>
      </c>
    </row>
    <row r="13" spans="2:18" x14ac:dyDescent="0.25">
      <c r="B13" s="4">
        <f t="shared" si="2"/>
        <v>7</v>
      </c>
      <c r="C13" s="15" t="s">
        <v>9</v>
      </c>
      <c r="D13" s="6">
        <v>1</v>
      </c>
      <c r="E13" s="16">
        <v>22000</v>
      </c>
      <c r="F13" s="4" t="s">
        <v>32</v>
      </c>
      <c r="G13" s="5"/>
      <c r="H13" s="5"/>
      <c r="I13" s="16">
        <f t="shared" si="0"/>
        <v>22000</v>
      </c>
      <c r="J13" s="8">
        <v>0.1</v>
      </c>
      <c r="K13" s="9"/>
      <c r="L13" s="10"/>
      <c r="M13" s="10"/>
      <c r="N13" s="5"/>
      <c r="O13" s="10"/>
      <c r="P13" s="10"/>
      <c r="Q13" s="11"/>
      <c r="R13" s="10">
        <f t="shared" si="1"/>
        <v>2200</v>
      </c>
    </row>
    <row r="14" spans="2:18" x14ac:dyDescent="0.25">
      <c r="B14" s="4">
        <f t="shared" si="2"/>
        <v>8</v>
      </c>
      <c r="C14" s="15" t="s">
        <v>10</v>
      </c>
      <c r="D14" s="6">
        <v>1</v>
      </c>
      <c r="E14" s="16">
        <v>4500</v>
      </c>
      <c r="F14" s="4" t="s">
        <v>32</v>
      </c>
      <c r="G14" s="5"/>
      <c r="H14" s="5"/>
      <c r="I14" s="16">
        <f t="shared" si="0"/>
        <v>4500</v>
      </c>
      <c r="J14" s="8">
        <v>0.1</v>
      </c>
      <c r="K14" s="9"/>
      <c r="L14" s="10"/>
      <c r="M14" s="10"/>
      <c r="N14" s="5"/>
      <c r="O14" s="10"/>
      <c r="P14" s="10"/>
      <c r="Q14" s="11"/>
      <c r="R14" s="10">
        <f t="shared" si="1"/>
        <v>450</v>
      </c>
    </row>
    <row r="15" spans="2:18" x14ac:dyDescent="0.25">
      <c r="B15" s="4">
        <f t="shared" si="2"/>
        <v>9</v>
      </c>
      <c r="C15" s="15" t="s">
        <v>11</v>
      </c>
      <c r="D15" s="6">
        <v>1</v>
      </c>
      <c r="E15" s="16">
        <v>500</v>
      </c>
      <c r="F15" s="4" t="s">
        <v>32</v>
      </c>
      <c r="G15" s="5">
        <v>2018</v>
      </c>
      <c r="H15" s="5">
        <v>12</v>
      </c>
      <c r="I15" s="16">
        <f t="shared" si="0"/>
        <v>500</v>
      </c>
      <c r="J15" s="8">
        <v>0.1</v>
      </c>
      <c r="K15" s="9">
        <f t="shared" ref="K15:K19" si="3">(1-J15)/H15</f>
        <v>7.4999999999999997E-2</v>
      </c>
      <c r="L15" s="10">
        <v>250000</v>
      </c>
      <c r="M15" s="10">
        <f t="shared" ref="M15:M19" si="4">L15*D15</f>
        <v>250000</v>
      </c>
      <c r="N15" s="5">
        <f t="shared" ref="N15:N19" si="5">$N$5-G15</f>
        <v>-2018</v>
      </c>
      <c r="O15" s="10">
        <f t="shared" ref="O15:O19" si="6">N15*M15*K15</f>
        <v>-37837500</v>
      </c>
      <c r="P15" s="10">
        <f t="shared" ref="P15:P19" si="7">M15-O15</f>
        <v>38087500</v>
      </c>
      <c r="Q15" s="11">
        <v>0.5</v>
      </c>
      <c r="R15" s="10">
        <f t="shared" si="1"/>
        <v>50</v>
      </c>
    </row>
    <row r="16" spans="2:18" x14ac:dyDescent="0.25">
      <c r="B16" s="4">
        <f t="shared" si="2"/>
        <v>10</v>
      </c>
      <c r="C16" s="15" t="s">
        <v>12</v>
      </c>
      <c r="D16" s="6">
        <v>1</v>
      </c>
      <c r="E16" s="16">
        <v>50000</v>
      </c>
      <c r="F16" s="4" t="s">
        <v>32</v>
      </c>
      <c r="G16" s="5">
        <v>2018</v>
      </c>
      <c r="H16" s="5">
        <v>12</v>
      </c>
      <c r="I16" s="16">
        <f t="shared" si="0"/>
        <v>50000</v>
      </c>
      <c r="J16" s="8">
        <v>0.1</v>
      </c>
      <c r="K16" s="9">
        <f t="shared" si="3"/>
        <v>7.4999999999999997E-2</v>
      </c>
      <c r="L16" s="10">
        <v>150000</v>
      </c>
      <c r="M16" s="10">
        <f t="shared" si="4"/>
        <v>150000</v>
      </c>
      <c r="N16" s="5">
        <f t="shared" si="5"/>
        <v>-2018</v>
      </c>
      <c r="O16" s="10">
        <f t="shared" si="6"/>
        <v>-22702500</v>
      </c>
      <c r="P16" s="10">
        <f t="shared" si="7"/>
        <v>22852500</v>
      </c>
      <c r="Q16" s="11">
        <v>0.5</v>
      </c>
      <c r="R16" s="10">
        <f t="shared" si="1"/>
        <v>5000</v>
      </c>
    </row>
    <row r="17" spans="2:18" x14ac:dyDescent="0.25">
      <c r="B17" s="4">
        <f t="shared" si="2"/>
        <v>11</v>
      </c>
      <c r="C17" s="15" t="s">
        <v>13</v>
      </c>
      <c r="D17" s="6">
        <v>1</v>
      </c>
      <c r="E17" s="16">
        <v>6500</v>
      </c>
      <c r="F17" s="4" t="s">
        <v>32</v>
      </c>
      <c r="G17" s="5">
        <v>2018</v>
      </c>
      <c r="H17" s="5">
        <v>12</v>
      </c>
      <c r="I17" s="16">
        <f t="shared" si="0"/>
        <v>6500</v>
      </c>
      <c r="J17" s="8">
        <v>0.1</v>
      </c>
      <c r="K17" s="9">
        <f t="shared" si="3"/>
        <v>7.4999999999999997E-2</v>
      </c>
      <c r="L17" s="10">
        <v>170000</v>
      </c>
      <c r="M17" s="10">
        <f t="shared" si="4"/>
        <v>170000</v>
      </c>
      <c r="N17" s="5">
        <f t="shared" si="5"/>
        <v>-2018</v>
      </c>
      <c r="O17" s="10">
        <f t="shared" si="6"/>
        <v>-25729500</v>
      </c>
      <c r="P17" s="10">
        <f t="shared" si="7"/>
        <v>25899500</v>
      </c>
      <c r="Q17" s="11">
        <v>0.5</v>
      </c>
      <c r="R17" s="10">
        <f t="shared" si="1"/>
        <v>650</v>
      </c>
    </row>
    <row r="18" spans="2:18" x14ac:dyDescent="0.25">
      <c r="B18" s="4">
        <v>12</v>
      </c>
      <c r="C18" s="15" t="s">
        <v>46</v>
      </c>
      <c r="D18" s="6">
        <v>25</v>
      </c>
      <c r="E18" s="16">
        <v>2000</v>
      </c>
      <c r="F18" s="4"/>
      <c r="G18" s="5"/>
      <c r="H18" s="5"/>
      <c r="I18" s="16">
        <f t="shared" si="0"/>
        <v>50000</v>
      </c>
      <c r="J18" s="8">
        <v>0.1</v>
      </c>
      <c r="K18" s="9"/>
      <c r="L18" s="10"/>
      <c r="M18" s="10"/>
      <c r="N18" s="5"/>
      <c r="O18" s="10"/>
      <c r="P18" s="10"/>
      <c r="Q18" s="11"/>
      <c r="R18" s="10">
        <f t="shared" si="1"/>
        <v>5000</v>
      </c>
    </row>
    <row r="19" spans="2:18" ht="60" x14ac:dyDescent="0.25">
      <c r="B19" s="4">
        <v>13</v>
      </c>
      <c r="C19" s="15" t="s">
        <v>50</v>
      </c>
      <c r="D19" s="6">
        <v>1</v>
      </c>
      <c r="E19" s="16">
        <v>400000</v>
      </c>
      <c r="F19" s="4" t="s">
        <v>32</v>
      </c>
      <c r="G19" s="5">
        <v>2018</v>
      </c>
      <c r="H19" s="5">
        <v>12</v>
      </c>
      <c r="I19" s="16">
        <f t="shared" si="0"/>
        <v>400000</v>
      </c>
      <c r="J19" s="8">
        <v>0.1</v>
      </c>
      <c r="K19" s="9">
        <f t="shared" si="3"/>
        <v>7.4999999999999997E-2</v>
      </c>
      <c r="L19" s="10">
        <v>50000</v>
      </c>
      <c r="M19" s="10">
        <f t="shared" si="4"/>
        <v>50000</v>
      </c>
      <c r="N19" s="5">
        <f t="shared" si="5"/>
        <v>-2018</v>
      </c>
      <c r="O19" s="10">
        <f t="shared" si="6"/>
        <v>-7567500</v>
      </c>
      <c r="P19" s="10">
        <f t="shared" si="7"/>
        <v>7617500</v>
      </c>
      <c r="Q19" s="11">
        <v>0.5</v>
      </c>
      <c r="R19" s="10">
        <f t="shared" si="1"/>
        <v>40000</v>
      </c>
    </row>
    <row r="20" spans="2:18" x14ac:dyDescent="0.25">
      <c r="B20" s="4"/>
      <c r="C20" s="12" t="s">
        <v>33</v>
      </c>
      <c r="D20" s="6"/>
      <c r="E20" s="7"/>
      <c r="F20" s="4"/>
      <c r="G20" s="5"/>
      <c r="H20" s="5"/>
      <c r="I20" s="5"/>
      <c r="J20" s="8"/>
      <c r="K20" s="9"/>
      <c r="L20" s="5"/>
      <c r="M20" s="13">
        <f>SUM(M7:M19)</f>
        <v>975100</v>
      </c>
      <c r="N20" s="14"/>
      <c r="O20" s="13">
        <f>SUM(O7:O19)</f>
        <v>-147581385</v>
      </c>
      <c r="P20" s="13">
        <f>SUM(P7:P19)</f>
        <v>148556485</v>
      </c>
      <c r="Q20" s="14"/>
      <c r="R20" s="13">
        <f>SUM(R7:R19)</f>
        <v>100730</v>
      </c>
    </row>
  </sheetData>
  <mergeCells count="1">
    <mergeCell ref="B3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Joshi</dc:creator>
  <cp:lastModifiedBy>Mahesh Joshi</cp:lastModifiedBy>
  <dcterms:created xsi:type="dcterms:W3CDTF">2023-08-24T09:59:58Z</dcterms:created>
  <dcterms:modified xsi:type="dcterms:W3CDTF">2023-08-24T12:55:49Z</dcterms:modified>
</cp:coreProperties>
</file>