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Z:\In Progress Files\Abhinav Chaturvedi\Nitin Chauhan &amp; Archana Estimate\"/>
    </mc:Choice>
  </mc:AlternateContent>
  <bookViews>
    <workbookView xWindow="0" yWindow="0" windowWidth="10830" windowHeight="3765" activeTab="3"/>
  </bookViews>
  <sheets>
    <sheet name="Sheet1" sheetId="1" r:id="rId1"/>
    <sheet name="Sheet2" sheetId="2" r:id="rId2"/>
    <sheet name="Sheet3" sheetId="3" r:id="rId3"/>
    <sheet name="Sheet4" sheetId="4" r:id="rId4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J12" i="4" l="1"/>
  <c r="L12" i="4" s="1"/>
  <c r="L3" i="4"/>
  <c r="L4" i="4"/>
  <c r="L5" i="4"/>
  <c r="L8" i="4"/>
  <c r="L13" i="4"/>
  <c r="L15" i="4"/>
  <c r="L2" i="4"/>
  <c r="L17" i="4" l="1"/>
  <c r="M17" i="1"/>
  <c r="M16" i="1"/>
  <c r="I23" i="1"/>
  <c r="I22" i="1"/>
  <c r="J15" i="1"/>
  <c r="J12" i="1"/>
  <c r="J11" i="1"/>
  <c r="J10" i="1"/>
  <c r="J9" i="1"/>
  <c r="J8" i="1"/>
  <c r="J7" i="1"/>
  <c r="J6" i="1"/>
  <c r="I12" i="1"/>
  <c r="I11" i="1"/>
  <c r="I10" i="1"/>
  <c r="I9" i="1"/>
  <c r="I8" i="1"/>
  <c r="I7" i="1"/>
  <c r="I6" i="1"/>
  <c r="G14" i="1"/>
  <c r="G13" i="1"/>
  <c r="G12" i="1"/>
  <c r="G11" i="1"/>
  <c r="G10" i="1"/>
  <c r="G9" i="1"/>
  <c r="G8" i="1"/>
  <c r="G7" i="1"/>
  <c r="G6" i="1"/>
  <c r="E14" i="1"/>
  <c r="E13" i="1"/>
  <c r="E12" i="1"/>
  <c r="E11" i="1"/>
  <c r="E10" i="1"/>
  <c r="E9" i="1"/>
  <c r="E8" i="1"/>
  <c r="E7" i="1"/>
  <c r="E6" i="1"/>
  <c r="K8" i="1"/>
  <c r="K6" i="1"/>
  <c r="K7" i="1"/>
  <c r="K9" i="1"/>
  <c r="K10" i="1"/>
  <c r="L10" i="1" s="1"/>
  <c r="M10" i="1" s="1"/>
  <c r="K11" i="1"/>
  <c r="L11" i="1" s="1"/>
  <c r="M11" i="1" s="1"/>
  <c r="K14" i="1"/>
  <c r="L14" i="1" s="1"/>
  <c r="M14" i="1" s="1"/>
  <c r="K13" i="1"/>
  <c r="L13" i="1" s="1"/>
  <c r="M13" i="1" s="1"/>
  <c r="K12" i="1"/>
  <c r="L12" i="1" s="1"/>
  <c r="M12" i="1" s="1"/>
  <c r="L9" i="1" l="1"/>
  <c r="M9" i="1" s="1"/>
  <c r="Q9" i="1" s="1"/>
  <c r="L8" i="1"/>
  <c r="M8" i="1" s="1"/>
  <c r="Q8" i="1" s="1"/>
  <c r="L7" i="1"/>
  <c r="M7" i="1" s="1"/>
  <c r="Q7" i="1" s="1"/>
  <c r="L6" i="1"/>
  <c r="A2" i="1"/>
  <c r="O7" i="1" l="1"/>
  <c r="O8" i="1"/>
  <c r="O9" i="1"/>
  <c r="L15" i="1"/>
  <c r="M6" i="1"/>
  <c r="Q6" i="1" s="1"/>
  <c r="O6" i="1" l="1"/>
  <c r="M15" i="1"/>
</calcChain>
</file>

<file path=xl/sharedStrings.xml><?xml version="1.0" encoding="utf-8"?>
<sst xmlns="http://schemas.openxmlformats.org/spreadsheetml/2006/main" count="38" uniqueCount="37">
  <si>
    <t>Super Area</t>
  </si>
  <si>
    <t>Carpet</t>
  </si>
  <si>
    <t>Living Room</t>
  </si>
  <si>
    <t>Bedroom 1</t>
  </si>
  <si>
    <t>Bedroom 2</t>
  </si>
  <si>
    <t>Kitchen</t>
  </si>
  <si>
    <t>sq mm</t>
  </si>
  <si>
    <t>sq mtr</t>
  </si>
  <si>
    <t>sq ft</t>
  </si>
  <si>
    <t>wooden flooring</t>
  </si>
  <si>
    <t>False Ceiling</t>
  </si>
  <si>
    <t>Foyer</t>
  </si>
  <si>
    <t>Toilet 1</t>
  </si>
  <si>
    <t>Toilet 2</t>
  </si>
  <si>
    <t>Balcony 1</t>
  </si>
  <si>
    <t>Balcony 2</t>
  </si>
  <si>
    <t>L</t>
  </si>
  <si>
    <t>B</t>
  </si>
  <si>
    <t>Wall Area sqft</t>
  </si>
  <si>
    <t>Ft</t>
  </si>
  <si>
    <t>Height Ft</t>
  </si>
  <si>
    <t>Tiles on outer front and back walls of the flat</t>
  </si>
  <si>
    <t>Floor tiling work</t>
  </si>
  <si>
    <t>Roof fall ceiling work</t>
  </si>
  <si>
    <t>Room Doors(steel) and chokut replacement(steel)</t>
  </si>
  <si>
    <t>Cupboard and double bed in all 3 rooms</t>
  </si>
  <si>
    <t>Sliding mosquito net doors in all the rooms.</t>
  </si>
  <si>
    <t>TV rack in drawing and other 3 rooms</t>
  </si>
  <si>
    <t>steel grill gate on the main door</t>
  </si>
  <si>
    <t>Modular kitchen along with chimney</t>
  </si>
  <si>
    <t>Bathroom fittings along with toilet seat and washbasin.</t>
  </si>
  <si>
    <t>Bathroom floor and walls tiles replacement</t>
  </si>
  <si>
    <t>Glass partition in bathroom</t>
  </si>
  <si>
    <t>furniture including sofa, dinning table, airconditioner, etc.</t>
  </si>
  <si>
    <t>Paint work along with wall seelan work</t>
  </si>
  <si>
    <t>Construction of 3rd bathroom</t>
  </si>
  <si>
    <t>Qty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</si>
</sst>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 * #,##0.00_ ;_ * \-#,##0.00_ ;_ * &quot;-&quot;??_ ;_ @_ "/>
    <numFmt numFmtId="164" formatCode="_ * #,##0_ ;_ * \-#,##0_ ;_ * &quot;-&quot;??_ ;_ @_ "/>
  </numFmts>
  <fonts count="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14">
    <xf numFmtId="0" fontId="0" fillId="0" borderId="0" xfId="0"/>
    <xf numFmtId="43" fontId="0" fillId="0" borderId="0" xfId="1" applyFont="1"/>
    <xf numFmtId="164" fontId="0" fillId="0" borderId="0" xfId="1" applyNumberFormat="1" applyFont="1"/>
    <xf numFmtId="164" fontId="0" fillId="0" borderId="0" xfId="1" applyNumberFormat="1" applyFont="1" applyAlignment="1">
      <alignment horizontal="center" vertical="center"/>
    </xf>
    <xf numFmtId="43" fontId="0" fillId="0" borderId="0" xfId="1" applyFont="1" applyAlignment="1">
      <alignment horizontal="center" vertical="center"/>
    </xf>
    <xf numFmtId="164" fontId="2" fillId="0" borderId="0" xfId="1" applyNumberFormat="1" applyFont="1" applyAlignment="1">
      <alignment horizontal="center" vertical="center"/>
    </xf>
    <xf numFmtId="43" fontId="2" fillId="0" borderId="0" xfId="1" applyFont="1" applyAlignment="1">
      <alignment horizontal="center" vertical="center"/>
    </xf>
    <xf numFmtId="0" fontId="0" fillId="0" borderId="0" xfId="0" applyAlignment="1">
      <alignment horizontal="center" vertical="center"/>
    </xf>
    <xf numFmtId="43" fontId="0" fillId="0" borderId="0" xfId="1" applyNumberFormat="1" applyFont="1"/>
    <xf numFmtId="0" fontId="0" fillId="0" borderId="0" xfId="0"/>
    <xf numFmtId="164" fontId="0" fillId="0" borderId="0" xfId="1" applyNumberFormat="1" applyFont="1"/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118533</xdr:colOff>
      <xdr:row>20</xdr:row>
      <xdr:rowOff>28575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6824133" cy="3838575"/>
        </a:xfrm>
        <a:prstGeom prst="rect">
          <a:avLst/>
        </a:prstGeom>
      </xdr:spPr>
    </xdr:pic>
    <xdr:clientData/>
  </xdr:twoCellAnchor>
  <xdr:twoCellAnchor editAs="oneCell">
    <xdr:from>
      <xdr:col>10</xdr:col>
      <xdr:colOff>495299</xdr:colOff>
      <xdr:row>0</xdr:row>
      <xdr:rowOff>0</xdr:rowOff>
    </xdr:from>
    <xdr:to>
      <xdr:col>23</xdr:col>
      <xdr:colOff>123825</xdr:colOff>
      <xdr:row>22</xdr:row>
      <xdr:rowOff>57744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591299" y="0"/>
          <a:ext cx="7553326" cy="424874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494400</xdr:colOff>
      <xdr:row>21</xdr:row>
      <xdr:rowOff>49500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200000" cy="4050000"/>
        </a:xfrm>
        <a:prstGeom prst="rect">
          <a:avLst/>
        </a:prstGeom>
      </xdr:spPr>
    </xdr:pic>
    <xdr:clientData/>
  </xdr:twoCellAnchor>
  <xdr:twoCellAnchor editAs="oneCell">
    <xdr:from>
      <xdr:col>12</xdr:col>
      <xdr:colOff>428625</xdr:colOff>
      <xdr:row>1</xdr:row>
      <xdr:rowOff>114300</xdr:rowOff>
    </xdr:from>
    <xdr:to>
      <xdr:col>21</xdr:col>
      <xdr:colOff>342225</xdr:colOff>
      <xdr:row>17</xdr:row>
      <xdr:rowOff>103800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743825" y="304800"/>
          <a:ext cx="5400000" cy="30375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3"/>
  <sheetViews>
    <sheetView workbookViewId="0">
      <selection activeCell="D16" sqref="D16"/>
    </sheetView>
  </sheetViews>
  <sheetFormatPr defaultRowHeight="15" x14ac:dyDescent="0.25"/>
  <cols>
    <col min="2" max="2" width="10" bestFit="1" customWidth="1"/>
    <col min="3" max="3" width="11.7109375" bestFit="1" customWidth="1"/>
    <col min="4" max="4" width="11.7109375" customWidth="1"/>
    <col min="5" max="5" width="11.7109375" style="1" customWidth="1"/>
    <col min="6" max="6" width="11.7109375" customWidth="1"/>
    <col min="7" max="8" width="11.7109375" style="1" customWidth="1"/>
    <col min="9" max="9" width="14.42578125" style="1" bestFit="1" customWidth="1"/>
    <col min="10" max="10" width="11.7109375" style="2" customWidth="1"/>
    <col min="11" max="11" width="15.28515625" style="2" bestFit="1" customWidth="1"/>
    <col min="12" max="12" width="9.28515625" style="1" bestFit="1" customWidth="1"/>
    <col min="13" max="13" width="10" style="2" bestFit="1" customWidth="1"/>
    <col min="14" max="14" width="15.85546875" bestFit="1" customWidth="1"/>
    <col min="15" max="15" width="11.5703125" style="2" bestFit="1" customWidth="1"/>
    <col min="17" max="17" width="11.5703125" style="2" bestFit="1" customWidth="1"/>
  </cols>
  <sheetData>
    <row r="1" spans="1:17" x14ac:dyDescent="0.25">
      <c r="A1">
        <v>900</v>
      </c>
      <c r="B1" t="s">
        <v>0</v>
      </c>
    </row>
    <row r="2" spans="1:17" x14ac:dyDescent="0.25">
      <c r="A2">
        <f>A1*0.6</f>
        <v>540</v>
      </c>
      <c r="B2" t="s">
        <v>1</v>
      </c>
    </row>
    <row r="4" spans="1:17" x14ac:dyDescent="0.25">
      <c r="B4" s="2"/>
    </row>
    <row r="5" spans="1:17" x14ac:dyDescent="0.25">
      <c r="D5" s="7" t="s">
        <v>16</v>
      </c>
      <c r="E5" s="4" t="s">
        <v>19</v>
      </c>
      <c r="F5" s="7" t="s">
        <v>17</v>
      </c>
      <c r="G5" s="4" t="s">
        <v>19</v>
      </c>
      <c r="H5" s="4" t="s">
        <v>20</v>
      </c>
      <c r="I5" s="3" t="s">
        <v>18</v>
      </c>
      <c r="K5" s="5" t="s">
        <v>6</v>
      </c>
      <c r="L5" s="6" t="s">
        <v>7</v>
      </c>
      <c r="M5" s="5" t="s">
        <v>8</v>
      </c>
      <c r="N5" s="12" t="s">
        <v>9</v>
      </c>
      <c r="O5" s="12"/>
      <c r="P5" s="13" t="s">
        <v>10</v>
      </c>
      <c r="Q5" s="13"/>
    </row>
    <row r="6" spans="1:17" x14ac:dyDescent="0.25">
      <c r="C6" t="s">
        <v>2</v>
      </c>
      <c r="D6">
        <v>4574</v>
      </c>
      <c r="E6" s="1">
        <f>(D6/1000)*10.764</f>
        <v>49.234535999999999</v>
      </c>
      <c r="F6">
        <v>3150</v>
      </c>
      <c r="G6" s="1">
        <f>(F6/1000)*10.764</f>
        <v>33.906599999999997</v>
      </c>
      <c r="H6" s="1">
        <v>12</v>
      </c>
      <c r="I6" s="1">
        <f>(E6*H6+G6*H6)</f>
        <v>997.69363199999998</v>
      </c>
      <c r="J6" s="8">
        <f>I6*0.7</f>
        <v>698.38554239999996</v>
      </c>
      <c r="K6" s="2">
        <f>4575*3150</f>
        <v>14411250</v>
      </c>
      <c r="L6" s="1">
        <f>K6/10^6</f>
        <v>14.411250000000001</v>
      </c>
      <c r="M6" s="2">
        <f>L6*10.764</f>
        <v>155.12269499999999</v>
      </c>
      <c r="N6">
        <v>450</v>
      </c>
      <c r="O6" s="2">
        <f>N6*M6</f>
        <v>69805.212749999992</v>
      </c>
      <c r="P6">
        <v>65</v>
      </c>
      <c r="Q6" s="2">
        <f>P6*M6</f>
        <v>10082.975175</v>
      </c>
    </row>
    <row r="7" spans="1:17" x14ac:dyDescent="0.25">
      <c r="C7" t="s">
        <v>3</v>
      </c>
      <c r="D7">
        <v>3000</v>
      </c>
      <c r="E7" s="1">
        <f t="shared" ref="E7:E14" si="0">(D7/1000)*10.764</f>
        <v>32.292000000000002</v>
      </c>
      <c r="F7">
        <v>3300</v>
      </c>
      <c r="G7" s="1">
        <f t="shared" ref="G7:G14" si="1">(F7/1000)*10.764</f>
        <v>35.521199999999993</v>
      </c>
      <c r="H7" s="1">
        <v>12</v>
      </c>
      <c r="I7" s="1">
        <f t="shared" ref="I7:I12" si="2">(E7*H7+G7*H7)</f>
        <v>813.75839999999994</v>
      </c>
      <c r="J7" s="8">
        <f t="shared" ref="J7:J12" si="3">I7*0.7</f>
        <v>569.63087999999993</v>
      </c>
      <c r="K7" s="2">
        <f>3000*3300</f>
        <v>9900000</v>
      </c>
      <c r="L7" s="1">
        <f t="shared" ref="L7:L14" si="4">K7/10^6</f>
        <v>9.9</v>
      </c>
      <c r="M7" s="2">
        <f t="shared" ref="M7:M14" si="5">L7*10.764</f>
        <v>106.56359999999999</v>
      </c>
      <c r="N7">
        <v>450</v>
      </c>
      <c r="O7" s="2">
        <f t="shared" ref="O7:O8" si="6">N7*M7</f>
        <v>47953.619999999995</v>
      </c>
      <c r="P7">
        <v>65</v>
      </c>
      <c r="Q7" s="2">
        <f t="shared" ref="Q7:Q9" si="7">P7*M7</f>
        <v>6926.634</v>
      </c>
    </row>
    <row r="8" spans="1:17" x14ac:dyDescent="0.25">
      <c r="C8" t="s">
        <v>4</v>
      </c>
      <c r="D8">
        <v>3900</v>
      </c>
      <c r="E8" s="1">
        <f t="shared" si="0"/>
        <v>41.979599999999998</v>
      </c>
      <c r="F8">
        <v>3330</v>
      </c>
      <c r="G8" s="1">
        <f t="shared" si="1"/>
        <v>35.844119999999997</v>
      </c>
      <c r="H8" s="1">
        <v>12</v>
      </c>
      <c r="I8" s="1">
        <f t="shared" si="2"/>
        <v>933.88463999999988</v>
      </c>
      <c r="J8" s="8">
        <f t="shared" si="3"/>
        <v>653.71924799999988</v>
      </c>
      <c r="K8" s="2">
        <f>3900*3330</f>
        <v>12987000</v>
      </c>
      <c r="L8" s="1">
        <f t="shared" si="4"/>
        <v>12.987</v>
      </c>
      <c r="M8" s="2">
        <f t="shared" si="5"/>
        <v>139.792068</v>
      </c>
      <c r="N8">
        <v>450</v>
      </c>
      <c r="O8" s="2">
        <f t="shared" si="6"/>
        <v>62906.4306</v>
      </c>
      <c r="P8">
        <v>65</v>
      </c>
      <c r="Q8" s="2">
        <f t="shared" si="7"/>
        <v>9086.4844200000007</v>
      </c>
    </row>
    <row r="9" spans="1:17" x14ac:dyDescent="0.25">
      <c r="C9" t="s">
        <v>5</v>
      </c>
      <c r="D9">
        <v>2500</v>
      </c>
      <c r="E9" s="1">
        <f t="shared" si="0"/>
        <v>26.909999999999997</v>
      </c>
      <c r="F9">
        <v>2000</v>
      </c>
      <c r="G9" s="1">
        <f t="shared" si="1"/>
        <v>21.527999999999999</v>
      </c>
      <c r="H9" s="1">
        <v>12</v>
      </c>
      <c r="I9" s="1">
        <f t="shared" si="2"/>
        <v>581.25599999999997</v>
      </c>
      <c r="J9" s="8">
        <f t="shared" si="3"/>
        <v>406.87919999999997</v>
      </c>
      <c r="K9" s="2">
        <f>2500*2000</f>
        <v>5000000</v>
      </c>
      <c r="L9" s="1">
        <f t="shared" si="4"/>
        <v>5</v>
      </c>
      <c r="M9" s="2">
        <f t="shared" si="5"/>
        <v>53.819999999999993</v>
      </c>
      <c r="N9">
        <v>450</v>
      </c>
      <c r="O9" s="2">
        <f>N9*M9</f>
        <v>24218.999999999996</v>
      </c>
      <c r="P9">
        <v>65</v>
      </c>
      <c r="Q9" s="2">
        <f t="shared" si="7"/>
        <v>3498.2999999999997</v>
      </c>
    </row>
    <row r="10" spans="1:17" x14ac:dyDescent="0.25">
      <c r="C10" t="s">
        <v>11</v>
      </c>
      <c r="D10">
        <v>1610</v>
      </c>
      <c r="E10" s="1">
        <f t="shared" si="0"/>
        <v>17.33004</v>
      </c>
      <c r="F10">
        <v>1055</v>
      </c>
      <c r="G10" s="1">
        <f t="shared" si="1"/>
        <v>11.356019999999999</v>
      </c>
      <c r="H10" s="1">
        <v>12</v>
      </c>
      <c r="I10" s="1">
        <f t="shared" si="2"/>
        <v>344.23271999999997</v>
      </c>
      <c r="J10" s="8">
        <f t="shared" si="3"/>
        <v>240.96290399999995</v>
      </c>
      <c r="K10" s="2">
        <f>1610*1055</f>
        <v>1698550</v>
      </c>
      <c r="L10" s="1">
        <f t="shared" si="4"/>
        <v>1.69855</v>
      </c>
      <c r="M10" s="2">
        <f t="shared" si="5"/>
        <v>18.283192199999998</v>
      </c>
    </row>
    <row r="11" spans="1:17" x14ac:dyDescent="0.25">
      <c r="C11" t="s">
        <v>12</v>
      </c>
      <c r="D11">
        <v>1610</v>
      </c>
      <c r="E11" s="1">
        <f t="shared" si="0"/>
        <v>17.33004</v>
      </c>
      <c r="F11">
        <v>2245</v>
      </c>
      <c r="G11" s="1">
        <f t="shared" si="1"/>
        <v>24.165179999999999</v>
      </c>
      <c r="H11" s="1">
        <v>12</v>
      </c>
      <c r="I11" s="1">
        <f t="shared" si="2"/>
        <v>497.94264000000004</v>
      </c>
      <c r="J11" s="8">
        <f t="shared" si="3"/>
        <v>348.55984799999999</v>
      </c>
      <c r="K11" s="2">
        <f>1610*2245</f>
        <v>3614450</v>
      </c>
      <c r="L11" s="1">
        <f t="shared" si="4"/>
        <v>3.6144500000000002</v>
      </c>
      <c r="M11" s="2">
        <f t="shared" si="5"/>
        <v>38.905939799999999</v>
      </c>
    </row>
    <row r="12" spans="1:17" x14ac:dyDescent="0.25">
      <c r="C12" t="s">
        <v>13</v>
      </c>
      <c r="D12">
        <v>1550</v>
      </c>
      <c r="E12" s="1">
        <f t="shared" si="0"/>
        <v>16.684200000000001</v>
      </c>
      <c r="F12">
        <v>2000</v>
      </c>
      <c r="G12" s="1">
        <f t="shared" si="1"/>
        <v>21.527999999999999</v>
      </c>
      <c r="H12" s="1">
        <v>12</v>
      </c>
      <c r="I12" s="1">
        <f t="shared" si="2"/>
        <v>458.54640000000001</v>
      </c>
      <c r="J12" s="8">
        <f t="shared" si="3"/>
        <v>320.98248000000001</v>
      </c>
      <c r="K12" s="2">
        <f>1550*2000</f>
        <v>3100000</v>
      </c>
      <c r="L12" s="1">
        <f t="shared" si="4"/>
        <v>3.1</v>
      </c>
      <c r="M12" s="2">
        <f t="shared" si="5"/>
        <v>33.368400000000001</v>
      </c>
    </row>
    <row r="13" spans="1:17" x14ac:dyDescent="0.25">
      <c r="C13" t="s">
        <v>14</v>
      </c>
      <c r="D13">
        <v>2230</v>
      </c>
      <c r="E13" s="1">
        <f t="shared" si="0"/>
        <v>24.003719999999998</v>
      </c>
      <c r="F13">
        <v>1200</v>
      </c>
      <c r="G13" s="1">
        <f t="shared" si="1"/>
        <v>12.916799999999999</v>
      </c>
      <c r="H13" s="1">
        <v>12</v>
      </c>
      <c r="K13" s="2">
        <f>2230*1200</f>
        <v>2676000</v>
      </c>
      <c r="L13" s="1">
        <f t="shared" si="4"/>
        <v>2.6760000000000002</v>
      </c>
      <c r="M13" s="2">
        <f t="shared" si="5"/>
        <v>28.804463999999999</v>
      </c>
    </row>
    <row r="14" spans="1:17" x14ac:dyDescent="0.25">
      <c r="C14" t="s">
        <v>15</v>
      </c>
      <c r="D14">
        <v>31300</v>
      </c>
      <c r="E14" s="1">
        <f t="shared" si="0"/>
        <v>336.91319999999996</v>
      </c>
      <c r="F14">
        <v>200</v>
      </c>
      <c r="G14" s="1">
        <f t="shared" si="1"/>
        <v>2.1528</v>
      </c>
      <c r="H14" s="1">
        <v>12</v>
      </c>
      <c r="K14" s="2">
        <f>31300*200</f>
        <v>6260000</v>
      </c>
      <c r="L14" s="1">
        <f t="shared" si="4"/>
        <v>6.26</v>
      </c>
      <c r="M14" s="2">
        <f t="shared" si="5"/>
        <v>67.382639999999995</v>
      </c>
    </row>
    <row r="15" spans="1:17" x14ac:dyDescent="0.25">
      <c r="J15" s="2">
        <f>SUM(J6:J14)</f>
        <v>3239.1201023999997</v>
      </c>
      <c r="L15" s="2">
        <f>SUM(L6:L14)</f>
        <v>59.64725</v>
      </c>
      <c r="M15" s="2">
        <f>SUM(M6:M14)</f>
        <v>642.0429989999999</v>
      </c>
    </row>
    <row r="16" spans="1:17" x14ac:dyDescent="0.25">
      <c r="M16" s="2">
        <f>18*10^5</f>
        <v>1800000</v>
      </c>
    </row>
    <row r="17" spans="9:13" x14ac:dyDescent="0.25">
      <c r="M17" s="2">
        <f>M16/M15</f>
        <v>2803.550545373987</v>
      </c>
    </row>
    <row r="21" spans="9:13" x14ac:dyDescent="0.25">
      <c r="I21" s="1">
        <v>6</v>
      </c>
    </row>
    <row r="22" spans="9:13" x14ac:dyDescent="0.25">
      <c r="I22" s="1">
        <f>4*8</f>
        <v>32</v>
      </c>
    </row>
    <row r="23" spans="9:13" x14ac:dyDescent="0.25">
      <c r="I23" s="1">
        <f>I22*I21</f>
        <v>192</v>
      </c>
    </row>
  </sheetData>
  <mergeCells count="2">
    <mergeCell ref="N5:O5"/>
    <mergeCell ref="P5:Q5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N4" sqref="N4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P8" sqref="P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H1:L17"/>
  <sheetViews>
    <sheetView tabSelected="1" topLeftCell="F6" workbookViewId="0">
      <selection activeCell="I22" sqref="I22"/>
    </sheetView>
  </sheetViews>
  <sheetFormatPr defaultRowHeight="15" x14ac:dyDescent="0.25"/>
  <cols>
    <col min="2" max="2" width="15.5703125" bestFit="1" customWidth="1"/>
    <col min="8" max="8" width="3" bestFit="1" customWidth="1"/>
    <col min="9" max="9" width="53.7109375" bestFit="1" customWidth="1"/>
    <col min="10" max="10" width="6.42578125" bestFit="1" customWidth="1"/>
    <col min="11" max="11" width="7.42578125" bestFit="1" customWidth="1"/>
    <col min="12" max="12" width="10" bestFit="1" customWidth="1"/>
  </cols>
  <sheetData>
    <row r="1" spans="8:12" x14ac:dyDescent="0.25">
      <c r="J1" t="s">
        <v>36</v>
      </c>
    </row>
    <row r="2" spans="8:12" x14ac:dyDescent="0.25">
      <c r="H2" s="11">
        <v>1</v>
      </c>
      <c r="I2" s="9" t="s">
        <v>21</v>
      </c>
      <c r="J2" s="9">
        <v>450</v>
      </c>
      <c r="K2" s="9">
        <v>90</v>
      </c>
      <c r="L2" s="10">
        <f>J2*K2</f>
        <v>40500</v>
      </c>
    </row>
    <row r="3" spans="8:12" x14ac:dyDescent="0.25">
      <c r="H3" s="11">
        <v>2</v>
      </c>
      <c r="I3" s="9" t="s">
        <v>22</v>
      </c>
      <c r="J3" s="10">
        <v>1150</v>
      </c>
      <c r="K3" s="10">
        <v>90</v>
      </c>
      <c r="L3" s="10">
        <f t="shared" ref="L3:L15" si="0">J3*K3</f>
        <v>103500</v>
      </c>
    </row>
    <row r="4" spans="8:12" x14ac:dyDescent="0.25">
      <c r="H4" s="11">
        <v>3</v>
      </c>
      <c r="I4" s="9" t="s">
        <v>23</v>
      </c>
      <c r="J4" s="10">
        <v>600</v>
      </c>
      <c r="K4" s="10">
        <v>90</v>
      </c>
      <c r="L4" s="10">
        <f t="shared" si="0"/>
        <v>54000</v>
      </c>
    </row>
    <row r="5" spans="8:12" x14ac:dyDescent="0.25">
      <c r="H5" s="11">
        <v>4</v>
      </c>
      <c r="I5" s="9" t="s">
        <v>24</v>
      </c>
      <c r="J5" s="9">
        <v>8</v>
      </c>
      <c r="K5" s="9">
        <v>8000</v>
      </c>
      <c r="L5" s="10">
        <f t="shared" si="0"/>
        <v>64000</v>
      </c>
    </row>
    <row r="6" spans="8:12" x14ac:dyDescent="0.25">
      <c r="H6" s="11">
        <v>5</v>
      </c>
      <c r="I6" s="9" t="s">
        <v>25</v>
      </c>
      <c r="J6" s="10"/>
      <c r="K6" s="10"/>
      <c r="L6" s="10">
        <v>150000</v>
      </c>
    </row>
    <row r="7" spans="8:12" x14ac:dyDescent="0.25">
      <c r="H7" s="11">
        <v>6</v>
      </c>
      <c r="I7" s="9" t="s">
        <v>26</v>
      </c>
      <c r="J7" s="10"/>
      <c r="K7" s="10"/>
      <c r="L7" s="10">
        <v>60000</v>
      </c>
    </row>
    <row r="8" spans="8:12" x14ac:dyDescent="0.25">
      <c r="H8" s="11">
        <v>7</v>
      </c>
      <c r="I8" s="9" t="s">
        <v>27</v>
      </c>
      <c r="J8" s="10">
        <v>4</v>
      </c>
      <c r="K8" s="10">
        <v>8000</v>
      </c>
      <c r="L8" s="10">
        <f t="shared" si="0"/>
        <v>32000</v>
      </c>
    </row>
    <row r="9" spans="8:12" x14ac:dyDescent="0.25">
      <c r="H9" s="11">
        <v>8</v>
      </c>
      <c r="I9" s="9" t="s">
        <v>28</v>
      </c>
      <c r="J9" s="9"/>
      <c r="K9" s="9"/>
      <c r="L9" s="10">
        <v>10000</v>
      </c>
    </row>
    <row r="10" spans="8:12" x14ac:dyDescent="0.25">
      <c r="H10" s="11">
        <v>9</v>
      </c>
      <c r="I10" s="9" t="s">
        <v>29</v>
      </c>
      <c r="J10" s="10">
        <v>100</v>
      </c>
      <c r="K10" s="10">
        <v>1500</v>
      </c>
      <c r="L10" s="10">
        <v>120000</v>
      </c>
    </row>
    <row r="11" spans="8:12" x14ac:dyDescent="0.25">
      <c r="H11" s="11">
        <v>10</v>
      </c>
      <c r="I11" s="9" t="s">
        <v>30</v>
      </c>
      <c r="J11" s="9"/>
      <c r="K11" s="9"/>
      <c r="L11" s="10">
        <v>200000</v>
      </c>
    </row>
    <row r="12" spans="8:12" x14ac:dyDescent="0.25">
      <c r="H12" s="11">
        <v>11</v>
      </c>
      <c r="I12" s="9" t="s">
        <v>31</v>
      </c>
      <c r="J12" s="9">
        <f>40*4.5*3</f>
        <v>540</v>
      </c>
      <c r="K12" s="9">
        <v>120</v>
      </c>
      <c r="L12" s="10">
        <f t="shared" si="0"/>
        <v>64800</v>
      </c>
    </row>
    <row r="13" spans="8:12" x14ac:dyDescent="0.25">
      <c r="H13" s="11">
        <v>12</v>
      </c>
      <c r="I13" s="9" t="s">
        <v>32</v>
      </c>
      <c r="J13" s="10">
        <v>3</v>
      </c>
      <c r="K13" s="10">
        <v>12000</v>
      </c>
      <c r="L13" s="10">
        <f t="shared" si="0"/>
        <v>36000</v>
      </c>
    </row>
    <row r="14" spans="8:12" x14ac:dyDescent="0.25">
      <c r="H14" s="11">
        <v>13</v>
      </c>
      <c r="I14" s="9" t="s">
        <v>33</v>
      </c>
      <c r="J14" s="10"/>
      <c r="K14" s="10"/>
      <c r="L14" s="10">
        <v>200000</v>
      </c>
    </row>
    <row r="15" spans="8:12" x14ac:dyDescent="0.25">
      <c r="H15" s="11">
        <v>14</v>
      </c>
      <c r="I15" s="9" t="s">
        <v>34</v>
      </c>
      <c r="J15" s="10">
        <v>4140</v>
      </c>
      <c r="K15" s="10">
        <v>30</v>
      </c>
      <c r="L15" s="10">
        <f t="shared" si="0"/>
        <v>124200</v>
      </c>
    </row>
    <row r="16" spans="8:12" x14ac:dyDescent="0.25">
      <c r="H16" s="11">
        <v>15</v>
      </c>
      <c r="I16" s="9" t="s">
        <v>35</v>
      </c>
      <c r="J16" s="10">
        <v>40</v>
      </c>
      <c r="K16" s="10">
        <v>30000</v>
      </c>
      <c r="L16" s="10">
        <v>150000</v>
      </c>
    </row>
    <row r="17" spans="8:12" x14ac:dyDescent="0.25">
      <c r="H17" s="9"/>
      <c r="I17" s="9"/>
      <c r="J17" s="9"/>
      <c r="K17" s="9"/>
      <c r="L17" s="10">
        <f>SUM(L2:L16)</f>
        <v>1409000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Sheet1</vt:lpstr>
      <vt:lpstr>Sheet2</vt:lpstr>
      <vt:lpstr>Sheet3</vt:lpstr>
      <vt:lpstr>Sheet4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Abhinav Chaturvedi</dc:creator>
  <cp:lastModifiedBy>Abhinav Chaturvedi</cp:lastModifiedBy>
  <dcterms:created xsi:type="dcterms:W3CDTF">2023-08-03T07:24:50Z</dcterms:created>
  <dcterms:modified xsi:type="dcterms:W3CDTF">2023-09-01T10:26:25Z</dcterms:modified>
</cp:coreProperties>
</file>