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48" i="1" l="1"/>
  <c r="K11" i="1"/>
  <c r="K46" i="1"/>
  <c r="K45" i="1"/>
  <c r="K44" i="1"/>
  <c r="K43" i="1"/>
  <c r="K42" i="1"/>
  <c r="K41" i="1"/>
  <c r="K39" i="1"/>
  <c r="K38" i="1"/>
  <c r="K37" i="1"/>
  <c r="K36" i="1"/>
  <c r="K35" i="1"/>
  <c r="K30" i="1"/>
  <c r="K29" i="1"/>
  <c r="K27" i="1"/>
  <c r="K25" i="1"/>
  <c r="K24" i="1"/>
  <c r="K19" i="1"/>
  <c r="K18" i="1"/>
  <c r="K17" i="1"/>
  <c r="K13" i="1"/>
  <c r="K7" i="1"/>
  <c r="K6" i="1"/>
  <c r="J29" i="1"/>
  <c r="J45" i="1"/>
  <c r="J39" i="1"/>
  <c r="J38" i="1"/>
  <c r="J37" i="1"/>
  <c r="J36" i="1"/>
  <c r="J35" i="1"/>
  <c r="J41" i="1"/>
  <c r="J11" i="1"/>
  <c r="I11" i="1"/>
  <c r="J6" i="1"/>
  <c r="J7" i="1"/>
  <c r="C55" i="1"/>
  <c r="J17" i="1"/>
  <c r="I46" i="1"/>
  <c r="J44" i="1"/>
  <c r="J43" i="1"/>
  <c r="J42" i="1"/>
  <c r="J30" i="1"/>
  <c r="J27" i="1"/>
  <c r="J25" i="1"/>
  <c r="J24" i="1"/>
  <c r="J19" i="1"/>
  <c r="J18" i="1"/>
  <c r="J13" i="1"/>
  <c r="K47" i="1" l="1"/>
  <c r="J46" i="1"/>
  <c r="J47" i="1" s="1"/>
  <c r="J48" i="1" s="1"/>
  <c r="I47" i="1"/>
  <c r="P18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H46" i="1"/>
  <c r="G46" i="1"/>
  <c r="H11" i="1"/>
  <c r="H47" i="1" s="1"/>
  <c r="G11" i="1"/>
  <c r="F46" i="1"/>
  <c r="F11" i="1" l="1"/>
  <c r="F47" i="1" s="1"/>
</calcChain>
</file>

<file path=xl/sharedStrings.xml><?xml version="1.0" encoding="utf-8"?>
<sst xmlns="http://schemas.openxmlformats.org/spreadsheetml/2006/main" count="112" uniqueCount="92">
  <si>
    <t>Picanol loom-dobby with batching</t>
  </si>
  <si>
    <t>motored doff trolly</t>
  </si>
  <si>
    <t>motorised pile beam trolly</t>
  </si>
  <si>
    <t>fabric dyeing 1200KG</t>
  </si>
  <si>
    <t>fabric dyeing 2000KG</t>
  </si>
  <si>
    <t>Knotting with frame</t>
  </si>
  <si>
    <t>schmale length hemming</t>
  </si>
  <si>
    <t>fabric hydroextractor</t>
  </si>
  <si>
    <t>TFO 240 spindle per machine</t>
  </si>
  <si>
    <t>cheese winding spindles</t>
  </si>
  <si>
    <t>soft winder</t>
  </si>
  <si>
    <t>cone winder</t>
  </si>
  <si>
    <t>yarn conditioner</t>
  </si>
  <si>
    <t>over head blower</t>
  </si>
  <si>
    <t>solar plant 300 kw @43500/- per kw (Schmale Building</t>
  </si>
  <si>
    <t>solar plant 500 kw @43500/- per kw (Printing Building</t>
  </si>
  <si>
    <t>Chiller VAM 200TR</t>
  </si>
  <si>
    <t>luwa h-plant (26 looms)</t>
  </si>
  <si>
    <t>luwa h-plant (TFO section)</t>
  </si>
  <si>
    <t>greige inspection</t>
  </si>
  <si>
    <t>generator 1010 kva</t>
  </si>
  <si>
    <t>compressor 740cfm</t>
  </si>
  <si>
    <t>dryer</t>
  </si>
  <si>
    <t>compressed air filters</t>
  </si>
  <si>
    <t>air receiver</t>
  </si>
  <si>
    <t>beam for sizing (set of 40)</t>
  </si>
  <si>
    <t>h-plant variable freq. drive</t>
  </si>
  <si>
    <t>APH for 30TPH boiler</t>
  </si>
  <si>
    <t>pdb looms</t>
  </si>
  <si>
    <t>pdb tfo</t>
  </si>
  <si>
    <t>ups/panel</t>
  </si>
  <si>
    <t>loom ducting</t>
  </si>
  <si>
    <t>cables/pipes/lighting</t>
  </si>
  <si>
    <t>capacitor panel</t>
  </si>
  <si>
    <t>bus bar dg panel to pcc</t>
  </si>
  <si>
    <t>elect. Centerlize station</t>
  </si>
  <si>
    <t>material handling tow trucks</t>
  </si>
  <si>
    <t>material handling stacker</t>
  </si>
  <si>
    <t>forklift</t>
  </si>
  <si>
    <t>others</t>
  </si>
  <si>
    <t>Supplier</t>
  </si>
  <si>
    <t>picanol NV-Belgium</t>
  </si>
  <si>
    <t>genkinoer gmbh</t>
  </si>
  <si>
    <t>texpro industry hongkong co. ltd.</t>
  </si>
  <si>
    <t>groz beckert kg</t>
  </si>
  <si>
    <t>cral schmale gmbh and co.</t>
  </si>
  <si>
    <t>sunwin 450+450 kg</t>
  </si>
  <si>
    <t>savio</t>
  </si>
  <si>
    <t>peass ind.</t>
  </si>
  <si>
    <t>sieger</t>
  </si>
  <si>
    <t>unirols airtex</t>
  </si>
  <si>
    <t>thermax</t>
  </si>
  <si>
    <t>luwa</t>
  </si>
  <si>
    <t>shreeji tech</t>
  </si>
  <si>
    <t>mtu</t>
  </si>
  <si>
    <t>kaeser</t>
  </si>
  <si>
    <t>airman</t>
  </si>
  <si>
    <t>bharat beams</t>
  </si>
  <si>
    <t>jyoti</t>
  </si>
  <si>
    <t>danfoss</t>
  </si>
  <si>
    <t>shriram</t>
  </si>
  <si>
    <t>emerson</t>
  </si>
  <si>
    <t>alatech</t>
  </si>
  <si>
    <t>Misc.</t>
  </si>
  <si>
    <t>coronet</t>
  </si>
  <si>
    <t>jungheinrich</t>
  </si>
  <si>
    <t>promt packways</t>
  </si>
  <si>
    <t>Qty</t>
  </si>
  <si>
    <t>paid by US</t>
  </si>
  <si>
    <t>paid by TL</t>
  </si>
  <si>
    <t>Per Machine</t>
  </si>
  <si>
    <t>Total Value</t>
  </si>
  <si>
    <t>Description</t>
  </si>
  <si>
    <t>Sub-Total-A</t>
  </si>
  <si>
    <t>Sub-Total-B</t>
  </si>
  <si>
    <t>Grand Total (A+B)</t>
  </si>
  <si>
    <t>S. No.</t>
  </si>
  <si>
    <t>https://www.tradeindia.com/products/1010-kva-caterpillar-generator-set-c7106161.html</t>
  </si>
  <si>
    <t>https://www.aajjo.com/industrial-plants-machinery/screw-air-compressor-100hp-screw-compressor-model-l75b-maximum-flow-rate-520-cfm-discharge-pressure-75-bar-in-chennai-altair-pneumatics/product</t>
  </si>
  <si>
    <t>https://www.indiamart.com/proddetail/diesel-forklift-22910018012.html?pos=5&amp;pla=n&amp;vcdimgform=1</t>
  </si>
  <si>
    <t>https://technocart.com/products/pronix-electric-reach-stacker-1-5-ton-3-5m-lifting-height-pnxrs-1535?variant=41741635977260&amp;currency=INR&amp;gclid=EAIaIQobChMIxPXW5o_KgQMVh6lmAh09Lwi4EAYYASABEgJpLPD_BwE</t>
  </si>
  <si>
    <t>https://www.indiamart.com/proddetail/tow-tug-23794191733.html</t>
  </si>
  <si>
    <t>https://www.indiamart.com/proddetail/frp-cooling-towers-3817888248.html</t>
  </si>
  <si>
    <t>https://www.universalequipments.net/air-compressor.html</t>
  </si>
  <si>
    <t>https://www.indiamart.com/proddetail/ps-soft-winder-200-spindle-20245942897.html</t>
  </si>
  <si>
    <t>https://www.indiamart.com/proddetail/overhead-travelling-cleaner-21312080555.html</t>
  </si>
  <si>
    <t>TFO ducting</t>
  </si>
  <si>
    <t>CBL</t>
  </si>
  <si>
    <t>https://www.indiamart.com/proddetail/2000kg-soft-flow-dyeing-machine-2850210044648.html</t>
  </si>
  <si>
    <t>https://www.indiamart.com/proddetail/800kg-fully-automatic-soft-flow-dyeing-machine-2850210022548.html?smp_widget=1</t>
  </si>
  <si>
    <t>with in range</t>
  </si>
  <si>
    <t>Cooling Tower 300 TR (for DG &amp; Chiller)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</si>
</sst>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43" fontId="0" fillId="0" borderId="1" xfId="1" applyFont="1" applyBorder="1"/>
    <xf numFmtId="164" fontId="2" fillId="0" borderId="1" xfId="1" applyNumberFormat="1" applyFont="1" applyBorder="1"/>
    <xf numFmtId="43" fontId="2" fillId="0" borderId="1" xfId="1" applyFont="1" applyBorder="1"/>
    <xf numFmtId="43" fontId="0" fillId="0" borderId="1" xfId="1" applyFont="1" applyBorder="1" applyAlignment="1">
      <alignment vertical="center"/>
    </xf>
    <xf numFmtId="164" fontId="2" fillId="0" borderId="1" xfId="0" applyNumberFormat="1" applyFont="1" applyBorder="1"/>
    <xf numFmtId="164" fontId="0" fillId="0" borderId="7" xfId="0" applyNumberFormat="1" applyBorder="1"/>
    <xf numFmtId="3" fontId="0" fillId="0" borderId="0" xfId="0" applyNumberFormat="1"/>
    <xf numFmtId="164" fontId="0" fillId="0" borderId="8" xfId="0" applyNumberFormat="1" applyFill="1" applyBorder="1"/>
    <xf numFmtId="164" fontId="0" fillId="0" borderId="7" xfId="0" applyNumberFormat="1" applyFill="1" applyBorder="1"/>
    <xf numFmtId="43" fontId="0" fillId="0" borderId="1" xfId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164" fontId="0" fillId="0" borderId="0" xfId="0" applyNumberFormat="1" applyFill="1" applyBorder="1"/>
    <xf numFmtId="9" fontId="0" fillId="0" borderId="0" xfId="2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5"/>
  <sheetViews>
    <sheetView tabSelected="1" topLeftCell="A22" zoomScaleNormal="100" workbookViewId="0">
      <selection activeCell="E39" sqref="E39"/>
    </sheetView>
  </sheetViews>
  <sheetFormatPr defaultRowHeight="15" x14ac:dyDescent="0.25"/>
  <cols>
    <col min="1" max="1" width="9.140625" style="3"/>
    <col min="2" max="2" width="49.5703125" bestFit="1" customWidth="1"/>
    <col min="3" max="3" width="30.85546875" bestFit="1" customWidth="1"/>
    <col min="4" max="4" width="9.140625" style="2"/>
    <col min="5" max="5" width="12.5703125" style="2" customWidth="1"/>
    <col min="6" max="6" width="14.28515625" customWidth="1"/>
    <col min="7" max="7" width="10.140625" style="1" hidden="1" customWidth="1"/>
    <col min="8" max="8" width="9.7109375" style="1" hidden="1" customWidth="1"/>
    <col min="9" max="9" width="11.5703125" bestFit="1" customWidth="1"/>
    <col min="10" max="10" width="12.5703125" bestFit="1" customWidth="1"/>
    <col min="11" max="11" width="12.5703125" customWidth="1"/>
    <col min="12" max="12" width="11.5703125" bestFit="1" customWidth="1"/>
  </cols>
  <sheetData>
    <row r="2" spans="1:12" x14ac:dyDescent="0.25">
      <c r="A2" s="4" t="s">
        <v>76</v>
      </c>
      <c r="B2" s="4" t="s">
        <v>72</v>
      </c>
      <c r="C2" s="4" t="s">
        <v>40</v>
      </c>
      <c r="D2" s="5" t="s">
        <v>67</v>
      </c>
      <c r="E2" s="5" t="s">
        <v>70</v>
      </c>
      <c r="F2" s="4" t="s">
        <v>71</v>
      </c>
      <c r="G2" s="6" t="s">
        <v>68</v>
      </c>
      <c r="H2" s="6" t="s">
        <v>69</v>
      </c>
    </row>
    <row r="3" spans="1:12" x14ac:dyDescent="0.25">
      <c r="A3" s="3">
        <v>1</v>
      </c>
      <c r="B3" s="7" t="s">
        <v>0</v>
      </c>
      <c r="C3" s="7" t="s">
        <v>41</v>
      </c>
      <c r="D3" s="8">
        <v>26</v>
      </c>
      <c r="E3" s="8">
        <v>7038000</v>
      </c>
      <c r="F3" s="9">
        <v>182988000</v>
      </c>
      <c r="G3" s="10">
        <v>267.66000000000003</v>
      </c>
      <c r="H3" s="10">
        <v>1555.21</v>
      </c>
    </row>
    <row r="4" spans="1:12" x14ac:dyDescent="0.25">
      <c r="A4" s="3">
        <v>2</v>
      </c>
      <c r="B4" s="7" t="s">
        <v>1</v>
      </c>
      <c r="C4" s="7" t="s">
        <v>42</v>
      </c>
      <c r="D4" s="8">
        <v>2</v>
      </c>
      <c r="E4" s="8">
        <v>1854260</v>
      </c>
      <c r="F4" s="9">
        <v>3708520</v>
      </c>
      <c r="G4" s="20">
        <v>62.77</v>
      </c>
      <c r="H4" s="20">
        <v>0</v>
      </c>
    </row>
    <row r="5" spans="1:12" x14ac:dyDescent="0.25">
      <c r="A5" s="3">
        <v>3</v>
      </c>
      <c r="B5" s="7" t="s">
        <v>2</v>
      </c>
      <c r="C5" s="7" t="s">
        <v>42</v>
      </c>
      <c r="D5" s="8">
        <v>1</v>
      </c>
      <c r="E5" s="8">
        <v>6090400</v>
      </c>
      <c r="F5" s="9">
        <v>6090400</v>
      </c>
      <c r="G5" s="21"/>
      <c r="H5" s="21"/>
    </row>
    <row r="6" spans="1:12" x14ac:dyDescent="0.25">
      <c r="A6" s="3">
        <v>4</v>
      </c>
      <c r="B6" s="7" t="s">
        <v>3</v>
      </c>
      <c r="C6" s="7" t="s">
        <v>43</v>
      </c>
      <c r="D6" s="8">
        <v>1</v>
      </c>
      <c r="E6" s="8">
        <v>8033250</v>
      </c>
      <c r="F6" s="9">
        <v>8033250</v>
      </c>
      <c r="G6" s="20">
        <v>197.39</v>
      </c>
      <c r="H6" s="20">
        <v>0</v>
      </c>
      <c r="I6" s="17">
        <v>7200000</v>
      </c>
      <c r="J6" s="23">
        <f>I6*D6</f>
        <v>7200000</v>
      </c>
      <c r="K6" s="23">
        <f>F6</f>
        <v>8033250</v>
      </c>
      <c r="L6" t="s">
        <v>89</v>
      </c>
    </row>
    <row r="7" spans="1:12" x14ac:dyDescent="0.25">
      <c r="A7" s="3">
        <v>5</v>
      </c>
      <c r="B7" s="7" t="s">
        <v>4</v>
      </c>
      <c r="C7" s="7" t="s">
        <v>43</v>
      </c>
      <c r="D7" s="8">
        <v>1</v>
      </c>
      <c r="E7" s="8">
        <v>12025500</v>
      </c>
      <c r="F7" s="9">
        <v>12025500</v>
      </c>
      <c r="G7" s="21"/>
      <c r="H7" s="21"/>
      <c r="I7" s="17">
        <v>12500000</v>
      </c>
      <c r="J7" s="23">
        <f>I7*D7</f>
        <v>12500000</v>
      </c>
      <c r="K7" s="23">
        <f>F7</f>
        <v>12025500</v>
      </c>
      <c r="L7" t="s">
        <v>88</v>
      </c>
    </row>
    <row r="8" spans="1:12" x14ac:dyDescent="0.25">
      <c r="A8" s="3">
        <v>6</v>
      </c>
      <c r="B8" s="7" t="s">
        <v>5</v>
      </c>
      <c r="C8" s="7" t="s">
        <v>44</v>
      </c>
      <c r="D8" s="8">
        <v>1</v>
      </c>
      <c r="E8" s="8">
        <v>3486000</v>
      </c>
      <c r="F8" s="9">
        <v>3486000</v>
      </c>
      <c r="G8" s="10">
        <v>6.25</v>
      </c>
      <c r="H8" s="10">
        <v>21.43</v>
      </c>
    </row>
    <row r="9" spans="1:12" x14ac:dyDescent="0.25">
      <c r="A9" s="3">
        <v>7</v>
      </c>
      <c r="B9" s="7" t="s">
        <v>6</v>
      </c>
      <c r="C9" s="7" t="s">
        <v>45</v>
      </c>
      <c r="D9" s="8">
        <v>2</v>
      </c>
      <c r="E9" s="8">
        <v>7544000</v>
      </c>
      <c r="F9" s="9">
        <v>15088000</v>
      </c>
      <c r="G9" s="10">
        <v>145.77000000000001</v>
      </c>
      <c r="H9" s="10">
        <v>0</v>
      </c>
    </row>
    <row r="10" spans="1:12" x14ac:dyDescent="0.25">
      <c r="A10" s="3">
        <v>8</v>
      </c>
      <c r="B10" s="7" t="s">
        <v>7</v>
      </c>
      <c r="C10" s="7" t="s">
        <v>46</v>
      </c>
      <c r="D10" s="8">
        <v>1</v>
      </c>
      <c r="E10" s="8">
        <v>3825000</v>
      </c>
      <c r="F10" s="9">
        <v>3825000</v>
      </c>
      <c r="G10" s="10">
        <v>37.450000000000003</v>
      </c>
      <c r="H10" s="10">
        <v>0</v>
      </c>
    </row>
    <row r="11" spans="1:12" x14ac:dyDescent="0.25">
      <c r="B11" s="25" t="s">
        <v>73</v>
      </c>
      <c r="C11" s="26"/>
      <c r="D11" s="26"/>
      <c r="E11" s="27"/>
      <c r="F11" s="11">
        <f>SUM(F3:F10)</f>
        <v>235244670</v>
      </c>
      <c r="G11" s="12">
        <f>SUM(G3:G10)</f>
        <v>717.29</v>
      </c>
      <c r="H11" s="12">
        <f>SUM(H3:H10)</f>
        <v>1576.64</v>
      </c>
      <c r="I11" s="11">
        <f>SUM(I3:I10)</f>
        <v>19700000</v>
      </c>
      <c r="J11" s="11">
        <f>SUM(J3:J10)</f>
        <v>19700000</v>
      </c>
      <c r="K11" s="11">
        <f>SUM(K3:K10)</f>
        <v>20058750</v>
      </c>
    </row>
    <row r="12" spans="1:12" x14ac:dyDescent="0.25">
      <c r="A12" s="3">
        <f>A10+1</f>
        <v>9</v>
      </c>
      <c r="B12" s="7" t="s">
        <v>8</v>
      </c>
      <c r="C12" s="7" t="s">
        <v>47</v>
      </c>
      <c r="D12" s="8">
        <v>8</v>
      </c>
      <c r="E12" s="8">
        <v>2650000</v>
      </c>
      <c r="F12" s="9">
        <v>21200000</v>
      </c>
      <c r="G12" s="10">
        <v>19</v>
      </c>
      <c r="H12" s="10">
        <v>360.96</v>
      </c>
    </row>
    <row r="13" spans="1:12" x14ac:dyDescent="0.25">
      <c r="A13" s="3">
        <f>A12+1</f>
        <v>10</v>
      </c>
      <c r="B13" s="7" t="s">
        <v>9</v>
      </c>
      <c r="C13" s="7" t="s">
        <v>48</v>
      </c>
      <c r="D13" s="8">
        <v>240</v>
      </c>
      <c r="E13" s="8">
        <v>18000</v>
      </c>
      <c r="F13" s="9">
        <v>4320000</v>
      </c>
      <c r="G13" s="19">
        <v>95.83</v>
      </c>
      <c r="H13" s="19">
        <v>0</v>
      </c>
      <c r="I13" s="17">
        <v>15000</v>
      </c>
      <c r="J13" s="23">
        <f>I13*D13</f>
        <v>3600000</v>
      </c>
      <c r="K13" s="23">
        <f>F13</f>
        <v>4320000</v>
      </c>
      <c r="L13" t="s">
        <v>84</v>
      </c>
    </row>
    <row r="14" spans="1:12" x14ac:dyDescent="0.25">
      <c r="A14" s="3">
        <f>A13+1</f>
        <v>11</v>
      </c>
      <c r="B14" s="7" t="s">
        <v>10</v>
      </c>
      <c r="C14" s="7" t="s">
        <v>48</v>
      </c>
      <c r="D14" s="8">
        <v>240</v>
      </c>
      <c r="E14" s="8">
        <v>4200000</v>
      </c>
      <c r="F14" s="9">
        <v>4200000</v>
      </c>
      <c r="G14" s="19"/>
      <c r="H14" s="19"/>
    </row>
    <row r="15" spans="1:12" x14ac:dyDescent="0.25">
      <c r="A15" s="3">
        <f t="shared" ref="A15:A45" si="0">A14+1</f>
        <v>12</v>
      </c>
      <c r="B15" s="7" t="s">
        <v>11</v>
      </c>
      <c r="C15" s="7" t="s">
        <v>48</v>
      </c>
      <c r="D15" s="8">
        <v>240</v>
      </c>
      <c r="E15" s="8">
        <v>4000000</v>
      </c>
      <c r="F15" s="9">
        <v>4000000</v>
      </c>
      <c r="G15" s="19"/>
      <c r="H15" s="19"/>
    </row>
    <row r="16" spans="1:12" x14ac:dyDescent="0.25">
      <c r="A16" s="3">
        <f t="shared" si="0"/>
        <v>13</v>
      </c>
      <c r="B16" s="7" t="s">
        <v>12</v>
      </c>
      <c r="C16" s="7" t="s">
        <v>49</v>
      </c>
      <c r="D16" s="8">
        <v>1</v>
      </c>
      <c r="E16" s="8">
        <v>1640000</v>
      </c>
      <c r="F16" s="9">
        <v>1640000</v>
      </c>
      <c r="G16" s="13">
        <v>0</v>
      </c>
      <c r="H16" s="13">
        <v>0</v>
      </c>
    </row>
    <row r="17" spans="1:16" x14ac:dyDescent="0.25">
      <c r="A17" s="3">
        <f t="shared" si="0"/>
        <v>14</v>
      </c>
      <c r="B17" s="7" t="s">
        <v>13</v>
      </c>
      <c r="C17" s="7" t="s">
        <v>50</v>
      </c>
      <c r="D17" s="8">
        <v>6</v>
      </c>
      <c r="E17" s="8">
        <v>150000</v>
      </c>
      <c r="F17" s="9">
        <v>900000</v>
      </c>
      <c r="G17" s="13">
        <v>13.08</v>
      </c>
      <c r="H17" s="13">
        <v>0</v>
      </c>
      <c r="I17" s="18">
        <v>170000</v>
      </c>
      <c r="J17" s="23">
        <f>I17*D17</f>
        <v>1020000</v>
      </c>
      <c r="K17" s="23">
        <f t="shared" ref="K17:K19" si="1">F17</f>
        <v>900000</v>
      </c>
      <c r="L17" t="s">
        <v>85</v>
      </c>
      <c r="P17">
        <v>740</v>
      </c>
    </row>
    <row r="18" spans="1:16" x14ac:dyDescent="0.25">
      <c r="A18" s="3">
        <f t="shared" si="0"/>
        <v>15</v>
      </c>
      <c r="B18" s="7" t="s">
        <v>14</v>
      </c>
      <c r="C18" s="7" t="s">
        <v>51</v>
      </c>
      <c r="D18" s="8">
        <v>450</v>
      </c>
      <c r="E18" s="8">
        <v>43500</v>
      </c>
      <c r="F18" s="9">
        <v>19575000</v>
      </c>
      <c r="G18" s="19">
        <v>69.239999999999995</v>
      </c>
      <c r="H18" s="19">
        <v>223.29</v>
      </c>
      <c r="I18">
        <v>44000</v>
      </c>
      <c r="J18" s="23">
        <f>I18*D18</f>
        <v>19800000</v>
      </c>
      <c r="K18" s="23">
        <f t="shared" si="1"/>
        <v>19575000</v>
      </c>
      <c r="P18">
        <f>P17/4</f>
        <v>185</v>
      </c>
    </row>
    <row r="19" spans="1:16" x14ac:dyDescent="0.25">
      <c r="A19" s="3">
        <f t="shared" si="0"/>
        <v>16</v>
      </c>
      <c r="B19" s="7" t="s">
        <v>15</v>
      </c>
      <c r="C19" s="7" t="s">
        <v>51</v>
      </c>
      <c r="D19" s="8">
        <v>680</v>
      </c>
      <c r="E19" s="8">
        <v>43500</v>
      </c>
      <c r="F19" s="9">
        <v>29580000</v>
      </c>
      <c r="G19" s="19"/>
      <c r="H19" s="19"/>
      <c r="I19">
        <v>44000</v>
      </c>
      <c r="J19" s="23">
        <f>I19*D19</f>
        <v>29920000</v>
      </c>
      <c r="K19" s="23">
        <f t="shared" si="1"/>
        <v>29580000</v>
      </c>
    </row>
    <row r="20" spans="1:16" x14ac:dyDescent="0.25">
      <c r="A20" s="3">
        <f t="shared" si="0"/>
        <v>17</v>
      </c>
      <c r="B20" s="7" t="s">
        <v>16</v>
      </c>
      <c r="C20" s="7" t="s">
        <v>51</v>
      </c>
      <c r="D20" s="8">
        <v>1</v>
      </c>
      <c r="E20" s="8">
        <v>3700000</v>
      </c>
      <c r="F20" s="9">
        <v>3700000</v>
      </c>
      <c r="G20" s="19"/>
      <c r="H20" s="19"/>
    </row>
    <row r="21" spans="1:16" x14ac:dyDescent="0.25">
      <c r="A21" s="3">
        <f t="shared" si="0"/>
        <v>18</v>
      </c>
      <c r="B21" s="7" t="s">
        <v>17</v>
      </c>
      <c r="C21" s="7" t="s">
        <v>52</v>
      </c>
      <c r="D21" s="8">
        <v>1</v>
      </c>
      <c r="E21" s="8">
        <v>5000000</v>
      </c>
      <c r="F21" s="9">
        <v>5000000</v>
      </c>
      <c r="G21" s="22">
        <v>8.4499999999999993</v>
      </c>
      <c r="H21" s="22">
        <v>160.53</v>
      </c>
    </row>
    <row r="22" spans="1:16" x14ac:dyDescent="0.25">
      <c r="A22" s="3">
        <f t="shared" si="0"/>
        <v>19</v>
      </c>
      <c r="B22" s="7" t="s">
        <v>18</v>
      </c>
      <c r="C22" s="7" t="s">
        <v>52</v>
      </c>
      <c r="D22" s="8">
        <v>1</v>
      </c>
      <c r="E22" s="8">
        <v>3500000</v>
      </c>
      <c r="F22" s="9">
        <v>3500000</v>
      </c>
      <c r="G22" s="22"/>
      <c r="H22" s="22"/>
    </row>
    <row r="23" spans="1:16" x14ac:dyDescent="0.25">
      <c r="A23" s="3">
        <f t="shared" si="0"/>
        <v>20</v>
      </c>
      <c r="B23" s="7" t="s">
        <v>19</v>
      </c>
      <c r="C23" s="7" t="s">
        <v>53</v>
      </c>
      <c r="D23" s="8">
        <v>1</v>
      </c>
      <c r="E23" s="8">
        <v>1000000</v>
      </c>
      <c r="F23" s="9">
        <v>1000000</v>
      </c>
      <c r="G23" s="13">
        <v>0</v>
      </c>
      <c r="H23" s="10">
        <v>0</v>
      </c>
    </row>
    <row r="24" spans="1:16" x14ac:dyDescent="0.25">
      <c r="A24" s="3">
        <f t="shared" si="0"/>
        <v>21</v>
      </c>
      <c r="B24" s="7" t="s">
        <v>20</v>
      </c>
      <c r="C24" s="7" t="s">
        <v>54</v>
      </c>
      <c r="D24" s="8">
        <v>2</v>
      </c>
      <c r="E24" s="8">
        <v>3800000</v>
      </c>
      <c r="F24" s="9">
        <v>7600000</v>
      </c>
      <c r="G24" s="13">
        <v>29.76</v>
      </c>
      <c r="H24" s="10">
        <v>54.2</v>
      </c>
      <c r="I24" s="15">
        <v>3900000</v>
      </c>
      <c r="J24" s="23">
        <f>I24*D24</f>
        <v>7800000</v>
      </c>
      <c r="K24" s="23">
        <f>F24</f>
        <v>7600000</v>
      </c>
      <c r="L24" t="s">
        <v>77</v>
      </c>
    </row>
    <row r="25" spans="1:16" x14ac:dyDescent="0.25">
      <c r="A25" s="3">
        <f t="shared" si="0"/>
        <v>22</v>
      </c>
      <c r="B25" s="7" t="s">
        <v>21</v>
      </c>
      <c r="C25" s="7" t="s">
        <v>55</v>
      </c>
      <c r="D25" s="8">
        <v>3</v>
      </c>
      <c r="E25" s="8">
        <v>1400000</v>
      </c>
      <c r="F25" s="9">
        <v>4200000</v>
      </c>
      <c r="G25" s="19">
        <v>4.62</v>
      </c>
      <c r="H25" s="19">
        <v>87.72</v>
      </c>
      <c r="I25" s="15">
        <v>1600000</v>
      </c>
      <c r="J25" s="23">
        <f>I25*D25</f>
        <v>4800000</v>
      </c>
      <c r="K25" s="23">
        <f>F25</f>
        <v>4200000</v>
      </c>
      <c r="L25" t="s">
        <v>78</v>
      </c>
    </row>
    <row r="26" spans="1:16" x14ac:dyDescent="0.25">
      <c r="A26" s="3">
        <f t="shared" si="0"/>
        <v>23</v>
      </c>
      <c r="B26" s="7" t="s">
        <v>22</v>
      </c>
      <c r="C26" s="7" t="s">
        <v>55</v>
      </c>
      <c r="D26" s="8">
        <v>4</v>
      </c>
      <c r="E26" s="8">
        <v>585000</v>
      </c>
      <c r="F26" s="9">
        <v>2340000</v>
      </c>
      <c r="G26" s="19"/>
      <c r="H26" s="19"/>
      <c r="L26" s="1"/>
    </row>
    <row r="27" spans="1:16" x14ac:dyDescent="0.25">
      <c r="A27" s="3">
        <f t="shared" si="0"/>
        <v>24</v>
      </c>
      <c r="B27" s="7" t="s">
        <v>23</v>
      </c>
      <c r="C27" s="7" t="s">
        <v>55</v>
      </c>
      <c r="D27" s="8">
        <v>2</v>
      </c>
      <c r="E27" s="8">
        <v>220000</v>
      </c>
      <c r="F27" s="9">
        <v>440000</v>
      </c>
      <c r="G27" s="19"/>
      <c r="H27" s="19"/>
      <c r="I27" s="17">
        <v>200000</v>
      </c>
      <c r="J27" s="23">
        <f>I27*D27</f>
        <v>400000</v>
      </c>
      <c r="K27" s="23">
        <f>F27</f>
        <v>440000</v>
      </c>
      <c r="L27" s="2" t="s">
        <v>83</v>
      </c>
    </row>
    <row r="28" spans="1:16" x14ac:dyDescent="0.25">
      <c r="A28" s="3">
        <f t="shared" si="0"/>
        <v>25</v>
      </c>
      <c r="B28" s="7" t="s">
        <v>24</v>
      </c>
      <c r="C28" s="7" t="s">
        <v>56</v>
      </c>
      <c r="D28" s="8">
        <v>1</v>
      </c>
      <c r="E28" s="8">
        <v>875000</v>
      </c>
      <c r="F28" s="9">
        <v>875000</v>
      </c>
      <c r="G28" s="10">
        <v>0.51</v>
      </c>
      <c r="H28" s="10">
        <v>9.6</v>
      </c>
    </row>
    <row r="29" spans="1:16" x14ac:dyDescent="0.25">
      <c r="A29" s="3">
        <f t="shared" si="0"/>
        <v>26</v>
      </c>
      <c r="B29" s="7" t="s">
        <v>25</v>
      </c>
      <c r="C29" s="7" t="s">
        <v>57</v>
      </c>
      <c r="D29" s="8">
        <v>1</v>
      </c>
      <c r="E29" s="8">
        <v>3000000</v>
      </c>
      <c r="F29" s="9">
        <v>3000000</v>
      </c>
      <c r="G29" s="10">
        <v>31.62</v>
      </c>
      <c r="H29" s="10">
        <v>0</v>
      </c>
      <c r="J29" s="28">
        <f t="shared" ref="J29" si="2">F29</f>
        <v>3000000</v>
      </c>
      <c r="K29" s="23">
        <f>F29</f>
        <v>3000000</v>
      </c>
    </row>
    <row r="30" spans="1:16" x14ac:dyDescent="0.25">
      <c r="A30" s="3">
        <f t="shared" si="0"/>
        <v>27</v>
      </c>
      <c r="B30" s="7" t="s">
        <v>91</v>
      </c>
      <c r="C30" s="7" t="s">
        <v>58</v>
      </c>
      <c r="D30" s="8">
        <v>3</v>
      </c>
      <c r="E30" s="8">
        <v>250000</v>
      </c>
      <c r="F30" s="9">
        <v>750000</v>
      </c>
      <c r="G30" s="13">
        <v>6.57</v>
      </c>
      <c r="H30" s="10">
        <v>0</v>
      </c>
      <c r="I30" s="18">
        <v>250000</v>
      </c>
      <c r="J30" s="23">
        <f>I30*D30</f>
        <v>750000</v>
      </c>
      <c r="K30" s="23">
        <f>F30</f>
        <v>750000</v>
      </c>
      <c r="L30" t="s">
        <v>82</v>
      </c>
    </row>
    <row r="31" spans="1:16" x14ac:dyDescent="0.25">
      <c r="A31" s="3">
        <f t="shared" si="0"/>
        <v>28</v>
      </c>
      <c r="B31" s="7" t="s">
        <v>26</v>
      </c>
      <c r="C31" s="7" t="s">
        <v>59</v>
      </c>
      <c r="D31" s="8">
        <v>1</v>
      </c>
      <c r="E31" s="8">
        <v>2000000</v>
      </c>
      <c r="F31" s="9">
        <v>2000000</v>
      </c>
      <c r="G31" s="13">
        <v>14.93</v>
      </c>
      <c r="H31" s="10">
        <v>0</v>
      </c>
    </row>
    <row r="32" spans="1:16" x14ac:dyDescent="0.25">
      <c r="A32" s="3">
        <f t="shared" si="0"/>
        <v>29</v>
      </c>
      <c r="B32" s="7" t="s">
        <v>27</v>
      </c>
      <c r="C32" s="7" t="s">
        <v>87</v>
      </c>
      <c r="D32" s="8">
        <v>1</v>
      </c>
      <c r="E32" s="8">
        <v>2700000</v>
      </c>
      <c r="F32" s="9">
        <v>2700000</v>
      </c>
      <c r="G32" s="10">
        <v>33.04</v>
      </c>
      <c r="H32" s="10">
        <v>0</v>
      </c>
    </row>
    <row r="33" spans="1:12" x14ac:dyDescent="0.25">
      <c r="A33" s="3">
        <f t="shared" si="0"/>
        <v>30</v>
      </c>
      <c r="B33" s="7" t="s">
        <v>28</v>
      </c>
      <c r="C33" s="7" t="s">
        <v>60</v>
      </c>
      <c r="D33" s="8">
        <v>1</v>
      </c>
      <c r="E33" s="8">
        <v>800000</v>
      </c>
      <c r="F33" s="9">
        <v>800000</v>
      </c>
      <c r="G33" s="19">
        <v>13.7</v>
      </c>
      <c r="H33" s="19">
        <v>0</v>
      </c>
    </row>
    <row r="34" spans="1:12" x14ac:dyDescent="0.25">
      <c r="A34" s="3">
        <f t="shared" si="0"/>
        <v>31</v>
      </c>
      <c r="B34" s="7" t="s">
        <v>29</v>
      </c>
      <c r="C34" s="7" t="s">
        <v>60</v>
      </c>
      <c r="D34" s="8">
        <v>1</v>
      </c>
      <c r="E34" s="8">
        <v>800000</v>
      </c>
      <c r="F34" s="9">
        <v>800000</v>
      </c>
      <c r="G34" s="19"/>
      <c r="H34" s="19"/>
    </row>
    <row r="35" spans="1:12" x14ac:dyDescent="0.25">
      <c r="A35" s="3">
        <f t="shared" si="0"/>
        <v>32</v>
      </c>
      <c r="B35" s="7" t="s">
        <v>30</v>
      </c>
      <c r="C35" s="7" t="s">
        <v>61</v>
      </c>
      <c r="D35" s="8">
        <v>1</v>
      </c>
      <c r="E35" s="8">
        <v>1000000</v>
      </c>
      <c r="F35" s="9">
        <v>1000000</v>
      </c>
      <c r="G35" s="10">
        <v>9.8800000000000008</v>
      </c>
      <c r="H35" s="10">
        <v>0</v>
      </c>
      <c r="J35" s="28">
        <f t="shared" ref="J35:J39" si="3">F35</f>
        <v>1000000</v>
      </c>
      <c r="K35" s="23">
        <f t="shared" ref="K35:K39" si="4">F35</f>
        <v>1000000</v>
      </c>
      <c r="L35" t="s">
        <v>90</v>
      </c>
    </row>
    <row r="36" spans="1:12" x14ac:dyDescent="0.25">
      <c r="A36" s="3">
        <f t="shared" si="0"/>
        <v>33</v>
      </c>
      <c r="B36" s="7" t="s">
        <v>31</v>
      </c>
      <c r="C36" s="7" t="s">
        <v>62</v>
      </c>
      <c r="D36" s="8">
        <v>1</v>
      </c>
      <c r="E36" s="8">
        <v>4000000</v>
      </c>
      <c r="F36" s="9">
        <v>4000000</v>
      </c>
      <c r="G36" s="19">
        <v>20.76</v>
      </c>
      <c r="H36" s="19">
        <v>50.44</v>
      </c>
      <c r="J36" s="28">
        <f t="shared" si="3"/>
        <v>4000000</v>
      </c>
      <c r="K36" s="23">
        <f t="shared" si="4"/>
        <v>4000000</v>
      </c>
      <c r="L36" t="s">
        <v>90</v>
      </c>
    </row>
    <row r="37" spans="1:12" x14ac:dyDescent="0.25">
      <c r="A37" s="3">
        <f t="shared" si="0"/>
        <v>34</v>
      </c>
      <c r="B37" s="7" t="s">
        <v>86</v>
      </c>
      <c r="C37" s="7" t="s">
        <v>62</v>
      </c>
      <c r="D37" s="8">
        <v>1</v>
      </c>
      <c r="E37" s="8">
        <v>3000000</v>
      </c>
      <c r="F37" s="9">
        <v>3000000</v>
      </c>
      <c r="G37" s="19"/>
      <c r="H37" s="19"/>
      <c r="J37" s="28">
        <f t="shared" si="3"/>
        <v>3000000</v>
      </c>
      <c r="K37" s="23">
        <f t="shared" si="4"/>
        <v>3000000</v>
      </c>
      <c r="L37" t="s">
        <v>90</v>
      </c>
    </row>
    <row r="38" spans="1:12" x14ac:dyDescent="0.25">
      <c r="A38" s="3">
        <f t="shared" si="0"/>
        <v>35</v>
      </c>
      <c r="B38" s="7" t="s">
        <v>32</v>
      </c>
      <c r="C38" s="7" t="s">
        <v>63</v>
      </c>
      <c r="D38" s="8">
        <v>1</v>
      </c>
      <c r="E38" s="8">
        <v>3500000</v>
      </c>
      <c r="F38" s="9">
        <v>3500000</v>
      </c>
      <c r="G38" s="10">
        <v>0</v>
      </c>
      <c r="H38" s="10">
        <v>0</v>
      </c>
      <c r="J38" s="28">
        <f t="shared" si="3"/>
        <v>3500000</v>
      </c>
      <c r="K38" s="23">
        <f t="shared" si="4"/>
        <v>3500000</v>
      </c>
      <c r="L38" t="s">
        <v>90</v>
      </c>
    </row>
    <row r="39" spans="1:12" x14ac:dyDescent="0.25">
      <c r="A39" s="3">
        <f t="shared" si="0"/>
        <v>36</v>
      </c>
      <c r="B39" s="7" t="s">
        <v>33</v>
      </c>
      <c r="C39" s="7" t="s">
        <v>64</v>
      </c>
      <c r="D39" s="8">
        <v>1</v>
      </c>
      <c r="E39" s="8">
        <v>6000000</v>
      </c>
      <c r="F39" s="9">
        <v>6000000</v>
      </c>
      <c r="G39" s="19">
        <v>46.59</v>
      </c>
      <c r="H39" s="19">
        <v>84.32</v>
      </c>
      <c r="J39" s="28">
        <f t="shared" si="3"/>
        <v>6000000</v>
      </c>
      <c r="K39" s="23">
        <f t="shared" si="4"/>
        <v>6000000</v>
      </c>
      <c r="L39" t="s">
        <v>90</v>
      </c>
    </row>
    <row r="40" spans="1:12" x14ac:dyDescent="0.25">
      <c r="A40" s="3">
        <f t="shared" si="0"/>
        <v>37</v>
      </c>
      <c r="B40" s="7" t="s">
        <v>34</v>
      </c>
      <c r="C40" s="7" t="s">
        <v>64</v>
      </c>
      <c r="D40" s="8">
        <v>1</v>
      </c>
      <c r="E40" s="8">
        <v>1500000</v>
      </c>
      <c r="F40" s="9">
        <v>1500000</v>
      </c>
      <c r="G40" s="19"/>
      <c r="H40" s="19"/>
      <c r="J40" s="28"/>
      <c r="K40" s="28"/>
    </row>
    <row r="41" spans="1:12" x14ac:dyDescent="0.25">
      <c r="A41" s="3">
        <f t="shared" si="0"/>
        <v>38</v>
      </c>
      <c r="B41" s="7" t="s">
        <v>35</v>
      </c>
      <c r="C41" s="7" t="s">
        <v>64</v>
      </c>
      <c r="D41" s="8">
        <v>1</v>
      </c>
      <c r="E41" s="8">
        <v>1500000</v>
      </c>
      <c r="F41" s="9">
        <v>1500000</v>
      </c>
      <c r="G41" s="19"/>
      <c r="H41" s="19"/>
      <c r="J41" s="28">
        <f>F41</f>
        <v>1500000</v>
      </c>
      <c r="K41" s="23">
        <f t="shared" ref="K41:K45" si="5">F41</f>
        <v>1500000</v>
      </c>
      <c r="L41" t="s">
        <v>90</v>
      </c>
    </row>
    <row r="42" spans="1:12" x14ac:dyDescent="0.25">
      <c r="A42" s="3">
        <f t="shared" si="0"/>
        <v>39</v>
      </c>
      <c r="B42" s="7" t="s">
        <v>36</v>
      </c>
      <c r="C42" s="7" t="s">
        <v>65</v>
      </c>
      <c r="D42" s="8">
        <v>4</v>
      </c>
      <c r="E42" s="8">
        <v>800000</v>
      </c>
      <c r="F42" s="9">
        <v>3200000</v>
      </c>
      <c r="G42" s="19">
        <v>7.59</v>
      </c>
      <c r="H42" s="19">
        <v>18.440000000000001</v>
      </c>
      <c r="I42" s="17">
        <v>700000</v>
      </c>
      <c r="J42" s="23">
        <f t="shared" ref="J42:J44" si="6">I42*D42</f>
        <v>2800000</v>
      </c>
      <c r="K42" s="23">
        <f t="shared" si="5"/>
        <v>3200000</v>
      </c>
      <c r="L42" t="s">
        <v>81</v>
      </c>
    </row>
    <row r="43" spans="1:12" x14ac:dyDescent="0.25">
      <c r="A43" s="3">
        <f t="shared" si="0"/>
        <v>40</v>
      </c>
      <c r="B43" s="7" t="s">
        <v>37</v>
      </c>
      <c r="C43" s="7" t="s">
        <v>65</v>
      </c>
      <c r="D43" s="8">
        <v>2</v>
      </c>
      <c r="E43" s="8">
        <v>925000</v>
      </c>
      <c r="F43" s="9">
        <v>1850000</v>
      </c>
      <c r="G43" s="19"/>
      <c r="H43" s="19"/>
      <c r="I43" s="16">
        <v>1097400</v>
      </c>
      <c r="J43" s="23">
        <f t="shared" si="6"/>
        <v>2194800</v>
      </c>
      <c r="K43" s="23">
        <f t="shared" si="5"/>
        <v>1850000</v>
      </c>
      <c r="L43" t="s">
        <v>80</v>
      </c>
    </row>
    <row r="44" spans="1:12" x14ac:dyDescent="0.25">
      <c r="A44" s="3">
        <f t="shared" si="0"/>
        <v>41</v>
      </c>
      <c r="B44" s="7" t="s">
        <v>38</v>
      </c>
      <c r="C44" s="7" t="s">
        <v>66</v>
      </c>
      <c r="D44" s="8">
        <v>1</v>
      </c>
      <c r="E44" s="8">
        <v>1000000</v>
      </c>
      <c r="F44" s="9">
        <v>1000000</v>
      </c>
      <c r="G44" s="10">
        <v>12.27</v>
      </c>
      <c r="H44" s="10">
        <v>0</v>
      </c>
      <c r="I44" s="16">
        <v>840000</v>
      </c>
      <c r="J44" s="23">
        <f t="shared" si="6"/>
        <v>840000</v>
      </c>
      <c r="K44" s="23">
        <f t="shared" si="5"/>
        <v>1000000</v>
      </c>
      <c r="L44" t="s">
        <v>79</v>
      </c>
    </row>
    <row r="45" spans="1:12" x14ac:dyDescent="0.25">
      <c r="A45" s="3">
        <f t="shared" si="0"/>
        <v>42</v>
      </c>
      <c r="B45" s="7" t="s">
        <v>39</v>
      </c>
      <c r="C45" s="7"/>
      <c r="D45" s="8">
        <v>1</v>
      </c>
      <c r="E45" s="8">
        <v>10500000</v>
      </c>
      <c r="F45" s="9">
        <v>10500000</v>
      </c>
      <c r="G45" s="10">
        <v>0</v>
      </c>
      <c r="H45" s="10">
        <v>0</v>
      </c>
      <c r="J45" s="28">
        <f t="shared" ref="J45" si="7">F45</f>
        <v>10500000</v>
      </c>
      <c r="K45" s="23">
        <f t="shared" si="5"/>
        <v>10500000</v>
      </c>
      <c r="L45" t="s">
        <v>90</v>
      </c>
    </row>
    <row r="46" spans="1:12" x14ac:dyDescent="0.25">
      <c r="B46" s="25" t="s">
        <v>74</v>
      </c>
      <c r="C46" s="26"/>
      <c r="D46" s="26"/>
      <c r="E46" s="27"/>
      <c r="F46" s="14">
        <f>SUM(F12:F45)</f>
        <v>161170000</v>
      </c>
      <c r="G46" s="12">
        <f>SUM(G12:G45)</f>
        <v>437.43999999999988</v>
      </c>
      <c r="H46" s="12">
        <f>SUM(H12:H45)</f>
        <v>1049.5</v>
      </c>
      <c r="I46" s="14">
        <f>SUM(I12:I45)</f>
        <v>8860400</v>
      </c>
      <c r="J46" s="14">
        <f>SUM(J12:J45)</f>
        <v>106424800</v>
      </c>
      <c r="K46" s="14">
        <f>SUM(K12:K45)</f>
        <v>105915000</v>
      </c>
    </row>
    <row r="47" spans="1:12" x14ac:dyDescent="0.25">
      <c r="B47" s="25" t="s">
        <v>75</v>
      </c>
      <c r="C47" s="26"/>
      <c r="D47" s="26"/>
      <c r="E47" s="27"/>
      <c r="F47" s="14">
        <f>F46+F11</f>
        <v>396414670</v>
      </c>
      <c r="G47" s="12">
        <v>1154.72</v>
      </c>
      <c r="H47" s="12">
        <f>H46+H11</f>
        <v>2626.1400000000003</v>
      </c>
      <c r="I47" s="14">
        <f>I46+I11</f>
        <v>28560400</v>
      </c>
      <c r="J47" s="14">
        <f>J46+J11</f>
        <v>126124800</v>
      </c>
      <c r="K47" s="14">
        <f>K46+K11</f>
        <v>125973750</v>
      </c>
    </row>
    <row r="48" spans="1:12" x14ac:dyDescent="0.25">
      <c r="J48" s="24">
        <f>J47/F47</f>
        <v>0.31816380559276475</v>
      </c>
      <c r="K48" s="24">
        <f>K47/F47</f>
        <v>0.31778276520392146</v>
      </c>
    </row>
    <row r="54" spans="3:3" x14ac:dyDescent="0.25">
      <c r="C54">
        <v>3800</v>
      </c>
    </row>
    <row r="55" spans="3:3" x14ac:dyDescent="0.25">
      <c r="C55">
        <f>C54*0.8</f>
        <v>3040</v>
      </c>
    </row>
  </sheetData>
  <mergeCells count="23">
    <mergeCell ref="B11:E11"/>
    <mergeCell ref="B46:E46"/>
    <mergeCell ref="B47:E47"/>
    <mergeCell ref="G42:G43"/>
    <mergeCell ref="H42:H43"/>
    <mergeCell ref="G33:G34"/>
    <mergeCell ref="H33:H34"/>
    <mergeCell ref="G36:G37"/>
    <mergeCell ref="H36:H37"/>
    <mergeCell ref="G39:G41"/>
    <mergeCell ref="H39:H41"/>
    <mergeCell ref="G25:G27"/>
    <mergeCell ref="H25:H27"/>
    <mergeCell ref="G4:G5"/>
    <mergeCell ref="H4:H5"/>
    <mergeCell ref="G6:G7"/>
    <mergeCell ref="H6:H7"/>
    <mergeCell ref="G13:G15"/>
    <mergeCell ref="H13:H15"/>
    <mergeCell ref="G18:G20"/>
    <mergeCell ref="H18:H20"/>
    <mergeCell ref="G21:G22"/>
    <mergeCell ref="H21:H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2023-10-04T09:27:57Z</dcterms:modified>
</cp:coreProperties>
</file>