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 Progress Files\Anirban Roy\VIS(2023-24)-PL400-330-529-Archohm\"/>
    </mc:Choice>
  </mc:AlternateContent>
  <bookViews>
    <workbookView xWindow="0" yWindow="0" windowWidth="20325" windowHeight="9735" activeTab="1"/>
  </bookViews>
  <sheets>
    <sheet name="Plot wise Area" sheetId="5" r:id="rId1"/>
    <sheet name="Building &amp; Boundary walls" sheetId="1" r:id="rId2"/>
    <sheet name="Building Specifications" sheetId="9" r:id="rId3"/>
  </sheets>
  <definedNames>
    <definedName name="_xlnm._FilterDatabase" localSheetId="1" hidden="1">'Building &amp; Boundary walls'!$B$4:$W$27</definedName>
    <definedName name="_xlnm.Print_Area" localSheetId="1">'Building &amp; Boundary walls'!$B$4:$F$24</definedName>
    <definedName name="_xlnm.Print_Area" localSheetId="0">#N/A</definedName>
  </definedNames>
  <calcPr calcId="152511"/>
</workbook>
</file>

<file path=xl/calcChain.xml><?xml version="1.0" encoding="utf-8"?>
<calcChain xmlns="http://schemas.openxmlformats.org/spreadsheetml/2006/main">
  <c r="D49" i="1" l="1"/>
  <c r="E49" i="1"/>
  <c r="E47" i="1"/>
  <c r="D47" i="1"/>
  <c r="E48" i="1"/>
  <c r="D48" i="1"/>
  <c r="E14" i="9" l="1"/>
  <c r="F14" i="9"/>
  <c r="E15" i="9"/>
  <c r="E16" i="9"/>
  <c r="F16" i="9"/>
  <c r="E17" i="9"/>
  <c r="F17" i="9"/>
  <c r="E18" i="9"/>
  <c r="F18" i="9"/>
  <c r="S6" i="1" l="1"/>
  <c r="T6" i="1" s="1"/>
  <c r="S5" i="1"/>
  <c r="T5" i="1" s="1"/>
  <c r="S23" i="1"/>
  <c r="S22" i="1"/>
  <c r="P21" i="1"/>
  <c r="S21" i="1" s="1"/>
  <c r="T21" i="1" s="1"/>
  <c r="S9" i="1"/>
  <c r="T9" i="1" s="1"/>
  <c r="S11" i="1"/>
  <c r="S13" i="1"/>
  <c r="T13" i="1" s="1"/>
  <c r="S15" i="1"/>
  <c r="T15" i="1" s="1"/>
  <c r="S17" i="1"/>
  <c r="S19" i="1"/>
  <c r="P8" i="1"/>
  <c r="S8" i="1" s="1"/>
  <c r="T8" i="1" s="1"/>
  <c r="P9" i="1"/>
  <c r="P10" i="1"/>
  <c r="S10" i="1" s="1"/>
  <c r="T10" i="1" s="1"/>
  <c r="P11" i="1"/>
  <c r="P12" i="1"/>
  <c r="S12" i="1" s="1"/>
  <c r="T12" i="1" s="1"/>
  <c r="P13" i="1"/>
  <c r="P14" i="1"/>
  <c r="S14" i="1" s="1"/>
  <c r="T14" i="1" s="1"/>
  <c r="P15" i="1"/>
  <c r="P16" i="1"/>
  <c r="S16" i="1" s="1"/>
  <c r="T16" i="1" s="1"/>
  <c r="P17" i="1"/>
  <c r="P18" i="1"/>
  <c r="S18" i="1" s="1"/>
  <c r="T18" i="1" s="1"/>
  <c r="P19" i="1"/>
  <c r="P7" i="1"/>
  <c r="S20" i="1"/>
  <c r="T20" i="1" s="1"/>
  <c r="T11" i="1"/>
  <c r="P6" i="1"/>
  <c r="P5" i="1"/>
  <c r="T19" i="1" l="1"/>
  <c r="S7" i="1"/>
  <c r="T7" i="1" s="1"/>
  <c r="T17" i="1"/>
  <c r="V23" i="1" l="1"/>
  <c r="W23" i="1" s="1"/>
  <c r="V22" i="1"/>
  <c r="W22" i="1" s="1"/>
  <c r="F38" i="1"/>
  <c r="M37" i="1"/>
  <c r="J37" i="1"/>
  <c r="G37" i="1"/>
  <c r="O37" i="1" s="1"/>
  <c r="U37" i="1" s="1"/>
  <c r="M36" i="1"/>
  <c r="J36" i="1"/>
  <c r="G36" i="1"/>
  <c r="O36" i="1" s="1"/>
  <c r="U36" i="1" s="1"/>
  <c r="M35" i="1"/>
  <c r="J35" i="1"/>
  <c r="G35" i="1"/>
  <c r="O35" i="1" s="1"/>
  <c r="V35" i="1" s="1"/>
  <c r="M34" i="1"/>
  <c r="J34" i="1"/>
  <c r="G34" i="1"/>
  <c r="O34" i="1" s="1"/>
  <c r="V34" i="1" s="1"/>
  <c r="I24" i="1"/>
  <c r="L21" i="1"/>
  <c r="J21" i="1"/>
  <c r="U21" i="1" s="1"/>
  <c r="V36" i="1" l="1"/>
  <c r="V21" i="1"/>
  <c r="W21" i="1" s="1"/>
  <c r="T36" i="1"/>
  <c r="O38" i="1"/>
  <c r="T34" i="1"/>
  <c r="U34" i="1" s="1"/>
  <c r="G38" i="1"/>
  <c r="T35" i="1"/>
  <c r="U35" i="1" s="1"/>
  <c r="T37" i="1"/>
  <c r="V37" i="1" s="1"/>
  <c r="V38" i="1" l="1"/>
  <c r="X21" i="1"/>
  <c r="T38" i="1"/>
  <c r="U38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15" i="1"/>
  <c r="U15" i="1" s="1"/>
  <c r="L14" i="1"/>
  <c r="L15" i="1"/>
  <c r="L19" i="1"/>
  <c r="L18" i="1"/>
  <c r="L17" i="1"/>
  <c r="L16" i="1"/>
  <c r="L13" i="1"/>
  <c r="L12" i="1"/>
  <c r="L11" i="1"/>
  <c r="L10" i="1"/>
  <c r="L9" i="1"/>
  <c r="L8" i="1"/>
  <c r="L7" i="1"/>
  <c r="L6" i="1"/>
  <c r="L5" i="1"/>
  <c r="V15" i="1" l="1"/>
  <c r="W15" i="1" l="1"/>
  <c r="X15" i="1"/>
  <c r="J13" i="1"/>
  <c r="U13" i="1" s="1"/>
  <c r="V13" i="1" s="1"/>
  <c r="J14" i="1"/>
  <c r="U14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J6" i="1"/>
  <c r="U6" i="1" s="1"/>
  <c r="J7" i="1"/>
  <c r="U7" i="1" s="1"/>
  <c r="V7" i="1" s="1"/>
  <c r="X7" i="1" s="1"/>
  <c r="J8" i="1"/>
  <c r="U8" i="1" s="1"/>
  <c r="V8" i="1" s="1"/>
  <c r="J9" i="1"/>
  <c r="U9" i="1" s="1"/>
  <c r="V9" i="1" s="1"/>
  <c r="J10" i="1"/>
  <c r="U10" i="1" s="1"/>
  <c r="V10" i="1" s="1"/>
  <c r="J11" i="1"/>
  <c r="U11" i="1" s="1"/>
  <c r="V11" i="1" s="1"/>
  <c r="J12" i="1"/>
  <c r="U12" i="1" s="1"/>
  <c r="V12" i="1" s="1"/>
  <c r="J16" i="1"/>
  <c r="U16" i="1" s="1"/>
  <c r="V16" i="1" s="1"/>
  <c r="J17" i="1"/>
  <c r="U17" i="1" s="1"/>
  <c r="V17" i="1" s="1"/>
  <c r="J18" i="1"/>
  <c r="U18" i="1" s="1"/>
  <c r="V18" i="1" s="1"/>
  <c r="J19" i="1"/>
  <c r="U19" i="1" s="1"/>
  <c r="V19" i="1" s="1"/>
  <c r="J20" i="1"/>
  <c r="U20" i="1" s="1"/>
  <c r="V20" i="1" s="1"/>
  <c r="J5" i="1"/>
  <c r="X6" i="1" l="1"/>
  <c r="V6" i="1"/>
  <c r="W6" i="1" s="1"/>
  <c r="W12" i="1"/>
  <c r="X12" i="1"/>
  <c r="W11" i="1"/>
  <c r="X11" i="1"/>
  <c r="W13" i="1"/>
  <c r="X13" i="1"/>
  <c r="W10" i="1"/>
  <c r="X10" i="1"/>
  <c r="W19" i="1"/>
  <c r="X19" i="1"/>
  <c r="W8" i="1"/>
  <c r="X8" i="1"/>
  <c r="W18" i="1"/>
  <c r="X18" i="1"/>
  <c r="W17" i="1"/>
  <c r="X17" i="1"/>
  <c r="W20" i="1"/>
  <c r="X20" i="1"/>
  <c r="W16" i="1"/>
  <c r="X16" i="1"/>
  <c r="W9" i="1"/>
  <c r="X9" i="1"/>
  <c r="W7" i="1"/>
  <c r="U5" i="1"/>
  <c r="J24" i="1"/>
  <c r="V14" i="1"/>
  <c r="X14" i="1" s="1"/>
  <c r="V5" i="1" l="1"/>
  <c r="W5" i="1" s="1"/>
  <c r="X5" i="1"/>
  <c r="X24" i="1" s="1"/>
  <c r="U24" i="1"/>
  <c r="W14" i="1"/>
  <c r="V24" i="1" l="1"/>
  <c r="W24" i="1"/>
</calcChain>
</file>

<file path=xl/sharedStrings.xml><?xml version="1.0" encoding="utf-8"?>
<sst xmlns="http://schemas.openxmlformats.org/spreadsheetml/2006/main" count="365" uniqueCount="111">
  <si>
    <t>Block Name</t>
  </si>
  <si>
    <t>Total Slabs/ Floors</t>
  </si>
  <si>
    <t>Year of construction</t>
  </si>
  <si>
    <t>Structure condition</t>
  </si>
  <si>
    <t>Floor wise Height (ft.)</t>
  </si>
  <si>
    <t xml:space="preserve">Year of Valuation </t>
  </si>
  <si>
    <t>Total Consumed Life (in Yrs.)</t>
  </si>
  <si>
    <t>Total Economic Life (in Yrs.)</t>
  </si>
  <si>
    <t>Depreciation Rate</t>
  </si>
  <si>
    <t>Gross Replacement Value</t>
  </si>
  <si>
    <t>Depreciation</t>
  </si>
  <si>
    <t xml:space="preserve">Depreciated Replacement Value </t>
  </si>
  <si>
    <t>Year of 
construction</t>
  </si>
  <si>
    <t>Notes:-</t>
  </si>
  <si>
    <t>TOTAL</t>
  </si>
  <si>
    <t>Description</t>
  </si>
  <si>
    <t>G+1</t>
  </si>
  <si>
    <t>G+2</t>
  </si>
  <si>
    <t>G.F</t>
  </si>
  <si>
    <t>S.No</t>
  </si>
  <si>
    <t>Type of Construction</t>
  </si>
  <si>
    <t>MCD School</t>
  </si>
  <si>
    <t>MCD Community Centre</t>
  </si>
  <si>
    <t>Officer Flat</t>
  </si>
  <si>
    <t>Block H (141-148)a</t>
  </si>
  <si>
    <t>Block H (141-148)</t>
  </si>
  <si>
    <t>Block H (149-156)</t>
  </si>
  <si>
    <t>Block H (157-164)</t>
  </si>
  <si>
    <t>Block H (165-172</t>
  </si>
  <si>
    <t>Block H (173-180)</t>
  </si>
  <si>
    <t>Block H (173-180)a</t>
  </si>
  <si>
    <t>Block G (121-140)</t>
  </si>
  <si>
    <t>Block F (93-120)</t>
  </si>
  <si>
    <t>Block E (65-92)</t>
  </si>
  <si>
    <t>Block D (49-64)</t>
  </si>
  <si>
    <t>Block C (33-48)</t>
  </si>
  <si>
    <t>UG Tank</t>
  </si>
  <si>
    <t>G+4</t>
  </si>
  <si>
    <t>Not Given</t>
  </si>
  <si>
    <t>MCD offce+Pump Room +
Toilet</t>
  </si>
  <si>
    <t>Not Found</t>
  </si>
  <si>
    <t>Area 
(in sq. mtr.)</t>
  </si>
  <si>
    <t>Area 
(sq. fts.)</t>
  </si>
  <si>
    <t>Total Consumed Life 
(in Yrs.)</t>
  </si>
  <si>
    <t>RCC Framed structure</t>
  </si>
  <si>
    <t>Average</t>
  </si>
  <si>
    <t xml:space="preserve">Unit </t>
  </si>
  <si>
    <t>School</t>
  </si>
  <si>
    <t>Community Centre</t>
  </si>
  <si>
    <t>Officer's Flat</t>
  </si>
  <si>
    <t>Type of
 Construction</t>
  </si>
  <si>
    <t>Brick Work+Grill+Barbed wire</t>
  </si>
  <si>
    <t>Brick work +Grill</t>
  </si>
  <si>
    <t>Brick work</t>
  </si>
  <si>
    <t>Brick Work</t>
  </si>
  <si>
    <t>Length
(in ft.)</t>
  </si>
  <si>
    <t>Height
(in ft.)</t>
  </si>
  <si>
    <t>Rate/running 
mtr.</t>
  </si>
  <si>
    <t>S. No</t>
  </si>
  <si>
    <t>Boundary Walls</t>
  </si>
  <si>
    <t>7.5+2+2</t>
  </si>
  <si>
    <t>6+3</t>
  </si>
  <si>
    <t>Length 
(in mtr.)</t>
  </si>
  <si>
    <t>Discount</t>
  </si>
  <si>
    <t>Adopted Plinth Area Rate  
(in Sq.Ft.)</t>
  </si>
  <si>
    <t>Adopted Plinth Area Rate  
(in Sq.mt.)</t>
  </si>
  <si>
    <t>Plinth Area Rate as per CPWD
(in sq. mt.)
as on 01-11-2007</t>
  </si>
  <si>
    <t>Scrap Value</t>
  </si>
  <si>
    <t>Notes:</t>
  </si>
  <si>
    <t xml:space="preserve">1. Scrap Value is as per year of construction and the standard/quality of construction. </t>
  </si>
  <si>
    <t>2. This is not an item wise calculation, but a cumulative calculation of building value, as per the demand of client.</t>
  </si>
  <si>
    <t>Inflation</t>
  </si>
  <si>
    <t>3. The rates adopted are as per the CPWD Plinth Area Rates as on year 2007, on which a inflation rate of approx 4 percent per year is applied as per the market trend.</t>
  </si>
  <si>
    <t>4. The discount applied to the plinth rate is based on finishing standards and quality as compared to common practice in construction.</t>
  </si>
  <si>
    <t>MCD SCHOOL</t>
  </si>
  <si>
    <t>Particulars</t>
  </si>
  <si>
    <t>S. No.</t>
  </si>
  <si>
    <t>Super Structure</t>
  </si>
  <si>
    <t>Doors &amp; Windows</t>
  </si>
  <si>
    <t>Flooring</t>
  </si>
  <si>
    <t>Roofing</t>
  </si>
  <si>
    <t>Finishing</t>
  </si>
  <si>
    <t>MCD COMMUNITY CENTRE</t>
  </si>
  <si>
    <t>OFFICER FLAT</t>
  </si>
  <si>
    <t>BLOCK H (141-148)A</t>
  </si>
  <si>
    <t>BLOCK H (141-148)</t>
  </si>
  <si>
    <t>BLOCK H (149-156)</t>
  </si>
  <si>
    <t>BLOCK H (157-164)</t>
  </si>
  <si>
    <t>BLOCK H (165-172)</t>
  </si>
  <si>
    <t>BLOCK H (173-180)</t>
  </si>
  <si>
    <t>BLOCK H (173-180)A</t>
  </si>
  <si>
    <t>BLOCK G(121-140)</t>
  </si>
  <si>
    <t>BLOCK F (93-120)</t>
  </si>
  <si>
    <t>BLOCK E (65-92)</t>
  </si>
  <si>
    <t>BLOCK D (49-64)</t>
  </si>
  <si>
    <t>BLOCK C (33-48)</t>
  </si>
  <si>
    <t>UG TANK</t>
  </si>
  <si>
    <t>MCD OFFICE + PUMP ROOM + TOILET</t>
  </si>
  <si>
    <t>R.C.C Framed Structure</t>
  </si>
  <si>
    <t>MS Frame and Wooden Door</t>
  </si>
  <si>
    <t>Grey Kota Stone</t>
  </si>
  <si>
    <t>Simple plastered and further painted</t>
  </si>
  <si>
    <t>MS Frame and Wooden Door and Alluminium frame with glass window</t>
  </si>
  <si>
    <t>P.C.C only</t>
  </si>
  <si>
    <t>MS Frame and Wooden Door and MS Grill with glass, in windows</t>
  </si>
  <si>
    <t>BUILDINGS</t>
  </si>
  <si>
    <t>BOUNDARY WALLS</t>
  </si>
  <si>
    <t xml:space="preserve">BUILDINGS &amp; BOUNDARY WALLS </t>
  </si>
  <si>
    <t>Unit</t>
  </si>
  <si>
    <t>Buildings</t>
  </si>
  <si>
    <t>Depreciated Replacement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</si>
</sst>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_ ;_ * \-#,##0.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4" fillId="0" borderId="0" xfId="1" applyFont="1" applyAlignment="1">
      <alignment horizontal="center"/>
    </xf>
    <xf numFmtId="0" fontId="4" fillId="0" borderId="0" xfId="1" applyFont="1"/>
    <xf numFmtId="166" fontId="4" fillId="0" borderId="0" xfId="2" applyNumberFormat="1" applyFont="1" applyAlignment="1">
      <alignment horizontal="center"/>
    </xf>
    <xf numFmtId="43" fontId="4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5" fillId="3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65" fontId="6" fillId="0" borderId="0" xfId="2" applyNumberFormat="1" applyFont="1"/>
    <xf numFmtId="165" fontId="5" fillId="0" borderId="0" xfId="2" applyNumberFormat="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43" fontId="6" fillId="0" borderId="0" xfId="2" applyFont="1"/>
    <xf numFmtId="43" fontId="6" fillId="3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Font="1"/>
    <xf numFmtId="164" fontId="6" fillId="0" borderId="1" xfId="2" applyNumberFormat="1" applyFont="1" applyBorder="1" applyAlignment="1">
      <alignment horizontal="center" vertical="center"/>
    </xf>
    <xf numFmtId="44" fontId="6" fillId="0" borderId="1" xfId="2" applyNumberFormat="1" applyFont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/>
    <xf numFmtId="164" fontId="6" fillId="0" borderId="0" xfId="2" applyNumberFormat="1" applyFont="1"/>
    <xf numFmtId="164" fontId="5" fillId="2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/>
    </xf>
    <xf numFmtId="164" fontId="5" fillId="0" borderId="0" xfId="2" applyNumberFormat="1" applyFont="1"/>
    <xf numFmtId="9" fontId="6" fillId="0" borderId="0" xfId="2" applyNumberFormat="1" applyFont="1"/>
    <xf numFmtId="9" fontId="5" fillId="2" borderId="1" xfId="2" applyNumberFormat="1" applyFont="1" applyFill="1" applyBorder="1" applyAlignment="1">
      <alignment horizontal="center" vertical="center" wrapText="1"/>
    </xf>
    <xf numFmtId="9" fontId="6" fillId="0" borderId="1" xfId="3" applyNumberFormat="1" applyFont="1" applyBorder="1" applyAlignment="1">
      <alignment horizontal="center" vertical="center"/>
    </xf>
    <xf numFmtId="9" fontId="6" fillId="0" borderId="1" xfId="2" applyNumberFormat="1" applyFont="1" applyBorder="1" applyAlignment="1">
      <alignment horizontal="center" vertical="center"/>
    </xf>
    <xf numFmtId="9" fontId="6" fillId="3" borderId="1" xfId="2" applyNumberFormat="1" applyFont="1" applyFill="1" applyBorder="1" applyAlignment="1">
      <alignment horizontal="center" vertical="center"/>
    </xf>
    <xf numFmtId="9" fontId="5" fillId="3" borderId="1" xfId="2" applyNumberFormat="1" applyFont="1" applyFill="1" applyBorder="1" applyAlignment="1">
      <alignment horizontal="center" vertical="center"/>
    </xf>
    <xf numFmtId="9" fontId="5" fillId="0" borderId="0" xfId="2" applyNumberFormat="1" applyFont="1"/>
    <xf numFmtId="0" fontId="0" fillId="0" borderId="0" xfId="0" applyAlignment="1"/>
    <xf numFmtId="0" fontId="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43" fontId="6" fillId="0" borderId="4" xfId="2" applyFont="1" applyBorder="1" applyAlignment="1">
      <alignment horizontal="center" vertical="center"/>
    </xf>
    <xf numFmtId="43" fontId="6" fillId="0" borderId="7" xfId="2" applyFont="1" applyBorder="1" applyAlignment="1">
      <alignment horizontal="center" vertical="center"/>
    </xf>
    <xf numFmtId="43" fontId="6" fillId="0" borderId="5" xfId="2" applyFont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165" fontId="6" fillId="0" borderId="7" xfId="2" applyNumberFormat="1" applyFont="1" applyBorder="1" applyAlignment="1">
      <alignment horizontal="center" vertical="center"/>
    </xf>
    <xf numFmtId="165" fontId="6" fillId="0" borderId="5" xfId="2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6" fillId="0" borderId="4" xfId="2" applyNumberFormat="1" applyFont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9" fontId="6" fillId="0" borderId="4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9" fontId="6" fillId="0" borderId="5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164" fontId="6" fillId="0" borderId="0" xfId="2" applyNumberFormat="1" applyFont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44" fontId="6" fillId="0" borderId="0" xfId="2" applyNumberFormat="1" applyFont="1"/>
    <xf numFmtId="44" fontId="5" fillId="2" borderId="1" xfId="2" applyNumberFormat="1" applyFont="1" applyFill="1" applyBorder="1" applyAlignment="1">
      <alignment horizontal="center" vertical="center" wrapText="1"/>
    </xf>
    <xf numFmtId="44" fontId="6" fillId="0" borderId="4" xfId="2" applyNumberFormat="1" applyFont="1" applyBorder="1" applyAlignment="1">
      <alignment horizontal="center" vertical="center"/>
    </xf>
    <xf numFmtId="44" fontId="6" fillId="0" borderId="7" xfId="2" applyNumberFormat="1" applyFont="1" applyBorder="1" applyAlignment="1">
      <alignment horizontal="center" vertical="center"/>
    </xf>
    <xf numFmtId="44" fontId="6" fillId="0" borderId="5" xfId="2" applyNumberFormat="1" applyFont="1" applyBorder="1" applyAlignment="1">
      <alignment horizontal="center" vertical="center"/>
    </xf>
    <xf numFmtId="44" fontId="6" fillId="3" borderId="1" xfId="2" applyNumberFormat="1" applyFont="1" applyFill="1" applyBorder="1" applyAlignment="1">
      <alignment horizontal="center" vertical="center"/>
    </xf>
    <xf numFmtId="44" fontId="5" fillId="3" borderId="1" xfId="2" applyNumberFormat="1" applyFont="1" applyFill="1" applyBorder="1" applyAlignment="1">
      <alignment horizontal="center" vertical="center"/>
    </xf>
    <xf numFmtId="44" fontId="5" fillId="0" borderId="0" xfId="2" applyNumberFormat="1" applyFont="1"/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1"/>
  <sheetViews>
    <sheetView zoomScaleNormal="100" zoomScaleSheetLayoutView="130" workbookViewId="0">
      <selection activeCell="H10" sqref="H10"/>
    </sheetView>
  </sheetViews>
  <sheetFormatPr defaultRowHeight="15" x14ac:dyDescent="0.25"/>
  <cols>
    <col min="1" max="1" width="9.140625" style="3"/>
    <col min="2" max="3" width="9.140625" style="2"/>
    <col min="4" max="4" width="9.140625" style="3"/>
    <col min="5" max="6" width="9.140625" style="2"/>
    <col min="7" max="7" width="9.140625" style="4"/>
    <col min="8" max="10" width="9.140625" style="2"/>
    <col min="11" max="11" width="9.140625" style="5"/>
    <col min="12" max="12" width="9.140625" style="2"/>
    <col min="14" max="16384" width="9.140625" style="3"/>
  </cols>
  <sheetData/>
  <pageMargins left="0.71" right="0.45" top="0.7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9"/>
  <sheetViews>
    <sheetView tabSelected="1" topLeftCell="A34" zoomScaleNormal="100" workbookViewId="0">
      <selection activeCell="B45" sqref="B45:E49"/>
    </sheetView>
  </sheetViews>
  <sheetFormatPr defaultRowHeight="12" x14ac:dyDescent="0.2"/>
  <cols>
    <col min="1" max="1" width="9.140625" style="16"/>
    <col min="2" max="2" width="4.85546875" style="13" customWidth="1"/>
    <col min="3" max="3" width="14.28515625" style="14" customWidth="1"/>
    <col min="4" max="4" width="16" style="14" customWidth="1"/>
    <col min="5" max="5" width="10.140625" style="15" bestFit="1" customWidth="1"/>
    <col min="6" max="6" width="6.5703125" style="15" customWidth="1"/>
    <col min="7" max="7" width="7.140625" style="15" customWidth="1"/>
    <col min="8" max="8" width="7.28515625" style="15" customWidth="1"/>
    <col min="9" max="9" width="7.140625" style="94" customWidth="1"/>
    <col min="10" max="10" width="7.85546875" style="94" bestFit="1" customWidth="1"/>
    <col min="11" max="11" width="9.140625" style="16" customWidth="1"/>
    <col min="12" max="12" width="6.85546875" style="16" customWidth="1"/>
    <col min="13" max="13" width="10.5703125" style="16" customWidth="1"/>
    <col min="14" max="14" width="10.85546875" style="16" customWidth="1"/>
    <col min="15" max="15" width="11.28515625" style="29" customWidth="1"/>
    <col min="16" max="16" width="13.42578125" style="38" hidden="1" customWidth="1"/>
    <col min="17" max="17" width="7" style="42" hidden="1" customWidth="1"/>
    <col min="18" max="18" width="7.5703125" style="42" hidden="1" customWidth="1"/>
    <col min="19" max="19" width="10" style="97" hidden="1" customWidth="1"/>
    <col min="20" max="20" width="11.42578125" style="17" customWidth="1"/>
    <col min="21" max="21" width="14.85546875" style="17" customWidth="1"/>
    <col min="22" max="23" width="11" style="28" customWidth="1"/>
    <col min="24" max="24" width="11.28515625" style="16" customWidth="1"/>
    <col min="25" max="25" width="46.85546875" style="16" customWidth="1"/>
    <col min="26" max="16384" width="9.140625" style="16"/>
  </cols>
  <sheetData>
    <row r="2" spans="2:24" ht="33.75" customHeight="1" x14ac:dyDescent="0.2">
      <c r="B2" s="105" t="s">
        <v>105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2:24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2:24" ht="57.75" customHeight="1" x14ac:dyDescent="0.2">
      <c r="B4" s="6" t="s">
        <v>19</v>
      </c>
      <c r="C4" s="6" t="s">
        <v>0</v>
      </c>
      <c r="D4" s="6" t="s">
        <v>20</v>
      </c>
      <c r="E4" s="6" t="s">
        <v>1</v>
      </c>
      <c r="F4" s="6" t="s">
        <v>4</v>
      </c>
      <c r="G4" s="6" t="s">
        <v>2</v>
      </c>
      <c r="H4" s="6" t="s">
        <v>3</v>
      </c>
      <c r="I4" s="39" t="s">
        <v>41</v>
      </c>
      <c r="J4" s="39" t="s">
        <v>42</v>
      </c>
      <c r="K4" s="6" t="s">
        <v>5</v>
      </c>
      <c r="L4" s="6" t="s">
        <v>43</v>
      </c>
      <c r="M4" s="6" t="s">
        <v>7</v>
      </c>
      <c r="N4" s="6" t="s">
        <v>67</v>
      </c>
      <c r="O4" s="7" t="s">
        <v>8</v>
      </c>
      <c r="P4" s="39" t="s">
        <v>66</v>
      </c>
      <c r="Q4" s="43" t="s">
        <v>71</v>
      </c>
      <c r="R4" s="43" t="s">
        <v>63</v>
      </c>
      <c r="S4" s="98" t="s">
        <v>65</v>
      </c>
      <c r="T4" s="19" t="s">
        <v>64</v>
      </c>
      <c r="U4" s="19" t="s">
        <v>9</v>
      </c>
      <c r="V4" s="20" t="s">
        <v>10</v>
      </c>
      <c r="W4" s="20" t="s">
        <v>11</v>
      </c>
      <c r="X4" s="20" t="s">
        <v>67</v>
      </c>
    </row>
    <row r="5" spans="2:24" ht="19.5" customHeight="1" x14ac:dyDescent="0.2">
      <c r="B5" s="8">
        <v>1</v>
      </c>
      <c r="C5" s="9" t="s">
        <v>21</v>
      </c>
      <c r="D5" s="9" t="s">
        <v>44</v>
      </c>
      <c r="E5" s="9" t="s">
        <v>17</v>
      </c>
      <c r="F5" s="9">
        <v>12</v>
      </c>
      <c r="G5" s="8">
        <v>2011</v>
      </c>
      <c r="H5" s="8" t="s">
        <v>45</v>
      </c>
      <c r="I5" s="33">
        <v>1024</v>
      </c>
      <c r="J5" s="33">
        <f>10.7642*I5</f>
        <v>11022.540800000001</v>
      </c>
      <c r="K5" s="8">
        <v>2023</v>
      </c>
      <c r="L5" s="8">
        <f t="shared" ref="L5:L19" si="0">K5-G5</f>
        <v>12</v>
      </c>
      <c r="M5" s="8">
        <v>60</v>
      </c>
      <c r="N5" s="21">
        <v>0.1</v>
      </c>
      <c r="O5" s="10">
        <f>(1-N5)/M5</f>
        <v>1.5000000000000001E-2</v>
      </c>
      <c r="P5" s="33">
        <f>9150+150+630+450</f>
        <v>10380</v>
      </c>
      <c r="Q5" s="44">
        <v>1.65</v>
      </c>
      <c r="R5" s="44">
        <v>0</v>
      </c>
      <c r="S5" s="34">
        <f t="shared" ref="S5:S6" si="1">(Q5*P5)*(1-R5)</f>
        <v>17127</v>
      </c>
      <c r="T5" s="22">
        <f t="shared" ref="T5:T21" si="2">S5/10.7639</f>
        <v>1591.15190590771</v>
      </c>
      <c r="U5" s="22">
        <f t="shared" ref="U5:U20" si="3">T5*J5</f>
        <v>17538536.801865496</v>
      </c>
      <c r="V5" s="23">
        <f t="shared" ref="V5:V23" si="4">U5*O5*IF(L5&gt;M5,M5,L5)</f>
        <v>3156936.6243357901</v>
      </c>
      <c r="W5" s="23">
        <f t="shared" ref="W5:W23" si="5">U5-V5</f>
        <v>14381600.177529706</v>
      </c>
      <c r="X5" s="23">
        <f>N5*U5</f>
        <v>1753853.6801865497</v>
      </c>
    </row>
    <row r="6" spans="2:24" ht="24" x14ac:dyDescent="0.2">
      <c r="B6" s="8">
        <f>B5+1</f>
        <v>2</v>
      </c>
      <c r="C6" s="9" t="s">
        <v>22</v>
      </c>
      <c r="D6" s="9" t="s">
        <v>44</v>
      </c>
      <c r="E6" s="9" t="s">
        <v>17</v>
      </c>
      <c r="F6" s="9">
        <v>12</v>
      </c>
      <c r="G6" s="8">
        <v>2011</v>
      </c>
      <c r="H6" s="8" t="s">
        <v>45</v>
      </c>
      <c r="I6" s="33">
        <v>486</v>
      </c>
      <c r="J6" s="33">
        <f t="shared" ref="J6:J21" si="6">10.7642*I6</f>
        <v>5231.4012000000002</v>
      </c>
      <c r="K6" s="8">
        <v>2023</v>
      </c>
      <c r="L6" s="8">
        <f t="shared" si="0"/>
        <v>12</v>
      </c>
      <c r="M6" s="8">
        <v>60</v>
      </c>
      <c r="N6" s="21">
        <v>0.1</v>
      </c>
      <c r="O6" s="10">
        <f t="shared" ref="O6:O19" si="7">(1-N6)/M6</f>
        <v>1.5000000000000001E-2</v>
      </c>
      <c r="P6" s="33">
        <f>9150+150+630+450</f>
        <v>10380</v>
      </c>
      <c r="Q6" s="45">
        <v>1.65</v>
      </c>
      <c r="R6" s="45">
        <v>0</v>
      </c>
      <c r="S6" s="34">
        <f t="shared" si="1"/>
        <v>17127</v>
      </c>
      <c r="T6" s="22">
        <f t="shared" si="2"/>
        <v>1591.15190590771</v>
      </c>
      <c r="U6" s="22">
        <f t="shared" si="3"/>
        <v>8323953.9899478815</v>
      </c>
      <c r="V6" s="23">
        <f t="shared" si="4"/>
        <v>1498311.7181906188</v>
      </c>
      <c r="W6" s="23">
        <f t="shared" si="5"/>
        <v>6825642.2717572628</v>
      </c>
      <c r="X6" s="23">
        <f>N6*U6</f>
        <v>832395.39899478818</v>
      </c>
    </row>
    <row r="7" spans="2:24" ht="21" customHeight="1" x14ac:dyDescent="0.2">
      <c r="B7" s="8">
        <f t="shared" ref="B7:B20" si="8">B6+1</f>
        <v>3</v>
      </c>
      <c r="C7" s="8" t="s">
        <v>23</v>
      </c>
      <c r="D7" s="9" t="s">
        <v>44</v>
      </c>
      <c r="E7" s="9" t="s">
        <v>37</v>
      </c>
      <c r="F7" s="9">
        <v>12</v>
      </c>
      <c r="G7" s="8">
        <v>1958</v>
      </c>
      <c r="H7" s="8" t="s">
        <v>45</v>
      </c>
      <c r="I7" s="33">
        <v>1430</v>
      </c>
      <c r="J7" s="33">
        <f t="shared" si="6"/>
        <v>15392.806</v>
      </c>
      <c r="K7" s="8">
        <v>2023</v>
      </c>
      <c r="L7" s="8">
        <f t="shared" si="0"/>
        <v>65</v>
      </c>
      <c r="M7" s="8">
        <v>60</v>
      </c>
      <c r="N7" s="21">
        <v>0.05</v>
      </c>
      <c r="O7" s="10">
        <f t="shared" si="7"/>
        <v>1.5833333333333331E-2</v>
      </c>
      <c r="P7" s="33">
        <f>9000</f>
        <v>9000</v>
      </c>
      <c r="Q7" s="45">
        <v>1.65</v>
      </c>
      <c r="R7" s="45">
        <v>0.15</v>
      </c>
      <c r="S7" s="34">
        <f>(Q7*P7)*(1-R7)</f>
        <v>12622.5</v>
      </c>
      <c r="T7" s="22">
        <f t="shared" si="2"/>
        <v>1172.6697572441217</v>
      </c>
      <c r="U7" s="22">
        <f t="shared" si="3"/>
        <v>18050678.075325862</v>
      </c>
      <c r="V7" s="23">
        <f t="shared" si="4"/>
        <v>17148144.171559565</v>
      </c>
      <c r="W7" s="23">
        <f t="shared" si="5"/>
        <v>902533.9037662968</v>
      </c>
      <c r="X7" s="23">
        <f>U7-V7</f>
        <v>902533.9037662968</v>
      </c>
    </row>
    <row r="8" spans="2:24" ht="18.75" customHeight="1" x14ac:dyDescent="0.2">
      <c r="B8" s="8">
        <f t="shared" si="8"/>
        <v>4</v>
      </c>
      <c r="C8" s="8" t="s">
        <v>24</v>
      </c>
      <c r="D8" s="9" t="s">
        <v>44</v>
      </c>
      <c r="E8" s="9" t="s">
        <v>16</v>
      </c>
      <c r="F8" s="9">
        <v>10</v>
      </c>
      <c r="G8" s="8">
        <v>1958</v>
      </c>
      <c r="H8" s="8" t="s">
        <v>45</v>
      </c>
      <c r="I8" s="33">
        <v>30</v>
      </c>
      <c r="J8" s="33">
        <f t="shared" si="6"/>
        <v>322.92600000000004</v>
      </c>
      <c r="K8" s="8">
        <v>2023</v>
      </c>
      <c r="L8" s="8">
        <f t="shared" si="0"/>
        <v>65</v>
      </c>
      <c r="M8" s="8">
        <v>60</v>
      </c>
      <c r="N8" s="21">
        <v>0.05</v>
      </c>
      <c r="O8" s="10">
        <f t="shared" si="7"/>
        <v>1.5833333333333331E-2</v>
      </c>
      <c r="P8" s="33">
        <f>9000</f>
        <v>9000</v>
      </c>
      <c r="Q8" s="45">
        <v>1.65</v>
      </c>
      <c r="R8" s="45">
        <v>0.15</v>
      </c>
      <c r="S8" s="34">
        <f t="shared" ref="S8:S23" si="9">(Q8*P8)*(1-R8)</f>
        <v>12622.5</v>
      </c>
      <c r="T8" s="22">
        <f t="shared" si="2"/>
        <v>1172.6697572441217</v>
      </c>
      <c r="U8" s="22">
        <f t="shared" si="3"/>
        <v>378685.55402781529</v>
      </c>
      <c r="V8" s="23">
        <f t="shared" si="4"/>
        <v>359751.27632642444</v>
      </c>
      <c r="W8" s="23">
        <f t="shared" si="5"/>
        <v>18934.277701390849</v>
      </c>
      <c r="X8" s="23">
        <f t="shared" ref="X8:X20" si="10">U8-V8</f>
        <v>18934.277701390849</v>
      </c>
    </row>
    <row r="9" spans="2:24" ht="23.25" customHeight="1" x14ac:dyDescent="0.2">
      <c r="B9" s="8">
        <f t="shared" si="8"/>
        <v>5</v>
      </c>
      <c r="C9" s="8" t="s">
        <v>25</v>
      </c>
      <c r="D9" s="9" t="s">
        <v>44</v>
      </c>
      <c r="E9" s="9" t="s">
        <v>16</v>
      </c>
      <c r="F9" s="9">
        <v>10</v>
      </c>
      <c r="G9" s="8">
        <v>1958</v>
      </c>
      <c r="H9" s="8" t="s">
        <v>45</v>
      </c>
      <c r="I9" s="33">
        <v>284</v>
      </c>
      <c r="J9" s="33">
        <f t="shared" si="6"/>
        <v>3057.0328000000004</v>
      </c>
      <c r="K9" s="8">
        <v>2023</v>
      </c>
      <c r="L9" s="8">
        <f t="shared" si="0"/>
        <v>65</v>
      </c>
      <c r="M9" s="8">
        <v>60</v>
      </c>
      <c r="N9" s="21">
        <v>0.05</v>
      </c>
      <c r="O9" s="10">
        <f t="shared" si="7"/>
        <v>1.5833333333333331E-2</v>
      </c>
      <c r="P9" s="33">
        <f>9000</f>
        <v>9000</v>
      </c>
      <c r="Q9" s="45">
        <v>1.65</v>
      </c>
      <c r="R9" s="45">
        <v>0.15</v>
      </c>
      <c r="S9" s="34">
        <f t="shared" si="9"/>
        <v>12622.5</v>
      </c>
      <c r="T9" s="22">
        <f t="shared" si="2"/>
        <v>1172.6697572441217</v>
      </c>
      <c r="U9" s="22">
        <f t="shared" si="3"/>
        <v>3584889.9114633179</v>
      </c>
      <c r="V9" s="23">
        <f t="shared" si="4"/>
        <v>3405645.4158901516</v>
      </c>
      <c r="W9" s="23">
        <f t="shared" si="5"/>
        <v>179244.49557316629</v>
      </c>
      <c r="X9" s="23">
        <f t="shared" si="10"/>
        <v>179244.49557316629</v>
      </c>
    </row>
    <row r="10" spans="2:24" ht="21" customHeight="1" x14ac:dyDescent="0.2">
      <c r="B10" s="8">
        <f t="shared" si="8"/>
        <v>6</v>
      </c>
      <c r="C10" s="8" t="s">
        <v>26</v>
      </c>
      <c r="D10" s="9" t="s">
        <v>44</v>
      </c>
      <c r="E10" s="9" t="s">
        <v>16</v>
      </c>
      <c r="F10" s="9">
        <v>10</v>
      </c>
      <c r="G10" s="8">
        <v>1958</v>
      </c>
      <c r="H10" s="8" t="s">
        <v>45</v>
      </c>
      <c r="I10" s="33">
        <v>284</v>
      </c>
      <c r="J10" s="33">
        <f t="shared" si="6"/>
        <v>3057.0328000000004</v>
      </c>
      <c r="K10" s="8">
        <v>2023</v>
      </c>
      <c r="L10" s="8">
        <f t="shared" si="0"/>
        <v>65</v>
      </c>
      <c r="M10" s="8">
        <v>60</v>
      </c>
      <c r="N10" s="21">
        <v>0.05</v>
      </c>
      <c r="O10" s="10">
        <f t="shared" si="7"/>
        <v>1.5833333333333331E-2</v>
      </c>
      <c r="P10" s="33">
        <f>9000</f>
        <v>9000</v>
      </c>
      <c r="Q10" s="45">
        <v>1.65</v>
      </c>
      <c r="R10" s="45">
        <v>0.15</v>
      </c>
      <c r="S10" s="34">
        <f t="shared" si="9"/>
        <v>12622.5</v>
      </c>
      <c r="T10" s="22">
        <f t="shared" si="2"/>
        <v>1172.6697572441217</v>
      </c>
      <c r="U10" s="22">
        <f t="shared" si="3"/>
        <v>3584889.9114633179</v>
      </c>
      <c r="V10" s="23">
        <f t="shared" si="4"/>
        <v>3405645.4158901516</v>
      </c>
      <c r="W10" s="23">
        <f t="shared" si="5"/>
        <v>179244.49557316629</v>
      </c>
      <c r="X10" s="23">
        <f t="shared" si="10"/>
        <v>179244.49557316629</v>
      </c>
    </row>
    <row r="11" spans="2:24" ht="18.75" customHeight="1" x14ac:dyDescent="0.2">
      <c r="B11" s="8">
        <f t="shared" si="8"/>
        <v>7</v>
      </c>
      <c r="C11" s="8" t="s">
        <v>27</v>
      </c>
      <c r="D11" s="9" t="s">
        <v>44</v>
      </c>
      <c r="E11" s="9" t="s">
        <v>16</v>
      </c>
      <c r="F11" s="9">
        <v>10</v>
      </c>
      <c r="G11" s="8">
        <v>1958</v>
      </c>
      <c r="H11" s="8" t="s">
        <v>45</v>
      </c>
      <c r="I11" s="33">
        <v>284</v>
      </c>
      <c r="J11" s="33">
        <f t="shared" si="6"/>
        <v>3057.0328000000004</v>
      </c>
      <c r="K11" s="8">
        <v>2023</v>
      </c>
      <c r="L11" s="8">
        <f t="shared" si="0"/>
        <v>65</v>
      </c>
      <c r="M11" s="8">
        <v>60</v>
      </c>
      <c r="N11" s="21">
        <v>0.05</v>
      </c>
      <c r="O11" s="10">
        <f t="shared" si="7"/>
        <v>1.5833333333333331E-2</v>
      </c>
      <c r="P11" s="33">
        <f>9000</f>
        <v>9000</v>
      </c>
      <c r="Q11" s="45">
        <v>1.65</v>
      </c>
      <c r="R11" s="45">
        <v>0.15</v>
      </c>
      <c r="S11" s="34">
        <f t="shared" si="9"/>
        <v>12622.5</v>
      </c>
      <c r="T11" s="22">
        <f t="shared" si="2"/>
        <v>1172.6697572441217</v>
      </c>
      <c r="U11" s="22">
        <f t="shared" si="3"/>
        <v>3584889.9114633179</v>
      </c>
      <c r="V11" s="23">
        <f t="shared" si="4"/>
        <v>3405645.4158901516</v>
      </c>
      <c r="W11" s="23">
        <f t="shared" si="5"/>
        <v>179244.49557316629</v>
      </c>
      <c r="X11" s="23">
        <f t="shared" si="10"/>
        <v>179244.49557316629</v>
      </c>
    </row>
    <row r="12" spans="2:24" ht="17.25" customHeight="1" x14ac:dyDescent="0.2">
      <c r="B12" s="8">
        <f t="shared" si="8"/>
        <v>8</v>
      </c>
      <c r="C12" s="8" t="s">
        <v>28</v>
      </c>
      <c r="D12" s="9" t="s">
        <v>44</v>
      </c>
      <c r="E12" s="9" t="s">
        <v>16</v>
      </c>
      <c r="F12" s="9">
        <v>10</v>
      </c>
      <c r="G12" s="8">
        <v>1958</v>
      </c>
      <c r="H12" s="8" t="s">
        <v>45</v>
      </c>
      <c r="I12" s="33">
        <v>284</v>
      </c>
      <c r="J12" s="33">
        <f t="shared" si="6"/>
        <v>3057.0328000000004</v>
      </c>
      <c r="K12" s="8">
        <v>2023</v>
      </c>
      <c r="L12" s="8">
        <f t="shared" si="0"/>
        <v>65</v>
      </c>
      <c r="M12" s="8">
        <v>60</v>
      </c>
      <c r="N12" s="21">
        <v>0.05</v>
      </c>
      <c r="O12" s="10">
        <f t="shared" si="7"/>
        <v>1.5833333333333331E-2</v>
      </c>
      <c r="P12" s="33">
        <f>9000</f>
        <v>9000</v>
      </c>
      <c r="Q12" s="45">
        <v>1.65</v>
      </c>
      <c r="R12" s="45">
        <v>0.15</v>
      </c>
      <c r="S12" s="34">
        <f t="shared" si="9"/>
        <v>12622.5</v>
      </c>
      <c r="T12" s="22">
        <f t="shared" si="2"/>
        <v>1172.6697572441217</v>
      </c>
      <c r="U12" s="22">
        <f t="shared" si="3"/>
        <v>3584889.9114633179</v>
      </c>
      <c r="V12" s="23">
        <f t="shared" si="4"/>
        <v>3405645.4158901516</v>
      </c>
      <c r="W12" s="23">
        <f t="shared" si="5"/>
        <v>179244.49557316629</v>
      </c>
      <c r="X12" s="23">
        <f t="shared" si="10"/>
        <v>179244.49557316629</v>
      </c>
    </row>
    <row r="13" spans="2:24" ht="17.25" customHeight="1" x14ac:dyDescent="0.2">
      <c r="B13" s="8">
        <f t="shared" si="8"/>
        <v>9</v>
      </c>
      <c r="C13" s="8" t="s">
        <v>29</v>
      </c>
      <c r="D13" s="9" t="s">
        <v>44</v>
      </c>
      <c r="E13" s="9" t="s">
        <v>16</v>
      </c>
      <c r="F13" s="9">
        <v>10</v>
      </c>
      <c r="G13" s="8">
        <v>1958</v>
      </c>
      <c r="H13" s="8" t="s">
        <v>45</v>
      </c>
      <c r="I13" s="33">
        <v>284</v>
      </c>
      <c r="J13" s="33">
        <f>10.7642*I13</f>
        <v>3057.0328000000004</v>
      </c>
      <c r="K13" s="8">
        <v>2023</v>
      </c>
      <c r="L13" s="8">
        <f t="shared" si="0"/>
        <v>65</v>
      </c>
      <c r="M13" s="8">
        <v>60</v>
      </c>
      <c r="N13" s="21">
        <v>0.05</v>
      </c>
      <c r="O13" s="10">
        <f t="shared" si="7"/>
        <v>1.5833333333333331E-2</v>
      </c>
      <c r="P13" s="33">
        <f>9000</f>
        <v>9000</v>
      </c>
      <c r="Q13" s="45">
        <v>1.65</v>
      </c>
      <c r="R13" s="45">
        <v>0.15</v>
      </c>
      <c r="S13" s="34">
        <f t="shared" si="9"/>
        <v>12622.5</v>
      </c>
      <c r="T13" s="22">
        <f t="shared" si="2"/>
        <v>1172.6697572441217</v>
      </c>
      <c r="U13" s="22">
        <f t="shared" si="3"/>
        <v>3584889.9114633179</v>
      </c>
      <c r="V13" s="23">
        <f t="shared" si="4"/>
        <v>3405645.4158901516</v>
      </c>
      <c r="W13" s="23">
        <f t="shared" si="5"/>
        <v>179244.49557316629</v>
      </c>
      <c r="X13" s="23">
        <f t="shared" si="10"/>
        <v>179244.49557316629</v>
      </c>
    </row>
    <row r="14" spans="2:24" ht="18" customHeight="1" x14ac:dyDescent="0.2">
      <c r="B14" s="8">
        <f t="shared" si="8"/>
        <v>10</v>
      </c>
      <c r="C14" s="8" t="s">
        <v>30</v>
      </c>
      <c r="D14" s="9" t="s">
        <v>44</v>
      </c>
      <c r="E14" s="9" t="s">
        <v>16</v>
      </c>
      <c r="F14" s="9">
        <v>10</v>
      </c>
      <c r="G14" s="8">
        <v>1958</v>
      </c>
      <c r="H14" s="8" t="s">
        <v>45</v>
      </c>
      <c r="I14" s="95">
        <v>22</v>
      </c>
      <c r="J14" s="33">
        <f>10.7642*I14</f>
        <v>236.81240000000003</v>
      </c>
      <c r="K14" s="8">
        <v>2023</v>
      </c>
      <c r="L14" s="8">
        <f t="shared" si="0"/>
        <v>65</v>
      </c>
      <c r="M14" s="8">
        <v>60</v>
      </c>
      <c r="N14" s="21">
        <v>0.05</v>
      </c>
      <c r="O14" s="10">
        <f t="shared" si="7"/>
        <v>1.5833333333333331E-2</v>
      </c>
      <c r="P14" s="33">
        <f>9000</f>
        <v>9000</v>
      </c>
      <c r="Q14" s="45">
        <v>1.65</v>
      </c>
      <c r="R14" s="45">
        <v>0.15</v>
      </c>
      <c r="S14" s="34">
        <f t="shared" si="9"/>
        <v>12622.5</v>
      </c>
      <c r="T14" s="22">
        <f t="shared" si="2"/>
        <v>1172.6697572441217</v>
      </c>
      <c r="U14" s="22">
        <f t="shared" si="3"/>
        <v>277702.73962039786</v>
      </c>
      <c r="V14" s="23">
        <f t="shared" si="4"/>
        <v>263817.60263937793</v>
      </c>
      <c r="W14" s="23">
        <f t="shared" si="5"/>
        <v>13885.136981019925</v>
      </c>
      <c r="X14" s="23">
        <f t="shared" si="10"/>
        <v>13885.136981019925</v>
      </c>
    </row>
    <row r="15" spans="2:24" ht="21" customHeight="1" x14ac:dyDescent="0.2">
      <c r="B15" s="8">
        <f t="shared" si="8"/>
        <v>11</v>
      </c>
      <c r="C15" s="8" t="s">
        <v>31</v>
      </c>
      <c r="D15" s="9" t="s">
        <v>44</v>
      </c>
      <c r="E15" s="9" t="s">
        <v>16</v>
      </c>
      <c r="F15" s="9">
        <v>10</v>
      </c>
      <c r="G15" s="8">
        <v>1958</v>
      </c>
      <c r="H15" s="8" t="s">
        <v>45</v>
      </c>
      <c r="I15" s="95">
        <v>1193</v>
      </c>
      <c r="J15" s="33">
        <f>10.7642*I15</f>
        <v>12841.6906</v>
      </c>
      <c r="K15" s="8">
        <v>2023</v>
      </c>
      <c r="L15" s="8">
        <f t="shared" si="0"/>
        <v>65</v>
      </c>
      <c r="M15" s="8">
        <v>60</v>
      </c>
      <c r="N15" s="21">
        <v>0.05</v>
      </c>
      <c r="O15" s="10">
        <f t="shared" si="7"/>
        <v>1.5833333333333331E-2</v>
      </c>
      <c r="P15" s="33">
        <f>9000</f>
        <v>9000</v>
      </c>
      <c r="Q15" s="45">
        <v>1.65</v>
      </c>
      <c r="R15" s="45">
        <v>0.15</v>
      </c>
      <c r="S15" s="34">
        <f t="shared" si="9"/>
        <v>12622.5</v>
      </c>
      <c r="T15" s="22">
        <f t="shared" si="2"/>
        <v>1172.6697572441217</v>
      </c>
      <c r="U15" s="22">
        <f t="shared" si="3"/>
        <v>15059062.198506119</v>
      </c>
      <c r="V15" s="23">
        <f t="shared" si="4"/>
        <v>14306109.088580811</v>
      </c>
      <c r="W15" s="23">
        <f t="shared" si="5"/>
        <v>752953.10992530733</v>
      </c>
      <c r="X15" s="23">
        <f t="shared" si="10"/>
        <v>752953.10992530733</v>
      </c>
    </row>
    <row r="16" spans="2:24" ht="18" customHeight="1" x14ac:dyDescent="0.2">
      <c r="B16" s="8">
        <f t="shared" si="8"/>
        <v>12</v>
      </c>
      <c r="C16" s="8" t="s">
        <v>32</v>
      </c>
      <c r="D16" s="9" t="s">
        <v>44</v>
      </c>
      <c r="E16" s="9" t="s">
        <v>16</v>
      </c>
      <c r="F16" s="9">
        <v>10</v>
      </c>
      <c r="G16" s="8">
        <v>1958</v>
      </c>
      <c r="H16" s="8" t="s">
        <v>45</v>
      </c>
      <c r="I16" s="33">
        <v>1675</v>
      </c>
      <c r="J16" s="33">
        <f t="shared" si="6"/>
        <v>18030.035</v>
      </c>
      <c r="K16" s="8">
        <v>2023</v>
      </c>
      <c r="L16" s="8">
        <f t="shared" si="0"/>
        <v>65</v>
      </c>
      <c r="M16" s="8">
        <v>60</v>
      </c>
      <c r="N16" s="21">
        <v>0.05</v>
      </c>
      <c r="O16" s="10">
        <f t="shared" si="7"/>
        <v>1.5833333333333331E-2</v>
      </c>
      <c r="P16" s="33">
        <f>9000</f>
        <v>9000</v>
      </c>
      <c r="Q16" s="45">
        <v>1.65</v>
      </c>
      <c r="R16" s="45">
        <v>0.15</v>
      </c>
      <c r="S16" s="34">
        <f t="shared" si="9"/>
        <v>12622.5</v>
      </c>
      <c r="T16" s="22">
        <f t="shared" si="2"/>
        <v>1172.6697572441217</v>
      </c>
      <c r="U16" s="22">
        <f t="shared" si="3"/>
        <v>21143276.766553018</v>
      </c>
      <c r="V16" s="23">
        <f t="shared" si="4"/>
        <v>20086112.928225365</v>
      </c>
      <c r="W16" s="23">
        <f t="shared" si="5"/>
        <v>1057163.8383276537</v>
      </c>
      <c r="X16" s="23">
        <f t="shared" si="10"/>
        <v>1057163.8383276537</v>
      </c>
    </row>
    <row r="17" spans="2:24" ht="20.25" customHeight="1" x14ac:dyDescent="0.2">
      <c r="B17" s="8">
        <f t="shared" si="8"/>
        <v>13</v>
      </c>
      <c r="C17" s="8" t="s">
        <v>33</v>
      </c>
      <c r="D17" s="9" t="s">
        <v>44</v>
      </c>
      <c r="E17" s="9" t="s">
        <v>16</v>
      </c>
      <c r="F17" s="9">
        <v>10</v>
      </c>
      <c r="G17" s="8">
        <v>1958</v>
      </c>
      <c r="H17" s="8" t="s">
        <v>45</v>
      </c>
      <c r="I17" s="33">
        <v>1675</v>
      </c>
      <c r="J17" s="33">
        <f t="shared" si="6"/>
        <v>18030.035</v>
      </c>
      <c r="K17" s="8">
        <v>2023</v>
      </c>
      <c r="L17" s="8">
        <f t="shared" si="0"/>
        <v>65</v>
      </c>
      <c r="M17" s="8">
        <v>60</v>
      </c>
      <c r="N17" s="21">
        <v>0.05</v>
      </c>
      <c r="O17" s="10">
        <f t="shared" si="7"/>
        <v>1.5833333333333331E-2</v>
      </c>
      <c r="P17" s="33">
        <f>9000</f>
        <v>9000</v>
      </c>
      <c r="Q17" s="45">
        <v>1.65</v>
      </c>
      <c r="R17" s="45">
        <v>0.15</v>
      </c>
      <c r="S17" s="34">
        <f t="shared" si="9"/>
        <v>12622.5</v>
      </c>
      <c r="T17" s="22">
        <f t="shared" si="2"/>
        <v>1172.6697572441217</v>
      </c>
      <c r="U17" s="22">
        <f t="shared" si="3"/>
        <v>21143276.766553018</v>
      </c>
      <c r="V17" s="23">
        <f t="shared" si="4"/>
        <v>20086112.928225365</v>
      </c>
      <c r="W17" s="23">
        <f t="shared" si="5"/>
        <v>1057163.8383276537</v>
      </c>
      <c r="X17" s="23">
        <f t="shared" si="10"/>
        <v>1057163.8383276537</v>
      </c>
    </row>
    <row r="18" spans="2:24" ht="21.75" customHeight="1" x14ac:dyDescent="0.2">
      <c r="B18" s="8">
        <f t="shared" si="8"/>
        <v>14</v>
      </c>
      <c r="C18" s="8" t="s">
        <v>34</v>
      </c>
      <c r="D18" s="9" t="s">
        <v>44</v>
      </c>
      <c r="E18" s="9" t="s">
        <v>16</v>
      </c>
      <c r="F18" s="9">
        <v>10</v>
      </c>
      <c r="G18" s="8">
        <v>1958</v>
      </c>
      <c r="H18" s="8" t="s">
        <v>45</v>
      </c>
      <c r="I18" s="33">
        <v>954</v>
      </c>
      <c r="J18" s="33">
        <f t="shared" si="6"/>
        <v>10269.0468</v>
      </c>
      <c r="K18" s="8">
        <v>2023</v>
      </c>
      <c r="L18" s="8">
        <f t="shared" si="0"/>
        <v>65</v>
      </c>
      <c r="M18" s="8">
        <v>60</v>
      </c>
      <c r="N18" s="21">
        <v>0.05</v>
      </c>
      <c r="O18" s="10">
        <f t="shared" si="7"/>
        <v>1.5833333333333331E-2</v>
      </c>
      <c r="P18" s="33">
        <f>9000</f>
        <v>9000</v>
      </c>
      <c r="Q18" s="45">
        <v>1.65</v>
      </c>
      <c r="R18" s="45">
        <v>0.15</v>
      </c>
      <c r="S18" s="34">
        <f t="shared" si="9"/>
        <v>12622.5</v>
      </c>
      <c r="T18" s="22">
        <f t="shared" si="2"/>
        <v>1172.6697572441217</v>
      </c>
      <c r="U18" s="22">
        <f t="shared" si="3"/>
        <v>12042200.618084524</v>
      </c>
      <c r="V18" s="23">
        <f t="shared" si="4"/>
        <v>11440090.587180296</v>
      </c>
      <c r="W18" s="23">
        <f t="shared" si="5"/>
        <v>602110.03090422787</v>
      </c>
      <c r="X18" s="23">
        <f t="shared" si="10"/>
        <v>602110.03090422787</v>
      </c>
    </row>
    <row r="19" spans="2:24" ht="18" customHeight="1" x14ac:dyDescent="0.2">
      <c r="B19" s="8">
        <f t="shared" si="8"/>
        <v>15</v>
      </c>
      <c r="C19" s="8" t="s">
        <v>35</v>
      </c>
      <c r="D19" s="9" t="s">
        <v>44</v>
      </c>
      <c r="E19" s="9" t="s">
        <v>16</v>
      </c>
      <c r="F19" s="9">
        <v>10</v>
      </c>
      <c r="G19" s="8">
        <v>1958</v>
      </c>
      <c r="H19" s="8" t="s">
        <v>45</v>
      </c>
      <c r="I19" s="33">
        <v>954</v>
      </c>
      <c r="J19" s="33">
        <f t="shared" si="6"/>
        <v>10269.0468</v>
      </c>
      <c r="K19" s="8">
        <v>2023</v>
      </c>
      <c r="L19" s="8">
        <f t="shared" si="0"/>
        <v>65</v>
      </c>
      <c r="M19" s="8">
        <v>60</v>
      </c>
      <c r="N19" s="21">
        <v>0.05</v>
      </c>
      <c r="O19" s="10">
        <f t="shared" si="7"/>
        <v>1.5833333333333331E-2</v>
      </c>
      <c r="P19" s="33">
        <f>9000</f>
        <v>9000</v>
      </c>
      <c r="Q19" s="45">
        <v>1.65</v>
      </c>
      <c r="R19" s="45">
        <v>0.15</v>
      </c>
      <c r="S19" s="34">
        <f t="shared" si="9"/>
        <v>12622.5</v>
      </c>
      <c r="T19" s="22">
        <f t="shared" si="2"/>
        <v>1172.6697572441217</v>
      </c>
      <c r="U19" s="22">
        <f t="shared" si="3"/>
        <v>12042200.618084524</v>
      </c>
      <c r="V19" s="23">
        <f t="shared" si="4"/>
        <v>11440090.587180296</v>
      </c>
      <c r="W19" s="23">
        <f t="shared" si="5"/>
        <v>602110.03090422787</v>
      </c>
      <c r="X19" s="23">
        <f t="shared" si="10"/>
        <v>602110.03090422787</v>
      </c>
    </row>
    <row r="20" spans="2:24" ht="15.75" customHeight="1" x14ac:dyDescent="0.2">
      <c r="B20" s="8">
        <f t="shared" si="8"/>
        <v>16</v>
      </c>
      <c r="C20" s="8" t="s">
        <v>36</v>
      </c>
      <c r="D20" s="9" t="s">
        <v>40</v>
      </c>
      <c r="E20" s="9" t="s">
        <v>38</v>
      </c>
      <c r="F20" s="9">
        <v>0</v>
      </c>
      <c r="G20" s="8" t="s">
        <v>38</v>
      </c>
      <c r="H20" s="8" t="s">
        <v>45</v>
      </c>
      <c r="I20" s="33">
        <v>0</v>
      </c>
      <c r="J20" s="33">
        <f t="shared" si="6"/>
        <v>0</v>
      </c>
      <c r="K20" s="8">
        <v>2023</v>
      </c>
      <c r="L20" s="8">
        <v>0</v>
      </c>
      <c r="M20" s="8">
        <v>0</v>
      </c>
      <c r="N20" s="21">
        <v>0</v>
      </c>
      <c r="O20" s="10">
        <v>0</v>
      </c>
      <c r="P20" s="33"/>
      <c r="Q20" s="45"/>
      <c r="R20" s="45"/>
      <c r="S20" s="34">
        <f>Q20*P20</f>
        <v>0</v>
      </c>
      <c r="T20" s="22">
        <f t="shared" si="2"/>
        <v>0</v>
      </c>
      <c r="U20" s="22">
        <f t="shared" si="3"/>
        <v>0</v>
      </c>
      <c r="V20" s="23">
        <f t="shared" si="4"/>
        <v>0</v>
      </c>
      <c r="W20" s="23">
        <f t="shared" si="5"/>
        <v>0</v>
      </c>
      <c r="X20" s="23">
        <f t="shared" si="10"/>
        <v>0</v>
      </c>
    </row>
    <row r="21" spans="2:24" ht="15.75" customHeight="1" x14ac:dyDescent="0.2">
      <c r="B21" s="56">
        <v>17</v>
      </c>
      <c r="C21" s="75" t="s">
        <v>39</v>
      </c>
      <c r="D21" s="75" t="s">
        <v>44</v>
      </c>
      <c r="E21" s="75" t="s">
        <v>18</v>
      </c>
      <c r="F21" s="75">
        <v>10</v>
      </c>
      <c r="G21" s="56">
        <v>1958</v>
      </c>
      <c r="H21" s="56" t="s">
        <v>45</v>
      </c>
      <c r="I21" s="81">
        <v>47.67</v>
      </c>
      <c r="J21" s="81">
        <f t="shared" si="6"/>
        <v>513.129414</v>
      </c>
      <c r="K21" s="56">
        <v>2023</v>
      </c>
      <c r="L21" s="56">
        <f>K21-G21</f>
        <v>65</v>
      </c>
      <c r="M21" s="56">
        <v>60</v>
      </c>
      <c r="N21" s="66">
        <v>0.05</v>
      </c>
      <c r="O21" s="69">
        <v>0.02</v>
      </c>
      <c r="P21" s="81">
        <f>9000</f>
        <v>9000</v>
      </c>
      <c r="Q21" s="84">
        <v>1.65</v>
      </c>
      <c r="R21" s="84">
        <v>0.15</v>
      </c>
      <c r="S21" s="99">
        <f t="shared" si="9"/>
        <v>12622.5</v>
      </c>
      <c r="T21" s="72">
        <f t="shared" si="2"/>
        <v>1172.6697572441217</v>
      </c>
      <c r="U21" s="72">
        <f>T21*J21</f>
        <v>601731.34535019845</v>
      </c>
      <c r="V21" s="60">
        <f t="shared" si="4"/>
        <v>722077.61442023818</v>
      </c>
      <c r="W21" s="60">
        <f t="shared" si="5"/>
        <v>-120346.26907003974</v>
      </c>
      <c r="X21" s="60">
        <f>U21-V21</f>
        <v>-120346.26907003974</v>
      </c>
    </row>
    <row r="22" spans="2:24" ht="15.75" customHeight="1" x14ac:dyDescent="0.2">
      <c r="B22" s="57"/>
      <c r="C22" s="57"/>
      <c r="D22" s="76"/>
      <c r="E22" s="76"/>
      <c r="F22" s="76"/>
      <c r="G22" s="57"/>
      <c r="H22" s="57"/>
      <c r="I22" s="82"/>
      <c r="J22" s="82"/>
      <c r="K22" s="57"/>
      <c r="L22" s="57"/>
      <c r="M22" s="57"/>
      <c r="N22" s="67"/>
      <c r="O22" s="70"/>
      <c r="P22" s="82"/>
      <c r="Q22" s="85"/>
      <c r="R22" s="85"/>
      <c r="S22" s="100">
        <f t="shared" si="9"/>
        <v>0</v>
      </c>
      <c r="T22" s="73"/>
      <c r="U22" s="73"/>
      <c r="V22" s="61">
        <f t="shared" si="4"/>
        <v>0</v>
      </c>
      <c r="W22" s="61">
        <f t="shared" si="5"/>
        <v>0</v>
      </c>
      <c r="X22" s="61"/>
    </row>
    <row r="23" spans="2:24" ht="15.75" customHeight="1" x14ac:dyDescent="0.2">
      <c r="B23" s="58"/>
      <c r="C23" s="58"/>
      <c r="D23" s="77"/>
      <c r="E23" s="77"/>
      <c r="F23" s="77"/>
      <c r="G23" s="58"/>
      <c r="H23" s="58"/>
      <c r="I23" s="83"/>
      <c r="J23" s="83"/>
      <c r="K23" s="58"/>
      <c r="L23" s="58"/>
      <c r="M23" s="58"/>
      <c r="N23" s="68"/>
      <c r="O23" s="71"/>
      <c r="P23" s="83"/>
      <c r="Q23" s="86"/>
      <c r="R23" s="86"/>
      <c r="S23" s="101">
        <f t="shared" si="9"/>
        <v>0</v>
      </c>
      <c r="T23" s="74"/>
      <c r="U23" s="74"/>
      <c r="V23" s="62">
        <f t="shared" si="4"/>
        <v>0</v>
      </c>
      <c r="W23" s="62">
        <f t="shared" si="5"/>
        <v>0</v>
      </c>
      <c r="X23" s="62"/>
    </row>
    <row r="24" spans="2:24" ht="25.5" customHeight="1" x14ac:dyDescent="0.2">
      <c r="B24" s="63" t="s">
        <v>14</v>
      </c>
      <c r="C24" s="64"/>
      <c r="D24" s="64"/>
      <c r="E24" s="64"/>
      <c r="F24" s="64"/>
      <c r="G24" s="64"/>
      <c r="H24" s="65"/>
      <c r="I24" s="40">
        <f>SUM(I5:I23)</f>
        <v>10910.67</v>
      </c>
      <c r="J24" s="40">
        <f>SUM(J5:J23)</f>
        <v>117444.634014</v>
      </c>
      <c r="K24" s="24"/>
      <c r="L24" s="24"/>
      <c r="M24" s="24"/>
      <c r="N24" s="24"/>
      <c r="O24" s="30"/>
      <c r="P24" s="35"/>
      <c r="Q24" s="46"/>
      <c r="R24" s="46"/>
      <c r="S24" s="102"/>
      <c r="T24" s="25"/>
      <c r="U24" s="26">
        <f>SUM(U5:U23)</f>
        <v>144525755.03123546</v>
      </c>
      <c r="V24" s="27">
        <f>SUM(V5:V23)</f>
        <v>117535782.20631491</v>
      </c>
      <c r="W24" s="27">
        <f>SUM(W5:W23)</f>
        <v>26989972.824920539</v>
      </c>
      <c r="X24" s="27">
        <f>SUM(9,X5:X23)</f>
        <v>8368988.4548149081</v>
      </c>
    </row>
    <row r="25" spans="2:24" x14ac:dyDescent="0.2">
      <c r="B25" s="90" t="s">
        <v>13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2"/>
    </row>
    <row r="26" spans="2:24" x14ac:dyDescent="0.2">
      <c r="B26" s="87" t="s">
        <v>69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</row>
    <row r="27" spans="2:24" x14ac:dyDescent="0.2">
      <c r="B27" s="87" t="s">
        <v>70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/>
    </row>
    <row r="28" spans="2:24" x14ac:dyDescent="0.2">
      <c r="B28" s="87" t="s">
        <v>72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9"/>
    </row>
    <row r="29" spans="2:24" x14ac:dyDescent="0.2">
      <c r="B29" s="87" t="s">
        <v>73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9"/>
    </row>
    <row r="30" spans="2:24" x14ac:dyDescent="0.2"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</row>
    <row r="32" spans="2:24" ht="28.5" customHeight="1" x14ac:dyDescent="0.2">
      <c r="B32" s="106" t="s">
        <v>106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</row>
    <row r="33" spans="2:22" ht="66.75" customHeight="1" x14ac:dyDescent="0.2">
      <c r="B33" s="6" t="s">
        <v>58</v>
      </c>
      <c r="C33" s="6" t="s">
        <v>46</v>
      </c>
      <c r="D33" s="6" t="s">
        <v>50</v>
      </c>
      <c r="E33" s="6" t="s">
        <v>12</v>
      </c>
      <c r="F33" s="6" t="s">
        <v>55</v>
      </c>
      <c r="G33" s="6" t="s">
        <v>62</v>
      </c>
      <c r="H33" s="6" t="s">
        <v>56</v>
      </c>
      <c r="I33" s="96" t="s">
        <v>5</v>
      </c>
      <c r="J33" s="96" t="s">
        <v>6</v>
      </c>
      <c r="K33" s="6" t="s">
        <v>7</v>
      </c>
      <c r="L33" s="6" t="s">
        <v>67</v>
      </c>
      <c r="M33" s="6" t="s">
        <v>8</v>
      </c>
      <c r="N33" s="6" t="s">
        <v>57</v>
      </c>
      <c r="O33" s="6" t="s">
        <v>9</v>
      </c>
      <c r="P33" s="39"/>
      <c r="Q33" s="43"/>
      <c r="R33" s="43"/>
      <c r="S33" s="98"/>
      <c r="T33" s="6" t="s">
        <v>10</v>
      </c>
      <c r="U33" s="20" t="s">
        <v>11</v>
      </c>
      <c r="V33" s="20" t="s">
        <v>67</v>
      </c>
    </row>
    <row r="34" spans="2:22" ht="36" x14ac:dyDescent="0.2">
      <c r="B34" s="8">
        <v>1</v>
      </c>
      <c r="C34" s="9" t="s">
        <v>47</v>
      </c>
      <c r="D34" s="9" t="s">
        <v>51</v>
      </c>
      <c r="E34" s="8">
        <v>2011</v>
      </c>
      <c r="F34" s="8">
        <v>377</v>
      </c>
      <c r="G34" s="10">
        <f t="shared" ref="G34:G37" si="11">F34/10.76</f>
        <v>35.037174721189594</v>
      </c>
      <c r="H34" s="8" t="s">
        <v>60</v>
      </c>
      <c r="I34" s="33">
        <v>2023</v>
      </c>
      <c r="J34" s="33">
        <f t="shared" ref="J34:J37" si="12">I34-E34</f>
        <v>12</v>
      </c>
      <c r="K34" s="8">
        <v>65</v>
      </c>
      <c r="L34" s="21">
        <v>0.15</v>
      </c>
      <c r="M34" s="10">
        <f t="shared" ref="M34:M37" si="13">(1-L34)/K34</f>
        <v>1.3076923076923076E-2</v>
      </c>
      <c r="N34" s="23">
        <v>5000</v>
      </c>
      <c r="O34" s="22">
        <f t="shared" ref="O34:O37" si="14">N34*G34</f>
        <v>175185.87360594797</v>
      </c>
      <c r="P34" s="33"/>
      <c r="Q34" s="45"/>
      <c r="R34" s="45"/>
      <c r="S34" s="34"/>
      <c r="T34" s="22">
        <f t="shared" ref="T34:T37" si="15">O34*M34*IF(J34&gt;K34,K34,J34)</f>
        <v>27490.706319702604</v>
      </c>
      <c r="U34" s="22">
        <f>O34-T34</f>
        <v>147695.16728624536</v>
      </c>
      <c r="V34" s="23">
        <f>L34*O34</f>
        <v>26277.881040892196</v>
      </c>
    </row>
    <row r="35" spans="2:22" x14ac:dyDescent="0.2">
      <c r="B35" s="79">
        <v>2</v>
      </c>
      <c r="C35" s="78" t="s">
        <v>48</v>
      </c>
      <c r="D35" s="9" t="s">
        <v>52</v>
      </c>
      <c r="E35" s="8">
        <v>2011</v>
      </c>
      <c r="F35" s="8">
        <v>182</v>
      </c>
      <c r="G35" s="10">
        <f t="shared" si="11"/>
        <v>16.914498141263941</v>
      </c>
      <c r="H35" s="8" t="s">
        <v>61</v>
      </c>
      <c r="I35" s="33">
        <v>2023</v>
      </c>
      <c r="J35" s="33">
        <f t="shared" si="12"/>
        <v>12</v>
      </c>
      <c r="K35" s="8">
        <v>65</v>
      </c>
      <c r="L35" s="21">
        <v>0.15</v>
      </c>
      <c r="M35" s="10">
        <f t="shared" si="13"/>
        <v>1.3076923076923076E-2</v>
      </c>
      <c r="N35" s="23">
        <v>4000</v>
      </c>
      <c r="O35" s="22">
        <f t="shared" si="14"/>
        <v>67657.992565055771</v>
      </c>
      <c r="P35" s="33"/>
      <c r="Q35" s="45"/>
      <c r="R35" s="45"/>
      <c r="S35" s="34"/>
      <c r="T35" s="22">
        <f t="shared" si="15"/>
        <v>10617.100371747212</v>
      </c>
      <c r="U35" s="22">
        <f>O35-T35</f>
        <v>57040.892193308558</v>
      </c>
      <c r="V35" s="37">
        <f>L35*O35</f>
        <v>10148.698884758365</v>
      </c>
    </row>
    <row r="36" spans="2:22" x14ac:dyDescent="0.2">
      <c r="B36" s="79"/>
      <c r="C36" s="78"/>
      <c r="D36" s="9" t="s">
        <v>53</v>
      </c>
      <c r="E36" s="8">
        <v>1958</v>
      </c>
      <c r="F36" s="8">
        <v>78</v>
      </c>
      <c r="G36" s="10">
        <f t="shared" si="11"/>
        <v>7.2490706319702607</v>
      </c>
      <c r="H36" s="8">
        <v>9</v>
      </c>
      <c r="I36" s="33">
        <v>2023</v>
      </c>
      <c r="J36" s="33">
        <f t="shared" si="12"/>
        <v>65</v>
      </c>
      <c r="K36" s="8">
        <v>65</v>
      </c>
      <c r="L36" s="21">
        <v>0.1</v>
      </c>
      <c r="M36" s="10">
        <f t="shared" si="13"/>
        <v>1.3846153846153847E-2</v>
      </c>
      <c r="N36" s="23">
        <v>4500</v>
      </c>
      <c r="O36" s="22">
        <f t="shared" si="14"/>
        <v>32620.817843866174</v>
      </c>
      <c r="P36" s="33"/>
      <c r="Q36" s="45"/>
      <c r="R36" s="45"/>
      <c r="S36" s="34"/>
      <c r="T36" s="22">
        <f t="shared" si="15"/>
        <v>29358.736059479557</v>
      </c>
      <c r="U36" s="22">
        <f>O36*L36</f>
        <v>3262.0817843866175</v>
      </c>
      <c r="V36" s="37">
        <f>O36-T36</f>
        <v>3262.0817843866171</v>
      </c>
    </row>
    <row r="37" spans="2:22" x14ac:dyDescent="0.2">
      <c r="B37" s="8">
        <v>3</v>
      </c>
      <c r="C37" s="9" t="s">
        <v>49</v>
      </c>
      <c r="D37" s="9" t="s">
        <v>54</v>
      </c>
      <c r="E37" s="8">
        <v>1958</v>
      </c>
      <c r="F37" s="8">
        <v>175</v>
      </c>
      <c r="G37" s="10">
        <f t="shared" si="11"/>
        <v>16.263940520446099</v>
      </c>
      <c r="H37" s="8">
        <v>6</v>
      </c>
      <c r="I37" s="33">
        <v>2023</v>
      </c>
      <c r="J37" s="33">
        <f t="shared" si="12"/>
        <v>65</v>
      </c>
      <c r="K37" s="8">
        <v>65</v>
      </c>
      <c r="L37" s="21">
        <v>0.1</v>
      </c>
      <c r="M37" s="10">
        <f t="shared" si="13"/>
        <v>1.3846153846153847E-2</v>
      </c>
      <c r="N37" s="23">
        <v>3500</v>
      </c>
      <c r="O37" s="22">
        <f t="shared" si="14"/>
        <v>56923.791821561346</v>
      </c>
      <c r="P37" s="33"/>
      <c r="Q37" s="45"/>
      <c r="R37" s="45"/>
      <c r="S37" s="34"/>
      <c r="T37" s="22">
        <f t="shared" si="15"/>
        <v>51231.412639405215</v>
      </c>
      <c r="U37" s="22">
        <f>O37*L37</f>
        <v>5692.3791821561354</v>
      </c>
      <c r="V37" s="37">
        <f>O37-T37</f>
        <v>5692.3791821561317</v>
      </c>
    </row>
    <row r="38" spans="2:22" ht="21" customHeight="1" x14ac:dyDescent="0.2">
      <c r="B38" s="63" t="s">
        <v>14</v>
      </c>
      <c r="C38" s="64"/>
      <c r="D38" s="64"/>
      <c r="E38" s="65"/>
      <c r="F38" s="11">
        <f t="shared" ref="F38" si="16">SUM(F34:F37)</f>
        <v>812</v>
      </c>
      <c r="G38" s="12">
        <f t="shared" ref="G38" si="17">SUM(G34:G37)</f>
        <v>75.464684014869903</v>
      </c>
      <c r="H38" s="24"/>
      <c r="I38" s="35"/>
      <c r="J38" s="35"/>
      <c r="K38" s="24"/>
      <c r="L38" s="24"/>
      <c r="M38" s="24"/>
      <c r="N38" s="36"/>
      <c r="O38" s="26">
        <f t="shared" ref="O38" si="18">SUM(O34:O37)</f>
        <v>332388.47583643126</v>
      </c>
      <c r="P38" s="40"/>
      <c r="Q38" s="47"/>
      <c r="R38" s="47"/>
      <c r="S38" s="103"/>
      <c r="T38" s="26">
        <f t="shared" ref="T38" si="19">SUM(T34:T37)</f>
        <v>118697.95539033459</v>
      </c>
      <c r="U38" s="26">
        <f t="shared" ref="U38" si="20">SUM(U34:U37)</f>
        <v>213690.52044609669</v>
      </c>
      <c r="V38" s="26">
        <f>SUM(V34:V37)</f>
        <v>45381.040892193312</v>
      </c>
    </row>
    <row r="39" spans="2:22" x14ac:dyDescent="0.2">
      <c r="B39" s="80" t="s">
        <v>68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</row>
    <row r="40" spans="2:22" x14ac:dyDescent="0.2">
      <c r="B40" s="59">
        <v>1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2:22" x14ac:dyDescent="0.2">
      <c r="B41" s="59">
        <v>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2:22" x14ac:dyDescent="0.2">
      <c r="B42" s="59">
        <v>3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2:22" x14ac:dyDescent="0.2">
      <c r="F43" s="31"/>
      <c r="G43" s="31"/>
      <c r="O43" s="32"/>
      <c r="P43" s="41"/>
      <c r="Q43" s="48"/>
      <c r="R43" s="48"/>
      <c r="S43" s="104"/>
      <c r="T43" s="18"/>
      <c r="U43" s="18"/>
    </row>
    <row r="45" spans="2:22" ht="24.75" customHeight="1" x14ac:dyDescent="0.2">
      <c r="B45" s="112" t="s">
        <v>107</v>
      </c>
      <c r="C45" s="112"/>
      <c r="D45" s="112"/>
      <c r="E45" s="1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2:22" ht="36" x14ac:dyDescent="0.2">
      <c r="B46" s="52" t="s">
        <v>19</v>
      </c>
      <c r="C46" s="51" t="s">
        <v>108</v>
      </c>
      <c r="D46" s="51" t="s">
        <v>110</v>
      </c>
      <c r="E46" s="52" t="s">
        <v>67</v>
      </c>
    </row>
    <row r="47" spans="2:22" ht="17.25" customHeight="1" x14ac:dyDescent="0.2">
      <c r="B47" s="52">
        <v>1</v>
      </c>
      <c r="C47" s="51" t="s">
        <v>109</v>
      </c>
      <c r="D47" s="110">
        <f>W24</f>
        <v>26989972.824920539</v>
      </c>
      <c r="E47" s="23">
        <f>X24</f>
        <v>8368988.4548149081</v>
      </c>
    </row>
    <row r="48" spans="2:22" ht="18" customHeight="1" x14ac:dyDescent="0.2">
      <c r="B48" s="52">
        <v>2</v>
      </c>
      <c r="C48" s="51" t="s">
        <v>59</v>
      </c>
      <c r="D48" s="110">
        <f>U38</f>
        <v>213690.52044609669</v>
      </c>
      <c r="E48" s="23">
        <f>V38</f>
        <v>45381.040892193312</v>
      </c>
    </row>
    <row r="49" spans="2:5" ht="22.5" customHeight="1" x14ac:dyDescent="0.2">
      <c r="B49" s="107" t="s">
        <v>14</v>
      </c>
      <c r="C49" s="108"/>
      <c r="D49" s="111">
        <f t="shared" ref="D49:E49" si="21">SUM(D47:D48)</f>
        <v>27203663.345366634</v>
      </c>
      <c r="E49" s="109">
        <f t="shared" si="21"/>
        <v>8414369.4957071021</v>
      </c>
    </row>
  </sheetData>
  <mergeCells count="42">
    <mergeCell ref="B49:C49"/>
    <mergeCell ref="B2:X2"/>
    <mergeCell ref="B3:X3"/>
    <mergeCell ref="B45:E45"/>
    <mergeCell ref="B40:V40"/>
    <mergeCell ref="X21:X23"/>
    <mergeCell ref="B32:V32"/>
    <mergeCell ref="P21:P23"/>
    <mergeCell ref="Q21:Q23"/>
    <mergeCell ref="S21:S23"/>
    <mergeCell ref="B26:X26"/>
    <mergeCell ref="B27:X27"/>
    <mergeCell ref="B28:X28"/>
    <mergeCell ref="B25:X25"/>
    <mergeCell ref="R21:R23"/>
    <mergeCell ref="B29:X29"/>
    <mergeCell ref="B30:X30"/>
    <mergeCell ref="H21:H23"/>
    <mergeCell ref="I21:I23"/>
    <mergeCell ref="J21:J23"/>
    <mergeCell ref="G21:G23"/>
    <mergeCell ref="C35:C36"/>
    <mergeCell ref="B35:B36"/>
    <mergeCell ref="B38:E38"/>
    <mergeCell ref="B39:V39"/>
    <mergeCell ref="K21:K23"/>
    <mergeCell ref="L21:L23"/>
    <mergeCell ref="B41:V41"/>
    <mergeCell ref="B42:V42"/>
    <mergeCell ref="V21:V23"/>
    <mergeCell ref="W21:W23"/>
    <mergeCell ref="B24:H24"/>
    <mergeCell ref="M21:M23"/>
    <mergeCell ref="N21:N23"/>
    <mergeCell ref="O21:O23"/>
    <mergeCell ref="T21:T23"/>
    <mergeCell ref="U21:U23"/>
    <mergeCell ref="C21:C23"/>
    <mergeCell ref="B21:B23"/>
    <mergeCell ref="D21:D23"/>
    <mergeCell ref="E21:E23"/>
    <mergeCell ref="F21:F23"/>
  </mergeCells>
  <dataValidations disablePrompts="1" count="1">
    <dataValidation type="list" allowBlank="1" showInputMessage="1" showErrorMessage="1" sqref="H5:H21">
      <formula1>"Very Good, Good, Average, Poor, Ordinary with wreckages in the structure"</formula1>
    </dataValidation>
  </dataValidations>
  <pageMargins left="3.937007874015748E-2" right="3.937007874015748E-2" top="0" bottom="0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138"/>
  <sheetViews>
    <sheetView topLeftCell="A114" workbookViewId="0">
      <selection activeCell="D124" sqref="D124:F138"/>
    </sheetView>
  </sheetViews>
  <sheetFormatPr defaultRowHeight="15" x14ac:dyDescent="0.25"/>
  <cols>
    <col min="4" max="4" width="6" customWidth="1"/>
    <col min="5" max="5" width="17.7109375" customWidth="1"/>
    <col min="6" max="6" width="58.42578125" customWidth="1"/>
  </cols>
  <sheetData>
    <row r="4" spans="4:10" x14ac:dyDescent="0.25">
      <c r="D4" s="93" t="s">
        <v>74</v>
      </c>
      <c r="E4" s="93"/>
      <c r="F4" s="93"/>
      <c r="G4" s="49"/>
      <c r="H4" s="49"/>
      <c r="I4" s="49"/>
      <c r="J4" s="49"/>
    </row>
    <row r="5" spans="4:10" x14ac:dyDescent="0.25">
      <c r="D5" s="50" t="s">
        <v>76</v>
      </c>
      <c r="E5" s="50" t="s">
        <v>75</v>
      </c>
      <c r="F5" s="50" t="s">
        <v>15</v>
      </c>
    </row>
    <row r="6" spans="4:10" x14ac:dyDescent="0.25">
      <c r="D6" s="1">
        <v>1</v>
      </c>
      <c r="E6" s="1" t="s">
        <v>77</v>
      </c>
      <c r="F6" s="1" t="s">
        <v>98</v>
      </c>
    </row>
    <row r="7" spans="4:10" x14ac:dyDescent="0.25">
      <c r="D7" s="1">
        <v>2</v>
      </c>
      <c r="E7" s="1" t="s">
        <v>78</v>
      </c>
      <c r="F7" s="1" t="s">
        <v>99</v>
      </c>
    </row>
    <row r="8" spans="4:10" x14ac:dyDescent="0.25">
      <c r="D8" s="1">
        <v>3</v>
      </c>
      <c r="E8" s="1" t="s">
        <v>79</v>
      </c>
      <c r="F8" s="1" t="s">
        <v>100</v>
      </c>
    </row>
    <row r="9" spans="4:10" x14ac:dyDescent="0.25">
      <c r="D9" s="1">
        <v>4</v>
      </c>
      <c r="E9" s="1" t="s">
        <v>80</v>
      </c>
      <c r="F9" s="1" t="s">
        <v>101</v>
      </c>
    </row>
    <row r="10" spans="4:10" x14ac:dyDescent="0.25">
      <c r="D10" s="1">
        <v>5</v>
      </c>
      <c r="E10" s="1" t="s">
        <v>81</v>
      </c>
      <c r="F10" s="1" t="s">
        <v>101</v>
      </c>
    </row>
    <row r="12" spans="4:10" x14ac:dyDescent="0.25">
      <c r="D12" s="93" t="s">
        <v>82</v>
      </c>
      <c r="E12" s="93"/>
      <c r="F12" s="93"/>
    </row>
    <row r="13" spans="4:10" x14ac:dyDescent="0.25">
      <c r="D13" s="53" t="s">
        <v>76</v>
      </c>
      <c r="E13" s="53" t="s">
        <v>75</v>
      </c>
      <c r="F13" s="53" t="s">
        <v>15</v>
      </c>
    </row>
    <row r="14" spans="4:10" x14ac:dyDescent="0.25">
      <c r="D14" s="54">
        <v>1</v>
      </c>
      <c r="E14" s="54" t="str">
        <f t="shared" ref="E14:F18" si="0">E6</f>
        <v>Super Structure</v>
      </c>
      <c r="F14" s="54" t="str">
        <f t="shared" si="0"/>
        <v>R.C.C Framed Structure</v>
      </c>
    </row>
    <row r="15" spans="4:10" ht="30" x14ac:dyDescent="0.25">
      <c r="D15" s="54">
        <v>2</v>
      </c>
      <c r="E15" s="54" t="str">
        <f t="shared" si="0"/>
        <v>Doors &amp; Windows</v>
      </c>
      <c r="F15" s="55" t="s">
        <v>102</v>
      </c>
    </row>
    <row r="16" spans="4:10" x14ac:dyDescent="0.25">
      <c r="D16" s="54">
        <v>3</v>
      </c>
      <c r="E16" s="54" t="str">
        <f t="shared" si="0"/>
        <v>Flooring</v>
      </c>
      <c r="F16" s="54" t="str">
        <f t="shared" si="0"/>
        <v>Grey Kota Stone</v>
      </c>
    </row>
    <row r="17" spans="4:6" x14ac:dyDescent="0.25">
      <c r="D17" s="54">
        <v>4</v>
      </c>
      <c r="E17" s="54" t="str">
        <f t="shared" si="0"/>
        <v>Roofing</v>
      </c>
      <c r="F17" s="54" t="str">
        <f t="shared" si="0"/>
        <v>Simple plastered and further painted</v>
      </c>
    </row>
    <row r="18" spans="4:6" x14ac:dyDescent="0.25">
      <c r="D18" s="54">
        <v>5</v>
      </c>
      <c r="E18" s="54" t="str">
        <f t="shared" si="0"/>
        <v>Finishing</v>
      </c>
      <c r="F18" s="54" t="str">
        <f t="shared" si="0"/>
        <v>Simple plastered and further painted</v>
      </c>
    </row>
    <row r="20" spans="4:6" x14ac:dyDescent="0.25">
      <c r="D20" s="93" t="s">
        <v>83</v>
      </c>
      <c r="E20" s="93"/>
      <c r="F20" s="93"/>
    </row>
    <row r="21" spans="4:6" x14ac:dyDescent="0.25">
      <c r="D21" s="50" t="s">
        <v>76</v>
      </c>
      <c r="E21" s="50" t="s">
        <v>75</v>
      </c>
      <c r="F21" s="50" t="s">
        <v>15</v>
      </c>
    </row>
    <row r="22" spans="4:6" x14ac:dyDescent="0.25">
      <c r="D22" s="1">
        <v>1</v>
      </c>
      <c r="E22" s="1" t="s">
        <v>77</v>
      </c>
      <c r="F22" s="1" t="s">
        <v>98</v>
      </c>
    </row>
    <row r="23" spans="4:6" x14ac:dyDescent="0.25">
      <c r="D23" s="1">
        <v>2</v>
      </c>
      <c r="E23" s="1" t="s">
        <v>78</v>
      </c>
      <c r="F23" s="1" t="s">
        <v>104</v>
      </c>
    </row>
    <row r="24" spans="4:6" x14ac:dyDescent="0.25">
      <c r="D24" s="1">
        <v>3</v>
      </c>
      <c r="E24" s="1" t="s">
        <v>79</v>
      </c>
      <c r="F24" s="1" t="s">
        <v>103</v>
      </c>
    </row>
    <row r="25" spans="4:6" x14ac:dyDescent="0.25">
      <c r="D25" s="1">
        <v>4</v>
      </c>
      <c r="E25" s="1" t="s">
        <v>80</v>
      </c>
      <c r="F25" s="1" t="s">
        <v>101</v>
      </c>
    </row>
    <row r="26" spans="4:6" x14ac:dyDescent="0.25">
      <c r="D26" s="1">
        <v>5</v>
      </c>
      <c r="E26" s="1" t="s">
        <v>81</v>
      </c>
      <c r="F26" s="1" t="s">
        <v>101</v>
      </c>
    </row>
    <row r="28" spans="4:6" x14ac:dyDescent="0.25">
      <c r="D28" s="93" t="s">
        <v>84</v>
      </c>
      <c r="E28" s="93"/>
      <c r="F28" s="93"/>
    </row>
    <row r="29" spans="4:6" x14ac:dyDescent="0.25">
      <c r="D29" s="50" t="s">
        <v>76</v>
      </c>
      <c r="E29" s="50" t="s">
        <v>75</v>
      </c>
      <c r="F29" s="50" t="s">
        <v>15</v>
      </c>
    </row>
    <row r="30" spans="4:6" x14ac:dyDescent="0.25">
      <c r="D30" s="1">
        <v>1</v>
      </c>
      <c r="E30" s="1" t="s">
        <v>77</v>
      </c>
      <c r="F30" s="1" t="s">
        <v>98</v>
      </c>
    </row>
    <row r="31" spans="4:6" x14ac:dyDescent="0.25">
      <c r="D31" s="1">
        <v>2</v>
      </c>
      <c r="E31" s="1" t="s">
        <v>78</v>
      </c>
      <c r="F31" s="1" t="s">
        <v>104</v>
      </c>
    </row>
    <row r="32" spans="4:6" x14ac:dyDescent="0.25">
      <c r="D32" s="1">
        <v>3</v>
      </c>
      <c r="E32" s="1" t="s">
        <v>79</v>
      </c>
      <c r="F32" s="1" t="s">
        <v>103</v>
      </c>
    </row>
    <row r="33" spans="4:6" x14ac:dyDescent="0.25">
      <c r="D33" s="1">
        <v>4</v>
      </c>
      <c r="E33" s="1" t="s">
        <v>80</v>
      </c>
      <c r="F33" s="1" t="s">
        <v>101</v>
      </c>
    </row>
    <row r="34" spans="4:6" x14ac:dyDescent="0.25">
      <c r="D34" s="1">
        <v>5</v>
      </c>
      <c r="E34" s="1" t="s">
        <v>81</v>
      </c>
      <c r="F34" s="1" t="s">
        <v>101</v>
      </c>
    </row>
    <row r="36" spans="4:6" x14ac:dyDescent="0.25">
      <c r="D36" s="93" t="s">
        <v>85</v>
      </c>
      <c r="E36" s="93"/>
      <c r="F36" s="93"/>
    </row>
    <row r="37" spans="4:6" x14ac:dyDescent="0.25">
      <c r="D37" s="50" t="s">
        <v>76</v>
      </c>
      <c r="E37" s="50" t="s">
        <v>75</v>
      </c>
      <c r="F37" s="50" t="s">
        <v>15</v>
      </c>
    </row>
    <row r="38" spans="4:6" x14ac:dyDescent="0.25">
      <c r="D38" s="1">
        <v>1</v>
      </c>
      <c r="E38" s="1" t="s">
        <v>77</v>
      </c>
      <c r="F38" s="1" t="s">
        <v>98</v>
      </c>
    </row>
    <row r="39" spans="4:6" x14ac:dyDescent="0.25">
      <c r="D39" s="1">
        <v>2</v>
      </c>
      <c r="E39" s="1" t="s">
        <v>78</v>
      </c>
      <c r="F39" s="1" t="s">
        <v>104</v>
      </c>
    </row>
    <row r="40" spans="4:6" x14ac:dyDescent="0.25">
      <c r="D40" s="1">
        <v>3</v>
      </c>
      <c r="E40" s="1" t="s">
        <v>79</v>
      </c>
      <c r="F40" s="1" t="s">
        <v>103</v>
      </c>
    </row>
    <row r="41" spans="4:6" x14ac:dyDescent="0.25">
      <c r="D41" s="1">
        <v>4</v>
      </c>
      <c r="E41" s="1" t="s">
        <v>80</v>
      </c>
      <c r="F41" s="1" t="s">
        <v>101</v>
      </c>
    </row>
    <row r="42" spans="4:6" x14ac:dyDescent="0.25">
      <c r="D42" s="1">
        <v>5</v>
      </c>
      <c r="E42" s="1" t="s">
        <v>81</v>
      </c>
      <c r="F42" s="1" t="s">
        <v>101</v>
      </c>
    </row>
    <row r="44" spans="4:6" x14ac:dyDescent="0.25">
      <c r="D44" s="93" t="s">
        <v>86</v>
      </c>
      <c r="E44" s="93"/>
      <c r="F44" s="93"/>
    </row>
    <row r="45" spans="4:6" x14ac:dyDescent="0.25">
      <c r="D45" s="50" t="s">
        <v>76</v>
      </c>
      <c r="E45" s="50" t="s">
        <v>75</v>
      </c>
      <c r="F45" s="50" t="s">
        <v>15</v>
      </c>
    </row>
    <row r="46" spans="4:6" x14ac:dyDescent="0.25">
      <c r="D46" s="1">
        <v>1</v>
      </c>
      <c r="E46" s="1" t="s">
        <v>77</v>
      </c>
      <c r="F46" s="1" t="s">
        <v>98</v>
      </c>
    </row>
    <row r="47" spans="4:6" x14ac:dyDescent="0.25">
      <c r="D47" s="1">
        <v>2</v>
      </c>
      <c r="E47" s="1" t="s">
        <v>78</v>
      </c>
      <c r="F47" s="1" t="s">
        <v>104</v>
      </c>
    </row>
    <row r="48" spans="4:6" x14ac:dyDescent="0.25">
      <c r="D48" s="1">
        <v>3</v>
      </c>
      <c r="E48" s="1" t="s">
        <v>79</v>
      </c>
      <c r="F48" s="1" t="s">
        <v>103</v>
      </c>
    </row>
    <row r="49" spans="4:6" x14ac:dyDescent="0.25">
      <c r="D49" s="1">
        <v>4</v>
      </c>
      <c r="E49" s="1" t="s">
        <v>80</v>
      </c>
      <c r="F49" s="1" t="s">
        <v>101</v>
      </c>
    </row>
    <row r="50" spans="4:6" x14ac:dyDescent="0.25">
      <c r="D50" s="1">
        <v>5</v>
      </c>
      <c r="E50" s="1" t="s">
        <v>81</v>
      </c>
      <c r="F50" s="1" t="s">
        <v>101</v>
      </c>
    </row>
    <row r="52" spans="4:6" x14ac:dyDescent="0.25">
      <c r="D52" s="93" t="s">
        <v>87</v>
      </c>
      <c r="E52" s="93"/>
      <c r="F52" s="93"/>
    </row>
    <row r="53" spans="4:6" x14ac:dyDescent="0.25">
      <c r="D53" s="50" t="s">
        <v>76</v>
      </c>
      <c r="E53" s="50" t="s">
        <v>75</v>
      </c>
      <c r="F53" s="50" t="s">
        <v>15</v>
      </c>
    </row>
    <row r="54" spans="4:6" x14ac:dyDescent="0.25">
      <c r="D54" s="1">
        <v>1</v>
      </c>
      <c r="E54" s="1" t="s">
        <v>77</v>
      </c>
      <c r="F54" s="1" t="s">
        <v>98</v>
      </c>
    </row>
    <row r="55" spans="4:6" x14ac:dyDescent="0.25">
      <c r="D55" s="1">
        <v>2</v>
      </c>
      <c r="E55" s="1" t="s">
        <v>78</v>
      </c>
      <c r="F55" s="1" t="s">
        <v>104</v>
      </c>
    </row>
    <row r="56" spans="4:6" x14ac:dyDescent="0.25">
      <c r="D56" s="1">
        <v>3</v>
      </c>
      <c r="E56" s="1" t="s">
        <v>79</v>
      </c>
      <c r="F56" s="1" t="s">
        <v>103</v>
      </c>
    </row>
    <row r="57" spans="4:6" x14ac:dyDescent="0.25">
      <c r="D57" s="1">
        <v>4</v>
      </c>
      <c r="E57" s="1" t="s">
        <v>80</v>
      </c>
      <c r="F57" s="1" t="s">
        <v>101</v>
      </c>
    </row>
    <row r="58" spans="4:6" x14ac:dyDescent="0.25">
      <c r="D58" s="1">
        <v>5</v>
      </c>
      <c r="E58" s="1" t="s">
        <v>81</v>
      </c>
      <c r="F58" s="1" t="s">
        <v>101</v>
      </c>
    </row>
    <row r="60" spans="4:6" x14ac:dyDescent="0.25">
      <c r="D60" s="93" t="s">
        <v>88</v>
      </c>
      <c r="E60" s="93"/>
      <c r="F60" s="93"/>
    </row>
    <row r="61" spans="4:6" x14ac:dyDescent="0.25">
      <c r="D61" s="50" t="s">
        <v>76</v>
      </c>
      <c r="E61" s="50" t="s">
        <v>75</v>
      </c>
      <c r="F61" s="50" t="s">
        <v>15</v>
      </c>
    </row>
    <row r="62" spans="4:6" x14ac:dyDescent="0.25">
      <c r="D62" s="1">
        <v>1</v>
      </c>
      <c r="E62" s="1" t="s">
        <v>77</v>
      </c>
      <c r="F62" s="1" t="s">
        <v>98</v>
      </c>
    </row>
    <row r="63" spans="4:6" x14ac:dyDescent="0.25">
      <c r="D63" s="1">
        <v>2</v>
      </c>
      <c r="E63" s="1" t="s">
        <v>78</v>
      </c>
      <c r="F63" s="1" t="s">
        <v>104</v>
      </c>
    </row>
    <row r="64" spans="4:6" x14ac:dyDescent="0.25">
      <c r="D64" s="1">
        <v>3</v>
      </c>
      <c r="E64" s="1" t="s">
        <v>79</v>
      </c>
      <c r="F64" s="1" t="s">
        <v>103</v>
      </c>
    </row>
    <row r="65" spans="4:6" x14ac:dyDescent="0.25">
      <c r="D65" s="1">
        <v>4</v>
      </c>
      <c r="E65" s="1" t="s">
        <v>80</v>
      </c>
      <c r="F65" s="1" t="s">
        <v>101</v>
      </c>
    </row>
    <row r="66" spans="4:6" x14ac:dyDescent="0.25">
      <c r="D66" s="1">
        <v>5</v>
      </c>
      <c r="E66" s="1" t="s">
        <v>81</v>
      </c>
      <c r="F66" s="1" t="s">
        <v>101</v>
      </c>
    </row>
    <row r="68" spans="4:6" x14ac:dyDescent="0.25">
      <c r="D68" s="93" t="s">
        <v>89</v>
      </c>
      <c r="E68" s="93"/>
      <c r="F68" s="93"/>
    </row>
    <row r="69" spans="4:6" x14ac:dyDescent="0.25">
      <c r="D69" s="50" t="s">
        <v>76</v>
      </c>
      <c r="E69" s="50" t="s">
        <v>75</v>
      </c>
      <c r="F69" s="50" t="s">
        <v>15</v>
      </c>
    </row>
    <row r="70" spans="4:6" x14ac:dyDescent="0.25">
      <c r="D70" s="1">
        <v>1</v>
      </c>
      <c r="E70" s="1" t="s">
        <v>77</v>
      </c>
      <c r="F70" s="1" t="s">
        <v>98</v>
      </c>
    </row>
    <row r="71" spans="4:6" x14ac:dyDescent="0.25">
      <c r="D71" s="1">
        <v>2</v>
      </c>
      <c r="E71" s="1" t="s">
        <v>78</v>
      </c>
      <c r="F71" s="1" t="s">
        <v>104</v>
      </c>
    </row>
    <row r="72" spans="4:6" x14ac:dyDescent="0.25">
      <c r="D72" s="1">
        <v>3</v>
      </c>
      <c r="E72" s="1" t="s">
        <v>79</v>
      </c>
      <c r="F72" s="1" t="s">
        <v>103</v>
      </c>
    </row>
    <row r="73" spans="4:6" x14ac:dyDescent="0.25">
      <c r="D73" s="1">
        <v>4</v>
      </c>
      <c r="E73" s="1" t="s">
        <v>80</v>
      </c>
      <c r="F73" s="1" t="s">
        <v>101</v>
      </c>
    </row>
    <row r="74" spans="4:6" x14ac:dyDescent="0.25">
      <c r="D74" s="1">
        <v>5</v>
      </c>
      <c r="E74" s="1" t="s">
        <v>81</v>
      </c>
      <c r="F74" s="1" t="s">
        <v>101</v>
      </c>
    </row>
    <row r="76" spans="4:6" x14ac:dyDescent="0.25">
      <c r="D76" s="93" t="s">
        <v>90</v>
      </c>
      <c r="E76" s="93"/>
      <c r="F76" s="93"/>
    </row>
    <row r="77" spans="4:6" x14ac:dyDescent="0.25">
      <c r="D77" s="50" t="s">
        <v>76</v>
      </c>
      <c r="E77" s="50" t="s">
        <v>75</v>
      </c>
      <c r="F77" s="50" t="s">
        <v>15</v>
      </c>
    </row>
    <row r="78" spans="4:6" x14ac:dyDescent="0.25">
      <c r="D78" s="1">
        <v>1</v>
      </c>
      <c r="E78" s="1" t="s">
        <v>77</v>
      </c>
      <c r="F78" s="1" t="s">
        <v>98</v>
      </c>
    </row>
    <row r="79" spans="4:6" x14ac:dyDescent="0.25">
      <c r="D79" s="1">
        <v>2</v>
      </c>
      <c r="E79" s="1" t="s">
        <v>78</v>
      </c>
      <c r="F79" s="1" t="s">
        <v>104</v>
      </c>
    </row>
    <row r="80" spans="4:6" x14ac:dyDescent="0.25">
      <c r="D80" s="1">
        <v>3</v>
      </c>
      <c r="E80" s="1" t="s">
        <v>79</v>
      </c>
      <c r="F80" s="1" t="s">
        <v>103</v>
      </c>
    </row>
    <row r="81" spans="4:6" x14ac:dyDescent="0.25">
      <c r="D81" s="1">
        <v>4</v>
      </c>
      <c r="E81" s="1" t="s">
        <v>80</v>
      </c>
      <c r="F81" s="1" t="s">
        <v>101</v>
      </c>
    </row>
    <row r="82" spans="4:6" x14ac:dyDescent="0.25">
      <c r="D82" s="1">
        <v>5</v>
      </c>
      <c r="E82" s="1" t="s">
        <v>81</v>
      </c>
      <c r="F82" s="1" t="s">
        <v>101</v>
      </c>
    </row>
    <row r="84" spans="4:6" x14ac:dyDescent="0.25">
      <c r="D84" s="93" t="s">
        <v>91</v>
      </c>
      <c r="E84" s="93"/>
      <c r="F84" s="93"/>
    </row>
    <row r="85" spans="4:6" x14ac:dyDescent="0.25">
      <c r="D85" s="50" t="s">
        <v>76</v>
      </c>
      <c r="E85" s="50" t="s">
        <v>75</v>
      </c>
      <c r="F85" s="50" t="s">
        <v>15</v>
      </c>
    </row>
    <row r="86" spans="4:6" x14ac:dyDescent="0.25">
      <c r="D86" s="1">
        <v>1</v>
      </c>
      <c r="E86" s="1" t="s">
        <v>77</v>
      </c>
      <c r="F86" s="1" t="s">
        <v>98</v>
      </c>
    </row>
    <row r="87" spans="4:6" x14ac:dyDescent="0.25">
      <c r="D87" s="1">
        <v>2</v>
      </c>
      <c r="E87" s="1" t="s">
        <v>78</v>
      </c>
      <c r="F87" s="1" t="s">
        <v>104</v>
      </c>
    </row>
    <row r="88" spans="4:6" x14ac:dyDescent="0.25">
      <c r="D88" s="1">
        <v>3</v>
      </c>
      <c r="E88" s="1" t="s">
        <v>79</v>
      </c>
      <c r="F88" s="1" t="s">
        <v>103</v>
      </c>
    </row>
    <row r="89" spans="4:6" x14ac:dyDescent="0.25">
      <c r="D89" s="1">
        <v>4</v>
      </c>
      <c r="E89" s="1" t="s">
        <v>80</v>
      </c>
      <c r="F89" s="1" t="s">
        <v>101</v>
      </c>
    </row>
    <row r="90" spans="4:6" x14ac:dyDescent="0.25">
      <c r="D90" s="1">
        <v>5</v>
      </c>
      <c r="E90" s="1" t="s">
        <v>81</v>
      </c>
      <c r="F90" s="1" t="s">
        <v>101</v>
      </c>
    </row>
    <row r="92" spans="4:6" x14ac:dyDescent="0.25">
      <c r="D92" s="93" t="s">
        <v>92</v>
      </c>
      <c r="E92" s="93"/>
      <c r="F92" s="93"/>
    </row>
    <row r="93" spans="4:6" x14ac:dyDescent="0.25">
      <c r="D93" s="50" t="s">
        <v>76</v>
      </c>
      <c r="E93" s="50" t="s">
        <v>75</v>
      </c>
      <c r="F93" s="50" t="s">
        <v>15</v>
      </c>
    </row>
    <row r="94" spans="4:6" x14ac:dyDescent="0.25">
      <c r="D94" s="1">
        <v>1</v>
      </c>
      <c r="E94" s="1" t="s">
        <v>77</v>
      </c>
      <c r="F94" s="1" t="s">
        <v>98</v>
      </c>
    </row>
    <row r="95" spans="4:6" x14ac:dyDescent="0.25">
      <c r="D95" s="1">
        <v>2</v>
      </c>
      <c r="E95" s="1" t="s">
        <v>78</v>
      </c>
      <c r="F95" s="1" t="s">
        <v>104</v>
      </c>
    </row>
    <row r="96" spans="4:6" x14ac:dyDescent="0.25">
      <c r="D96" s="1">
        <v>3</v>
      </c>
      <c r="E96" s="1" t="s">
        <v>79</v>
      </c>
      <c r="F96" s="1" t="s">
        <v>103</v>
      </c>
    </row>
    <row r="97" spans="4:6" x14ac:dyDescent="0.25">
      <c r="D97" s="1">
        <v>4</v>
      </c>
      <c r="E97" s="1" t="s">
        <v>80</v>
      </c>
      <c r="F97" s="1" t="s">
        <v>101</v>
      </c>
    </row>
    <row r="98" spans="4:6" x14ac:dyDescent="0.25">
      <c r="D98" s="1">
        <v>5</v>
      </c>
      <c r="E98" s="1" t="s">
        <v>81</v>
      </c>
      <c r="F98" s="1" t="s">
        <v>101</v>
      </c>
    </row>
    <row r="100" spans="4:6" x14ac:dyDescent="0.25">
      <c r="D100" s="93" t="s">
        <v>93</v>
      </c>
      <c r="E100" s="93"/>
      <c r="F100" s="93"/>
    </row>
    <row r="101" spans="4:6" x14ac:dyDescent="0.25">
      <c r="D101" s="50" t="s">
        <v>76</v>
      </c>
      <c r="E101" s="50" t="s">
        <v>75</v>
      </c>
      <c r="F101" s="50" t="s">
        <v>15</v>
      </c>
    </row>
    <row r="102" spans="4:6" x14ac:dyDescent="0.25">
      <c r="D102" s="1">
        <v>1</v>
      </c>
      <c r="E102" s="1" t="s">
        <v>77</v>
      </c>
      <c r="F102" s="1" t="s">
        <v>98</v>
      </c>
    </row>
    <row r="103" spans="4:6" x14ac:dyDescent="0.25">
      <c r="D103" s="1">
        <v>2</v>
      </c>
      <c r="E103" s="1" t="s">
        <v>78</v>
      </c>
      <c r="F103" s="1" t="s">
        <v>104</v>
      </c>
    </row>
    <row r="104" spans="4:6" x14ac:dyDescent="0.25">
      <c r="D104" s="1">
        <v>3</v>
      </c>
      <c r="E104" s="1" t="s">
        <v>79</v>
      </c>
      <c r="F104" s="1" t="s">
        <v>103</v>
      </c>
    </row>
    <row r="105" spans="4:6" x14ac:dyDescent="0.25">
      <c r="D105" s="1">
        <v>4</v>
      </c>
      <c r="E105" s="1" t="s">
        <v>80</v>
      </c>
      <c r="F105" s="1" t="s">
        <v>101</v>
      </c>
    </row>
    <row r="106" spans="4:6" x14ac:dyDescent="0.25">
      <c r="D106" s="1">
        <v>5</v>
      </c>
      <c r="E106" s="1" t="s">
        <v>81</v>
      </c>
      <c r="F106" s="1" t="s">
        <v>101</v>
      </c>
    </row>
    <row r="108" spans="4:6" x14ac:dyDescent="0.25">
      <c r="D108" s="93" t="s">
        <v>94</v>
      </c>
      <c r="E108" s="93"/>
      <c r="F108" s="93"/>
    </row>
    <row r="109" spans="4:6" x14ac:dyDescent="0.25">
      <c r="D109" s="50" t="s">
        <v>76</v>
      </c>
      <c r="E109" s="50" t="s">
        <v>75</v>
      </c>
      <c r="F109" s="50" t="s">
        <v>15</v>
      </c>
    </row>
    <row r="110" spans="4:6" x14ac:dyDescent="0.25">
      <c r="D110" s="1">
        <v>1</v>
      </c>
      <c r="E110" s="1" t="s">
        <v>77</v>
      </c>
      <c r="F110" s="1" t="s">
        <v>98</v>
      </c>
    </row>
    <row r="111" spans="4:6" x14ac:dyDescent="0.25">
      <c r="D111" s="1">
        <v>2</v>
      </c>
      <c r="E111" s="1" t="s">
        <v>78</v>
      </c>
      <c r="F111" s="1" t="s">
        <v>104</v>
      </c>
    </row>
    <row r="112" spans="4:6" x14ac:dyDescent="0.25">
      <c r="D112" s="1">
        <v>3</v>
      </c>
      <c r="E112" s="1" t="s">
        <v>79</v>
      </c>
      <c r="F112" s="1" t="s">
        <v>103</v>
      </c>
    </row>
    <row r="113" spans="4:6" x14ac:dyDescent="0.25">
      <c r="D113" s="1">
        <v>4</v>
      </c>
      <c r="E113" s="1" t="s">
        <v>80</v>
      </c>
      <c r="F113" s="1" t="s">
        <v>101</v>
      </c>
    </row>
    <row r="114" spans="4:6" x14ac:dyDescent="0.25">
      <c r="D114" s="1">
        <v>5</v>
      </c>
      <c r="E114" s="1" t="s">
        <v>81</v>
      </c>
      <c r="F114" s="1" t="s">
        <v>101</v>
      </c>
    </row>
    <row r="116" spans="4:6" x14ac:dyDescent="0.25">
      <c r="D116" s="93" t="s">
        <v>95</v>
      </c>
      <c r="E116" s="93"/>
      <c r="F116" s="93"/>
    </row>
    <row r="117" spans="4:6" x14ac:dyDescent="0.25">
      <c r="D117" s="50" t="s">
        <v>76</v>
      </c>
      <c r="E117" s="50" t="s">
        <v>75</v>
      </c>
      <c r="F117" s="50" t="s">
        <v>15</v>
      </c>
    </row>
    <row r="118" spans="4:6" x14ac:dyDescent="0.25">
      <c r="D118" s="1">
        <v>1</v>
      </c>
      <c r="E118" s="1" t="s">
        <v>77</v>
      </c>
      <c r="F118" s="1" t="s">
        <v>98</v>
      </c>
    </row>
    <row r="119" spans="4:6" x14ac:dyDescent="0.25">
      <c r="D119" s="1">
        <v>2</v>
      </c>
      <c r="E119" s="1" t="s">
        <v>78</v>
      </c>
      <c r="F119" s="1" t="s">
        <v>104</v>
      </c>
    </row>
    <row r="120" spans="4:6" x14ac:dyDescent="0.25">
      <c r="D120" s="1">
        <v>3</v>
      </c>
      <c r="E120" s="1" t="s">
        <v>79</v>
      </c>
      <c r="F120" s="1" t="s">
        <v>103</v>
      </c>
    </row>
    <row r="121" spans="4:6" x14ac:dyDescent="0.25">
      <c r="D121" s="1">
        <v>4</v>
      </c>
      <c r="E121" s="1" t="s">
        <v>80</v>
      </c>
      <c r="F121" s="1" t="s">
        <v>101</v>
      </c>
    </row>
    <row r="122" spans="4:6" x14ac:dyDescent="0.25">
      <c r="D122" s="1">
        <v>5</v>
      </c>
      <c r="E122" s="1" t="s">
        <v>81</v>
      </c>
      <c r="F122" s="1" t="s">
        <v>101</v>
      </c>
    </row>
    <row r="124" spans="4:6" x14ac:dyDescent="0.25">
      <c r="D124" s="93" t="s">
        <v>96</v>
      </c>
      <c r="E124" s="93"/>
      <c r="F124" s="93"/>
    </row>
    <row r="125" spans="4:6" x14ac:dyDescent="0.25">
      <c r="D125" s="50" t="s">
        <v>76</v>
      </c>
      <c r="E125" s="50" t="s">
        <v>75</v>
      </c>
      <c r="F125" s="50" t="s">
        <v>15</v>
      </c>
    </row>
    <row r="126" spans="4:6" x14ac:dyDescent="0.25">
      <c r="D126" s="1">
        <v>1</v>
      </c>
      <c r="E126" s="1" t="s">
        <v>77</v>
      </c>
      <c r="F126" s="1" t="s">
        <v>98</v>
      </c>
    </row>
    <row r="127" spans="4:6" x14ac:dyDescent="0.25">
      <c r="D127" s="1">
        <v>2</v>
      </c>
      <c r="E127" s="1" t="s">
        <v>78</v>
      </c>
      <c r="F127" s="1" t="s">
        <v>104</v>
      </c>
    </row>
    <row r="128" spans="4:6" x14ac:dyDescent="0.25">
      <c r="D128" s="1">
        <v>3</v>
      </c>
      <c r="E128" s="1" t="s">
        <v>79</v>
      </c>
      <c r="F128" s="1" t="s">
        <v>103</v>
      </c>
    </row>
    <row r="129" spans="4:6" x14ac:dyDescent="0.25">
      <c r="D129" s="1">
        <v>4</v>
      </c>
      <c r="E129" s="1" t="s">
        <v>80</v>
      </c>
      <c r="F129" s="1" t="s">
        <v>101</v>
      </c>
    </row>
    <row r="130" spans="4:6" x14ac:dyDescent="0.25">
      <c r="D130" s="1">
        <v>5</v>
      </c>
      <c r="E130" s="1" t="s">
        <v>81</v>
      </c>
      <c r="F130" s="1" t="s">
        <v>101</v>
      </c>
    </row>
    <row r="132" spans="4:6" x14ac:dyDescent="0.25">
      <c r="D132" s="93" t="s">
        <v>97</v>
      </c>
      <c r="E132" s="93"/>
      <c r="F132" s="93"/>
    </row>
    <row r="133" spans="4:6" x14ac:dyDescent="0.25">
      <c r="D133" s="50" t="s">
        <v>76</v>
      </c>
      <c r="E133" s="50" t="s">
        <v>75</v>
      </c>
      <c r="F133" s="50" t="s">
        <v>15</v>
      </c>
    </row>
    <row r="134" spans="4:6" x14ac:dyDescent="0.25">
      <c r="D134" s="1">
        <v>1</v>
      </c>
      <c r="E134" s="1" t="s">
        <v>77</v>
      </c>
      <c r="F134" s="1" t="s">
        <v>98</v>
      </c>
    </row>
    <row r="135" spans="4:6" x14ac:dyDescent="0.25">
      <c r="D135" s="1">
        <v>2</v>
      </c>
      <c r="E135" s="1" t="s">
        <v>78</v>
      </c>
      <c r="F135" s="1" t="s">
        <v>104</v>
      </c>
    </row>
    <row r="136" spans="4:6" x14ac:dyDescent="0.25">
      <c r="D136" s="1">
        <v>3</v>
      </c>
      <c r="E136" s="1" t="s">
        <v>79</v>
      </c>
      <c r="F136" s="1" t="s">
        <v>103</v>
      </c>
    </row>
    <row r="137" spans="4:6" x14ac:dyDescent="0.25">
      <c r="D137" s="1">
        <v>4</v>
      </c>
      <c r="E137" s="1" t="s">
        <v>80</v>
      </c>
      <c r="F137" s="1" t="s">
        <v>101</v>
      </c>
    </row>
    <row r="138" spans="4:6" x14ac:dyDescent="0.25">
      <c r="D138" s="1">
        <v>5</v>
      </c>
      <c r="E138" s="1" t="s">
        <v>81</v>
      </c>
      <c r="F138" s="1" t="s">
        <v>101</v>
      </c>
    </row>
  </sheetData>
  <mergeCells count="17">
    <mergeCell ref="D132:F132"/>
    <mergeCell ref="D84:F84"/>
    <mergeCell ref="D92:F92"/>
    <mergeCell ref="D100:F100"/>
    <mergeCell ref="D108:F108"/>
    <mergeCell ref="D116:F116"/>
    <mergeCell ref="D124:F124"/>
    <mergeCell ref="D76:F76"/>
    <mergeCell ref="D4:F4"/>
    <mergeCell ref="D12:F12"/>
    <mergeCell ref="D20:F20"/>
    <mergeCell ref="D28:F28"/>
    <mergeCell ref="D36:F36"/>
    <mergeCell ref="D44:F44"/>
    <mergeCell ref="D52:F52"/>
    <mergeCell ref="D60:F60"/>
    <mergeCell ref="D68:F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Plot wise Area</vt:lpstr>
      <vt:lpstr>Building &amp; Boundary walls</vt:lpstr>
      <vt:lpstr>Building Specifications</vt:lpstr>
      <vt:lpstr>'Building &amp; Boundary walls'!Print_Area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Anirban Roy</cp:lastModifiedBy>
  <cp:lastPrinted>2023-09-21T06:58:21Z</cp:lastPrinted>
  <dcterms:created xsi:type="dcterms:W3CDTF">2016-02-17T05:50:56Z</dcterms:created>
  <dcterms:modified xsi:type="dcterms:W3CDTF">2023-10-06T06:20:36Z</dcterms:modified>
</cp:coreProperties>
</file>