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Z:\In Progress Files\Yash Bhatnagar\WIP\VIS(2023-24)-PL413-338-540_Nephron Pharma\Report\"/>
    </mc:Choice>
  </mc:AlternateContent>
  <xr:revisionPtr revIDLastSave="0" documentId="13_ncr:1_{D1E211D4-F502-4ED5-B9EC-451A86622061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working" sheetId="2" r:id="rId1"/>
    <sheet name="Boundary wall" sheetId="3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23" i="2" l="1"/>
  <c r="P22" i="2"/>
  <c r="P18" i="2"/>
  <c r="P20" i="2" s="1"/>
  <c r="P17" i="2"/>
  <c r="H17" i="2"/>
  <c r="R17" i="2"/>
  <c r="S6" i="2"/>
  <c r="H18" i="2" s="1"/>
  <c r="H20" i="2" s="1"/>
  <c r="S5" i="2"/>
  <c r="S4" i="2"/>
  <c r="Q6" i="2"/>
  <c r="P6" i="2"/>
  <c r="G6" i="2"/>
  <c r="N5" i="2"/>
  <c r="K5" i="2"/>
  <c r="H5" i="2"/>
  <c r="P5" i="2" s="1"/>
  <c r="Q5" i="2" s="1"/>
  <c r="H4" i="2"/>
  <c r="H6" i="2" l="1"/>
  <c r="K14" i="2" l="1"/>
  <c r="P4" i="2" l="1"/>
  <c r="Q4" i="2" s="1"/>
  <c r="I3" i="3"/>
  <c r="K3" i="3" s="1"/>
  <c r="G3" i="3"/>
  <c r="D3" i="3"/>
  <c r="N4" i="2"/>
  <c r="K4" i="2"/>
</calcChain>
</file>

<file path=xl/sharedStrings.xml><?xml version="1.0" encoding="utf-8"?>
<sst xmlns="http://schemas.openxmlformats.org/spreadsheetml/2006/main" count="53" uniqueCount="48">
  <si>
    <t>Type of Structure</t>
  </si>
  <si>
    <t xml:space="preserve">Year of Valuation </t>
  </si>
  <si>
    <t>Total Life Consumed 
(In year)</t>
  </si>
  <si>
    <t>Total Economical Life
(In year)</t>
  </si>
  <si>
    <t>Salvage value</t>
  </si>
  <si>
    <t>Depreciation Rate</t>
  </si>
  <si>
    <t>Plinth Area  Rate 
(In per sq ft)</t>
  </si>
  <si>
    <t>Gross Replacement Value
(INR)</t>
  </si>
  <si>
    <t>Depreciated Replacement Market Value
(INR)</t>
  </si>
  <si>
    <t>Remarks:</t>
  </si>
  <si>
    <t>Details of Building</t>
  </si>
  <si>
    <t>Boundary wall valuation</t>
  </si>
  <si>
    <t>Year of Construction</t>
  </si>
  <si>
    <r>
      <t xml:space="preserve">Total Life Consumed 
</t>
    </r>
    <r>
      <rPr>
        <b/>
        <i/>
        <sz val="10"/>
        <rFont val="Calibri"/>
        <family val="2"/>
        <scheme val="minor"/>
      </rPr>
      <t>(in years)</t>
    </r>
  </si>
  <si>
    <r>
      <t xml:space="preserve">Total Economical Life
</t>
    </r>
    <r>
      <rPr>
        <b/>
        <i/>
        <sz val="10"/>
        <rFont val="Calibri"/>
        <family val="2"/>
        <scheme val="minor"/>
      </rPr>
      <t>(in years)</t>
    </r>
  </si>
  <si>
    <t>Discounting Factor</t>
  </si>
  <si>
    <t>Covered area (in sq.mtr)</t>
  </si>
  <si>
    <t>Covered Area 
(in sq ft)</t>
  </si>
  <si>
    <r>
      <t xml:space="preserve">Plinth Area  Rate 
</t>
    </r>
    <r>
      <rPr>
        <b/>
        <i/>
        <sz val="10"/>
        <rFont val="Calibri"/>
        <family val="2"/>
        <scheme val="minor"/>
      </rPr>
      <t>(in per running mtr)</t>
    </r>
  </si>
  <si>
    <t xml:space="preserve">Year of Construction </t>
  </si>
  <si>
    <t>RCC</t>
  </si>
  <si>
    <t>Type of Building</t>
  </si>
  <si>
    <t>Ground Floor</t>
  </si>
  <si>
    <t>Sr. No.</t>
  </si>
  <si>
    <t>Height in ft</t>
  </si>
  <si>
    <r>
      <t xml:space="preserve">Wall
</t>
    </r>
    <r>
      <rPr>
        <b/>
        <i/>
        <sz val="10"/>
        <rFont val="Calibri"/>
        <family val="2"/>
        <scheme val="minor"/>
      </rPr>
      <t>(in Running mtr.)As per approved map approx.</t>
    </r>
  </si>
  <si>
    <t>land area</t>
  </si>
  <si>
    <t>Land cost</t>
  </si>
  <si>
    <t>land</t>
  </si>
  <si>
    <t>ins</t>
  </si>
  <si>
    <t>Basement</t>
  </si>
  <si>
    <t>Hall</t>
  </si>
  <si>
    <t>Circle</t>
  </si>
  <si>
    <t>1. All the details pertaing to the building area statement such as area, floor, etc has been taken from the site measurement and documents provided to us.</t>
  </si>
  <si>
    <t xml:space="preserve">Gross Replacement Value
</t>
  </si>
  <si>
    <t xml:space="preserve">Depreciated Replacement Market Value
</t>
  </si>
  <si>
    <t xml:space="preserve">Circle Rate (In per sq.mtr.) </t>
  </si>
  <si>
    <t xml:space="preserve">Circle Rate of Building </t>
  </si>
  <si>
    <t xml:space="preserve">circle </t>
  </si>
  <si>
    <t>Building</t>
  </si>
  <si>
    <t>Total</t>
  </si>
  <si>
    <t>M/s. Nephron Pharmaceuticals Pvt. Ltd.|Gata no.754, Sirchandi, Bhagwanpur, Haridwar</t>
  </si>
  <si>
    <t>2.The building is under construction but Basement and Ground floor structure is almost completed.</t>
  </si>
  <si>
    <t>FMV</t>
  </si>
  <si>
    <t>Wall</t>
  </si>
  <si>
    <t>DV</t>
  </si>
  <si>
    <t>RV</t>
  </si>
  <si>
    <t>Round off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</si>
</sst>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 &quot;₹&quot;\ * #,##0.00_ ;_ &quot;₹&quot;\ * \-#,##0.00_ ;_ &quot;₹&quot;\ * &quot;-&quot;??_ ;_ @_ "/>
    <numFmt numFmtId="43" formatCode="_ * #,##0.00_ ;_ * \-#,##0.00_ ;_ * &quot;-&quot;??_ ;_ @_ "/>
    <numFmt numFmtId="164" formatCode="0.0000"/>
    <numFmt numFmtId="165" formatCode="_ &quot;₹&quot;\ * #,##0_ ;_ &quot;₹&quot;\ * \-#,##0_ ;_ &quot;₹&quot;\ * &quot;-&quot;??_ ;_ @_ "/>
    <numFmt numFmtId="166" formatCode="_ * #,##0_ ;_ * \-#,##0_ ;_ * &quot;-&quot;??_ ;_ @_ "/>
    <numFmt numFmtId="167" formatCode="&quot;₹&quot;\ #,##0.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  <fill>
      <patternFill patternType="solid">
        <fgColor rgb="FF1E366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2" borderId="0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2" fillId="2" borderId="1" xfId="3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9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65" fontId="0" fillId="0" borderId="1" xfId="1" applyNumberFormat="1" applyFont="1" applyBorder="1" applyAlignment="1">
      <alignment horizontal="center" vertical="center" wrapText="1"/>
    </xf>
    <xf numFmtId="165" fontId="2" fillId="0" borderId="1" xfId="1" applyNumberFormat="1" applyFont="1" applyBorder="1" applyAlignment="1">
      <alignment horizontal="center" vertical="center" wrapText="1"/>
    </xf>
    <xf numFmtId="165" fontId="0" fillId="0" borderId="0" xfId="0" applyNumberFormat="1"/>
    <xf numFmtId="43" fontId="0" fillId="0" borderId="0" xfId="0" applyNumberFormat="1"/>
    <xf numFmtId="0" fontId="6" fillId="4" borderId="1" xfId="0" applyFont="1" applyFill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5" fontId="0" fillId="0" borderId="1" xfId="1" applyNumberFormat="1" applyFont="1" applyBorder="1" applyAlignment="1">
      <alignment horizontal="center" vertical="center"/>
    </xf>
    <xf numFmtId="9" fontId="0" fillId="0" borderId="1" xfId="2" applyFont="1" applyBorder="1" applyAlignment="1">
      <alignment horizontal="center" vertical="center"/>
    </xf>
    <xf numFmtId="166" fontId="0" fillId="0" borderId="1" xfId="6" applyNumberFormat="1" applyFont="1" applyBorder="1" applyAlignment="1">
      <alignment horizontal="center" vertical="center" wrapText="1"/>
    </xf>
    <xf numFmtId="43" fontId="0" fillId="0" borderId="1" xfId="0" applyNumberFormat="1" applyBorder="1" applyAlignment="1">
      <alignment horizontal="center" vertical="center" wrapText="1"/>
    </xf>
    <xf numFmtId="166" fontId="2" fillId="2" borderId="1" xfId="6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167" fontId="0" fillId="0" borderId="0" xfId="0" applyNumberFormat="1"/>
    <xf numFmtId="166" fontId="0" fillId="0" borderId="0" xfId="0" applyNumberFormat="1"/>
    <xf numFmtId="0" fontId="2" fillId="2" borderId="1" xfId="3" applyFont="1" applyBorder="1" applyAlignment="1">
      <alignment horizontal="center" vertical="center"/>
    </xf>
    <xf numFmtId="0" fontId="2" fillId="5" borderId="1" xfId="3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0" xfId="0" applyAlignment="1">
      <alignment horizontal="center" vertical="center"/>
    </xf>
    <xf numFmtId="43" fontId="0" fillId="0" borderId="0" xfId="6" applyFont="1" applyAlignment="1">
      <alignment horizontal="center" vertical="center"/>
    </xf>
    <xf numFmtId="43" fontId="0" fillId="0" borderId="1" xfId="0" applyNumberFormat="1" applyBorder="1" applyAlignment="1">
      <alignment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0" fillId="0" borderId="4" xfId="0" applyBorder="1" applyAlignment="1">
      <alignment horizontal="center" vertical="center" wrapText="1"/>
    </xf>
    <xf numFmtId="9" fontId="0" fillId="0" borderId="4" xfId="0" applyNumberFormat="1" applyBorder="1" applyAlignment="1">
      <alignment horizontal="center" vertical="center" wrapText="1"/>
    </xf>
    <xf numFmtId="164" fontId="0" fillId="0" borderId="4" xfId="0" applyNumberFormat="1" applyBorder="1" applyAlignment="1">
      <alignment horizontal="center" vertical="center" wrapText="1"/>
    </xf>
    <xf numFmtId="165" fontId="0" fillId="0" borderId="4" xfId="1" applyNumberFormat="1" applyFont="1" applyBorder="1" applyAlignment="1">
      <alignment horizontal="center" vertical="center" wrapText="1"/>
    </xf>
    <xf numFmtId="43" fontId="2" fillId="0" borderId="1" xfId="0" applyNumberFormat="1" applyFont="1" applyBorder="1" applyAlignment="1">
      <alignment horizontal="center" vertical="center" wrapText="1"/>
    </xf>
    <xf numFmtId="44" fontId="0" fillId="0" borderId="0" xfId="0" applyNumberFormat="1"/>
    <xf numFmtId="43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43" fontId="2" fillId="0" borderId="0" xfId="0" applyNumberFormat="1" applyFont="1" applyAlignment="1">
      <alignment horizontal="center" vertical="center" wrapText="1"/>
    </xf>
    <xf numFmtId="44" fontId="2" fillId="0" borderId="0" xfId="0" applyNumberFormat="1" applyFont="1"/>
    <xf numFmtId="0" fontId="2" fillId="0" borderId="0" xfId="0" applyFont="1"/>
    <xf numFmtId="165" fontId="2" fillId="0" borderId="0" xfId="0" applyNumberFormat="1" applyFont="1"/>
  </cellXfs>
  <cellStyles count="7">
    <cellStyle name="40% - Accent1" xfId="3" builtinId="31"/>
    <cellStyle name="Comma" xfId="6" builtinId="3"/>
    <cellStyle name="Comma 2" xfId="4" xr:uid="{00000000-0005-0000-0000-000003000000}"/>
    <cellStyle name="Currency" xfId="1" builtinId="4"/>
    <cellStyle name="Currency 2" xfId="5" xr:uid="{00000000-0005-0000-0000-000005000000}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U23"/>
  <sheetViews>
    <sheetView tabSelected="1" topLeftCell="A4" zoomScaleNormal="100" workbookViewId="0">
      <selection activeCell="Q12" sqref="Q12"/>
    </sheetView>
  </sheetViews>
  <sheetFormatPr defaultRowHeight="15" x14ac:dyDescent="0.25"/>
  <cols>
    <col min="1" max="1" width="2.7109375" customWidth="1"/>
    <col min="2" max="2" width="7.28515625" customWidth="1"/>
    <col min="3" max="3" width="13.7109375" bestFit="1" customWidth="1"/>
    <col min="4" max="4" width="13.140625" bestFit="1" customWidth="1"/>
    <col min="5" max="5" width="9" customWidth="1"/>
    <col min="6" max="6" width="10" customWidth="1"/>
    <col min="7" max="7" width="15.42578125" style="25" customWidth="1"/>
    <col min="8" max="8" width="16.42578125" customWidth="1"/>
    <col min="9" max="9" width="12.28515625" hidden="1" customWidth="1"/>
    <col min="10" max="10" width="9.5703125" hidden="1" customWidth="1"/>
    <col min="11" max="11" width="10.42578125" hidden="1" customWidth="1"/>
    <col min="12" max="12" width="11" hidden="1" customWidth="1"/>
    <col min="13" max="13" width="7.7109375" hidden="1" customWidth="1"/>
    <col min="14" max="14" width="6.7109375" hidden="1" customWidth="1"/>
    <col min="15" max="15" width="11.85546875" customWidth="1"/>
    <col min="16" max="16" width="17.28515625" customWidth="1"/>
    <col min="17" max="17" width="15.28515625" customWidth="1"/>
    <col min="18" max="18" width="17.140625" customWidth="1"/>
    <col min="19" max="19" width="16.5703125" customWidth="1"/>
    <col min="20" max="20" width="12.140625" bestFit="1" customWidth="1"/>
    <col min="21" max="21" width="15.5703125" customWidth="1"/>
    <col min="22" max="22" width="14.28515625" customWidth="1"/>
    <col min="23" max="23" width="12.5703125" customWidth="1"/>
    <col min="24" max="24" width="11.85546875" customWidth="1"/>
    <col min="25" max="25" width="12.42578125" customWidth="1"/>
    <col min="26" max="26" width="10.42578125" bestFit="1" customWidth="1"/>
  </cols>
  <sheetData>
    <row r="2" spans="2:21" ht="31.5" customHeight="1" x14ac:dyDescent="0.25">
      <c r="B2" s="38" t="s">
        <v>41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</row>
    <row r="3" spans="2:21" ht="60" x14ac:dyDescent="0.25">
      <c r="B3" s="22" t="s">
        <v>23</v>
      </c>
      <c r="C3" s="1" t="s">
        <v>10</v>
      </c>
      <c r="D3" s="1" t="s">
        <v>21</v>
      </c>
      <c r="E3" s="1" t="s">
        <v>24</v>
      </c>
      <c r="F3" s="1" t="s">
        <v>0</v>
      </c>
      <c r="G3" s="18" t="s">
        <v>16</v>
      </c>
      <c r="H3" s="18" t="s">
        <v>17</v>
      </c>
      <c r="I3" s="1" t="s">
        <v>19</v>
      </c>
      <c r="J3" s="23" t="s">
        <v>1</v>
      </c>
      <c r="K3" s="1" t="s">
        <v>2</v>
      </c>
      <c r="L3" s="1" t="s">
        <v>3</v>
      </c>
      <c r="M3" s="23" t="s">
        <v>4</v>
      </c>
      <c r="N3" s="23" t="s">
        <v>5</v>
      </c>
      <c r="O3" s="1" t="s">
        <v>6</v>
      </c>
      <c r="P3" s="1" t="s">
        <v>34</v>
      </c>
      <c r="Q3" s="1" t="s">
        <v>35</v>
      </c>
      <c r="R3" s="1" t="s">
        <v>36</v>
      </c>
      <c r="S3" s="1" t="s">
        <v>37</v>
      </c>
    </row>
    <row r="4" spans="2:21" x14ac:dyDescent="0.25">
      <c r="B4" s="2">
        <v>1</v>
      </c>
      <c r="C4" s="19" t="s">
        <v>31</v>
      </c>
      <c r="D4" t="s">
        <v>30</v>
      </c>
      <c r="E4" s="2">
        <v>10</v>
      </c>
      <c r="F4" s="2" t="s">
        <v>20</v>
      </c>
      <c r="G4" s="27">
        <v>1771.72</v>
      </c>
      <c r="H4" s="16">
        <f>G4*10.764</f>
        <v>19070.79408</v>
      </c>
      <c r="I4" s="2">
        <v>2023</v>
      </c>
      <c r="J4" s="2">
        <v>2023</v>
      </c>
      <c r="K4" s="2">
        <f t="shared" ref="K4:K5" si="0">J4-I4</f>
        <v>0</v>
      </c>
      <c r="L4" s="2">
        <v>60</v>
      </c>
      <c r="M4" s="3">
        <v>0.1</v>
      </c>
      <c r="N4" s="4">
        <f>(1-M4)/L4</f>
        <v>1.5000000000000001E-2</v>
      </c>
      <c r="O4" s="5">
        <v>1000</v>
      </c>
      <c r="P4" s="5">
        <f>O4*H4</f>
        <v>19070794.079999998</v>
      </c>
      <c r="Q4" s="5">
        <f>P4</f>
        <v>19070794.079999998</v>
      </c>
      <c r="R4" s="5">
        <v>14000</v>
      </c>
      <c r="S4" s="5">
        <f>R4*G4</f>
        <v>24804080</v>
      </c>
    </row>
    <row r="5" spans="2:21" x14ac:dyDescent="0.25">
      <c r="B5" s="2">
        <v>2</v>
      </c>
      <c r="C5" s="19" t="s">
        <v>31</v>
      </c>
      <c r="D5" s="19" t="s">
        <v>22</v>
      </c>
      <c r="E5" s="2">
        <v>10</v>
      </c>
      <c r="F5" s="2" t="s">
        <v>20</v>
      </c>
      <c r="G5" s="17">
        <v>1771.43</v>
      </c>
      <c r="H5" s="16">
        <f>G5*10.764</f>
        <v>19067.67252</v>
      </c>
      <c r="I5" s="2">
        <v>2023</v>
      </c>
      <c r="J5" s="2">
        <v>2023</v>
      </c>
      <c r="K5" s="2">
        <f t="shared" si="0"/>
        <v>0</v>
      </c>
      <c r="L5" s="2">
        <v>60</v>
      </c>
      <c r="M5" s="3">
        <v>0.1</v>
      </c>
      <c r="N5" s="4">
        <f>(1-M5)/L5</f>
        <v>1.5000000000000001E-2</v>
      </c>
      <c r="O5" s="5">
        <v>1000</v>
      </c>
      <c r="P5" s="5">
        <f>O5*H5</f>
        <v>19067672.52</v>
      </c>
      <c r="Q5" s="5">
        <f>P5</f>
        <v>19067672.52</v>
      </c>
      <c r="R5" s="5">
        <v>14000</v>
      </c>
      <c r="S5" s="5">
        <f>R5*G5</f>
        <v>24800020</v>
      </c>
    </row>
    <row r="6" spans="2:21" x14ac:dyDescent="0.25">
      <c r="B6" s="28"/>
      <c r="C6" s="29"/>
      <c r="D6" s="29"/>
      <c r="E6" s="30"/>
      <c r="F6" s="30"/>
      <c r="G6" s="34">
        <f>G5+G4</f>
        <v>3543.15</v>
      </c>
      <c r="H6" s="34">
        <f>H5+H4</f>
        <v>38138.4666</v>
      </c>
      <c r="I6" s="30"/>
      <c r="J6" s="30"/>
      <c r="K6" s="30"/>
      <c r="L6" s="30"/>
      <c r="M6" s="31"/>
      <c r="N6" s="32"/>
      <c r="O6" s="33"/>
      <c r="P6" s="6">
        <f>P5+P4</f>
        <v>38138466.599999994</v>
      </c>
      <c r="Q6" s="6">
        <f>Q5+Q4</f>
        <v>38138466.599999994</v>
      </c>
      <c r="R6" s="24"/>
      <c r="S6" s="6">
        <f>S5+S4</f>
        <v>49604100</v>
      </c>
    </row>
    <row r="7" spans="2:21" x14ac:dyDescent="0.25">
      <c r="B7" s="39" t="s">
        <v>9</v>
      </c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U7" s="8"/>
    </row>
    <row r="8" spans="2:21" ht="15" customHeight="1" x14ac:dyDescent="0.25">
      <c r="B8" s="40" t="s">
        <v>33</v>
      </c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U8" s="8"/>
    </row>
    <row r="9" spans="2:21" ht="15" customHeight="1" x14ac:dyDescent="0.25">
      <c r="B9" s="40" t="s">
        <v>42</v>
      </c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</row>
    <row r="11" spans="2:21" x14ac:dyDescent="0.25">
      <c r="H11" s="8"/>
      <c r="J11" t="s">
        <v>32</v>
      </c>
    </row>
    <row r="12" spans="2:21" x14ac:dyDescent="0.25">
      <c r="I12" s="20"/>
      <c r="J12" t="s">
        <v>26</v>
      </c>
      <c r="K12">
        <v>1883</v>
      </c>
      <c r="R12" s="21"/>
    </row>
    <row r="13" spans="2:21" x14ac:dyDescent="0.25">
      <c r="G13" s="36"/>
      <c r="I13" s="20"/>
      <c r="K13">
        <v>9000</v>
      </c>
    </row>
    <row r="14" spans="2:21" x14ac:dyDescent="0.25">
      <c r="I14" s="20"/>
      <c r="J14" t="s">
        <v>27</v>
      </c>
      <c r="K14">
        <f>K12*K13</f>
        <v>16947000</v>
      </c>
      <c r="M14" s="7"/>
    </row>
    <row r="16" spans="2:21" x14ac:dyDescent="0.25">
      <c r="H16" s="37" t="s">
        <v>38</v>
      </c>
      <c r="P16" s="41" t="s">
        <v>43</v>
      </c>
      <c r="R16" s="43" t="s">
        <v>29</v>
      </c>
    </row>
    <row r="17" spans="7:18" x14ac:dyDescent="0.25">
      <c r="G17" s="25" t="s">
        <v>28</v>
      </c>
      <c r="H17" s="35">
        <f>2600*3667.21</f>
        <v>9534746</v>
      </c>
      <c r="P17" s="7">
        <f>3500*3667.21</f>
        <v>12835235</v>
      </c>
      <c r="R17" s="42">
        <f>0.8*P6</f>
        <v>30510773.279999997</v>
      </c>
    </row>
    <row r="18" spans="7:18" x14ac:dyDescent="0.25">
      <c r="G18" s="26" t="s">
        <v>39</v>
      </c>
      <c r="H18" s="7">
        <f>S6</f>
        <v>49604100</v>
      </c>
      <c r="P18" s="7">
        <f>Q6</f>
        <v>38138466.599999994</v>
      </c>
    </row>
    <row r="19" spans="7:18" x14ac:dyDescent="0.25">
      <c r="G19" s="25" t="s">
        <v>44</v>
      </c>
      <c r="J19" s="8"/>
      <c r="P19" s="7">
        <v>857920</v>
      </c>
    </row>
    <row r="20" spans="7:18" x14ac:dyDescent="0.25">
      <c r="G20" s="37" t="s">
        <v>40</v>
      </c>
      <c r="H20" s="42">
        <f>H17+H18</f>
        <v>59138846</v>
      </c>
      <c r="I20" s="43"/>
      <c r="J20" s="43"/>
      <c r="K20" s="43"/>
      <c r="L20" s="43"/>
      <c r="M20" s="43"/>
      <c r="N20" s="43"/>
      <c r="O20" s="43"/>
      <c r="P20" s="44">
        <f>SUM(P17:P19)</f>
        <v>51831621.599999994</v>
      </c>
    </row>
    <row r="21" spans="7:18" x14ac:dyDescent="0.25">
      <c r="O21" t="s">
        <v>47</v>
      </c>
      <c r="P21" s="44">
        <v>52000000</v>
      </c>
    </row>
    <row r="22" spans="7:18" x14ac:dyDescent="0.25">
      <c r="O22" t="s">
        <v>46</v>
      </c>
      <c r="P22" s="44">
        <f>P21*0.85</f>
        <v>44200000</v>
      </c>
    </row>
    <row r="23" spans="7:18" x14ac:dyDescent="0.25">
      <c r="O23" t="s">
        <v>45</v>
      </c>
      <c r="P23" s="44">
        <f>P21*0.75</f>
        <v>39000000</v>
      </c>
    </row>
  </sheetData>
  <mergeCells count="4">
    <mergeCell ref="B2:S2"/>
    <mergeCell ref="B7:S7"/>
    <mergeCell ref="B8:S8"/>
    <mergeCell ref="B9:S9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7"/>
  <sheetViews>
    <sheetView workbookViewId="0">
      <selection activeCell="K3" sqref="K3"/>
    </sheetView>
  </sheetViews>
  <sheetFormatPr defaultRowHeight="15" x14ac:dyDescent="0.25"/>
  <cols>
    <col min="1" max="2" width="8.7109375" bestFit="1" customWidth="1"/>
    <col min="3" max="3" width="8.42578125" bestFit="1" customWidth="1"/>
    <col min="4" max="4" width="16.42578125" customWidth="1"/>
    <col min="5" max="5" width="13.5703125" hidden="1" customWidth="1"/>
    <col min="6" max="6" width="14" hidden="1" customWidth="1"/>
    <col min="7" max="7" width="11.42578125" hidden="1" customWidth="1"/>
    <col min="8" max="8" width="16.42578125" customWidth="1"/>
    <col min="9" max="9" width="11.5703125" customWidth="1"/>
    <col min="10" max="10" width="8.7109375" customWidth="1"/>
    <col min="11" max="11" width="11.5703125" bestFit="1" customWidth="1"/>
  </cols>
  <sheetData>
    <row r="1" spans="1:11" ht="15.75" x14ac:dyDescent="0.25">
      <c r="A1" s="38" t="s">
        <v>11</v>
      </c>
      <c r="B1" s="38"/>
      <c r="C1" s="38"/>
      <c r="D1" s="38"/>
      <c r="E1" s="38"/>
      <c r="F1" s="38"/>
      <c r="G1" s="38"/>
      <c r="H1" s="38"/>
      <c r="I1" s="38"/>
      <c r="J1" s="38"/>
      <c r="K1" s="38"/>
    </row>
    <row r="2" spans="1:11" ht="104.25" x14ac:dyDescent="0.25">
      <c r="A2" s="9" t="s">
        <v>25</v>
      </c>
      <c r="B2" s="9" t="s">
        <v>12</v>
      </c>
      <c r="C2" s="9" t="s">
        <v>1</v>
      </c>
      <c r="D2" s="9" t="s">
        <v>13</v>
      </c>
      <c r="E2" s="9" t="s">
        <v>14</v>
      </c>
      <c r="F2" s="9" t="s">
        <v>4</v>
      </c>
      <c r="G2" s="9" t="s">
        <v>5</v>
      </c>
      <c r="H2" s="9" t="s">
        <v>18</v>
      </c>
      <c r="I2" s="9" t="s">
        <v>7</v>
      </c>
      <c r="J2" s="9" t="s">
        <v>15</v>
      </c>
      <c r="K2" s="9" t="s">
        <v>8</v>
      </c>
    </row>
    <row r="3" spans="1:11" x14ac:dyDescent="0.25">
      <c r="A3" s="10">
        <v>245.12</v>
      </c>
      <c r="B3" s="11">
        <v>2023</v>
      </c>
      <c r="C3" s="11">
        <v>2023</v>
      </c>
      <c r="D3" s="11">
        <f>C3-B3</f>
        <v>0</v>
      </c>
      <c r="E3" s="11">
        <v>60</v>
      </c>
      <c r="F3" s="12">
        <v>0.1</v>
      </c>
      <c r="G3" s="13">
        <f>(1-F3)/E3</f>
        <v>1.5000000000000001E-2</v>
      </c>
      <c r="H3" s="14">
        <v>3500</v>
      </c>
      <c r="I3" s="14">
        <f>H3*A3</f>
        <v>857920</v>
      </c>
      <c r="J3" s="15">
        <v>0</v>
      </c>
      <c r="K3" s="14">
        <f>I3</f>
        <v>857920</v>
      </c>
    </row>
    <row r="6" spans="1:11" ht="30" customHeight="1" x14ac:dyDescent="0.25"/>
    <row r="7" spans="1:11" ht="45" customHeight="1" x14ac:dyDescent="0.25"/>
  </sheetData>
  <mergeCells count="1">
    <mergeCell ref="A1:K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working</vt:lpstr>
      <vt:lpstr>Boundary wall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Rahul Gupta</dc:creator>
  <cp:lastModifiedBy>Mahesh Joshi</cp:lastModifiedBy>
  <dcterms:created xsi:type="dcterms:W3CDTF">2022-07-28T09:17:09Z</dcterms:created>
  <dcterms:modified xsi:type="dcterms:W3CDTF">2023-10-09T07:56:20Z</dcterms:modified>
</cp:coreProperties>
</file>