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 activeTab="7"/>
  </bookViews>
  <sheets>
    <sheet name="Sheet1" sheetId="1" r:id="rId1"/>
    <sheet name="Sheet2" sheetId="2" r:id="rId2"/>
    <sheet name="Sheet3" sheetId="3" r:id="rId3"/>
    <sheet name="Sheet4" sheetId="4" r:id="rId4"/>
    <sheet name="Flat Details" sheetId="5" r:id="rId5"/>
    <sheet name="Ownership" sheetId="6" r:id="rId6"/>
    <sheet name="Sheet5" sheetId="7" r:id="rId7"/>
    <sheet name="Sheet6" sheetId="8" r:id="rId8"/>
  </sheets>
  <definedNames>
    <definedName name="_xlnm._FilterDatabase" localSheetId="5" hidden="1">Ownership!$B$3:$F$156</definedName>
  </definedNames>
  <calcPr calcId="152511"/>
</workbook>
</file>

<file path=xl/calcChain.xml><?xml version="1.0" encoding="utf-8"?>
<calcChain xmlns="http://schemas.openxmlformats.org/spreadsheetml/2006/main">
  <c r="P19" i="8" l="1"/>
  <c r="P16" i="8"/>
  <c r="P40" i="7"/>
  <c r="O16" i="6" l="1"/>
  <c r="N16" i="6"/>
  <c r="L16" i="6"/>
  <c r="L17" i="6" s="1"/>
  <c r="K16" i="6"/>
  <c r="O12" i="6"/>
  <c r="N12" i="6"/>
  <c r="L12" i="6"/>
  <c r="K12" i="6"/>
  <c r="D2" i="6"/>
  <c r="H102" i="5"/>
  <c r="E108" i="5"/>
  <c r="D108" i="5"/>
  <c r="H98" i="5"/>
  <c r="H99" i="5" s="1"/>
  <c r="D81" i="5"/>
  <c r="B73" i="5"/>
  <c r="O24" i="5"/>
  <c r="P24" i="5" s="1"/>
  <c r="N21" i="5"/>
  <c r="N20" i="5"/>
  <c r="O25" i="5" s="1"/>
  <c r="L8" i="5"/>
  <c r="K8" i="5"/>
  <c r="J8" i="5"/>
  <c r="I8" i="5"/>
  <c r="H8" i="5"/>
  <c r="F8" i="5"/>
  <c r="M28" i="5" s="1"/>
  <c r="E8" i="5"/>
  <c r="D8" i="5"/>
  <c r="O6" i="5"/>
  <c r="O7" i="5" s="1"/>
  <c r="H5" i="5"/>
  <c r="M5" i="5" s="1"/>
  <c r="C5" i="5"/>
  <c r="G5" i="5" s="1"/>
  <c r="G7" i="5" s="1"/>
  <c r="O17" i="6" l="1"/>
  <c r="K17" i="6"/>
  <c r="N17" i="6"/>
  <c r="O14" i="5"/>
  <c r="M7" i="5"/>
  <c r="C8" i="5"/>
  <c r="O8" i="5" s="1"/>
  <c r="E10" i="3"/>
  <c r="E9" i="3"/>
  <c r="E8" i="3"/>
  <c r="E7" i="3"/>
  <c r="E6" i="3"/>
  <c r="E5" i="3"/>
  <c r="E4" i="3"/>
  <c r="D10" i="3"/>
  <c r="C10" i="3"/>
  <c r="C8" i="2"/>
  <c r="C6" i="2"/>
  <c r="G29" i="1"/>
  <c r="F29" i="1"/>
  <c r="E29" i="1"/>
  <c r="D29" i="1"/>
  <c r="H29" i="1" l="1"/>
  <c r="I29" i="1" s="1"/>
  <c r="P14" i="5"/>
  <c r="O15" i="5"/>
  <c r="O17" i="5" s="1"/>
</calcChain>
</file>

<file path=xl/sharedStrings.xml><?xml version="1.0" encoding="utf-8"?>
<sst xmlns="http://schemas.openxmlformats.org/spreadsheetml/2006/main" count="731" uniqueCount="92">
  <si>
    <t>BUA Summary (residential) &amp; Stairecase Lift, Lift Lobby area summary</t>
  </si>
  <si>
    <t>Floor</t>
  </si>
  <si>
    <t>BUA</t>
  </si>
  <si>
    <t>Net Area</t>
  </si>
  <si>
    <t>Fungible Area</t>
  </si>
  <si>
    <t>Stairecase Lift, Lift Lobby area</t>
  </si>
  <si>
    <t>Basement</t>
  </si>
  <si>
    <t>Lower Ground</t>
  </si>
  <si>
    <t>Upper Ground</t>
  </si>
  <si>
    <t>1st Podium</t>
  </si>
  <si>
    <t>2nd Podium</t>
  </si>
  <si>
    <t>3rd Podium</t>
  </si>
  <si>
    <t>4th Podium</t>
  </si>
  <si>
    <t>5th Floor</t>
  </si>
  <si>
    <t>6th Floor</t>
  </si>
  <si>
    <t>7th Floor</t>
  </si>
  <si>
    <t>8th Floor</t>
  </si>
  <si>
    <t>9th Floor</t>
  </si>
  <si>
    <t>10th Floor</t>
  </si>
  <si>
    <t>11th Floor</t>
  </si>
  <si>
    <t>12th Floor</t>
  </si>
  <si>
    <t>13th Floor</t>
  </si>
  <si>
    <t>14th Floor</t>
  </si>
  <si>
    <t>15th Floor</t>
  </si>
  <si>
    <t>16th Floor</t>
  </si>
  <si>
    <t>17th Floor</t>
  </si>
  <si>
    <t>18th Floor</t>
  </si>
  <si>
    <t>19th Floor</t>
  </si>
  <si>
    <t>20th Floor</t>
  </si>
  <si>
    <t>21st Floor</t>
  </si>
  <si>
    <t>Proposed BUA</t>
  </si>
  <si>
    <t>Permissible BUA</t>
  </si>
  <si>
    <t>Area of plot as per PR CARD</t>
  </si>
  <si>
    <t>Area not in possession</t>
  </si>
  <si>
    <t>Area of Road Set Back</t>
  </si>
  <si>
    <t>Balance area of Plot</t>
  </si>
  <si>
    <t>Zonal FSI</t>
  </si>
  <si>
    <t>BUA as per Zonal FSI</t>
  </si>
  <si>
    <t>Admissible TDR</t>
  </si>
  <si>
    <t xml:space="preserve">BUA due to Assitional FSI </t>
  </si>
  <si>
    <t>BUA due to "Admissible TDR"</t>
  </si>
  <si>
    <t>Total BUA proposed Incuding Fungible Compensatory Area</t>
  </si>
  <si>
    <t>FSI Consumed</t>
  </si>
  <si>
    <t>Parking</t>
  </si>
  <si>
    <t>Visitors Parking</t>
  </si>
  <si>
    <t>lower Ground</t>
  </si>
  <si>
    <t>Ground/Stilt</t>
  </si>
  <si>
    <t>Big parking</t>
  </si>
  <si>
    <t>Small Parking</t>
  </si>
  <si>
    <t>Total</t>
  </si>
  <si>
    <t>A' WING</t>
  </si>
  <si>
    <t>TOTAL</t>
  </si>
  <si>
    <t>B' WING</t>
  </si>
  <si>
    <t>FLAT NO</t>
  </si>
  <si>
    <t>RERA CARPET AREA</t>
  </si>
  <si>
    <t>CONFIGURATION</t>
  </si>
  <si>
    <t>2 BHK</t>
  </si>
  <si>
    <t>1 BHK</t>
  </si>
  <si>
    <t>Total area of A wing (17 floors)</t>
  </si>
  <si>
    <t>Total area of B wing (17 floors)</t>
  </si>
  <si>
    <t>Average 1 BHK</t>
  </si>
  <si>
    <t>AGREEMENT VALUE</t>
  </si>
  <si>
    <t>Average 2 BHK</t>
  </si>
  <si>
    <t>Rate/ Sqft Carpet</t>
  </si>
  <si>
    <t>A WING FLAT DETAILS</t>
  </si>
  <si>
    <t>B WING FLAT DETAILS</t>
  </si>
  <si>
    <t>RERA AREA</t>
  </si>
  <si>
    <t>TYPE</t>
  </si>
  <si>
    <t>Total Carpet Area Each Floor</t>
  </si>
  <si>
    <t>Sale Carpet Area</t>
  </si>
  <si>
    <t>TOTAL SALES VALUE</t>
  </si>
  <si>
    <t>No of 1 BHK</t>
  </si>
  <si>
    <t>No of 2 BHK</t>
  </si>
  <si>
    <t>Wing</t>
  </si>
  <si>
    <t>Ownershi</t>
  </si>
  <si>
    <t>A</t>
  </si>
  <si>
    <t>Owner</t>
  </si>
  <si>
    <t>S. No.</t>
  </si>
  <si>
    <t>Flats with Developer</t>
  </si>
  <si>
    <t>Flats with Owner</t>
  </si>
  <si>
    <t>Type</t>
  </si>
  <si>
    <t>Saleable Area (sq.ft.)</t>
  </si>
  <si>
    <t>Units</t>
  </si>
  <si>
    <t>Wing-A</t>
  </si>
  <si>
    <t>Sub-total-A</t>
  </si>
  <si>
    <t>Wing-B</t>
  </si>
  <si>
    <t>Sub-total-B</t>
  </si>
  <si>
    <t>Grand Total (A+B)</t>
  </si>
  <si>
    <t>Developw</t>
  </si>
  <si>
    <t>B</t>
  </si>
  <si>
    <t>sqm</t>
  </si>
  <si>
    <t>sqft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</si>
</sst>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 * #,##0.00_ ;_ * \-#,##0.00_ ;_ * &quot;-&quot;??_ ;_ @_ "/>
    <numFmt numFmtId="164" formatCode="0.0"/>
    <numFmt numFmtId="165" formatCode="_ * #,##0_ ;_ * \-#,##0_ ;_ * &quot;-&quot;??_ ;_ @_ 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6"/>
      <color rgb="FFFF0000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2">
    <xf numFmtId="0" fontId="0" fillId="0" borderId="0" xfId="0"/>
    <xf numFmtId="43" fontId="0" fillId="0" borderId="0" xfId="1" applyFont="1"/>
    <xf numFmtId="0" fontId="0" fillId="0" borderId="0" xfId="0" applyAlignment="1"/>
    <xf numFmtId="0" fontId="0" fillId="0" borderId="1" xfId="0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1" fontId="0" fillId="0" borderId="0" xfId="0" applyNumberFormat="1"/>
    <xf numFmtId="0" fontId="0" fillId="2" borderId="1" xfId="0" applyFill="1" applyBorder="1" applyAlignment="1">
      <alignment horizontal="center" vertical="center"/>
    </xf>
    <xf numFmtId="1" fontId="0" fillId="2" borderId="1" xfId="0" applyNumberForma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65" fontId="3" fillId="0" borderId="0" xfId="1" applyNumberFormat="1" applyFont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165" fontId="3" fillId="0" borderId="11" xfId="1" applyNumberFormat="1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165" fontId="3" fillId="0" borderId="14" xfId="1" applyNumberFormat="1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4" fillId="3" borderId="0" xfId="0" applyFont="1" applyFill="1"/>
    <xf numFmtId="0" fontId="0" fillId="3" borderId="0" xfId="0" applyFill="1"/>
    <xf numFmtId="0" fontId="0" fillId="4" borderId="13" xfId="0" applyFill="1" applyBorder="1" applyAlignment="1">
      <alignment horizontal="center" vertical="center"/>
    </xf>
    <xf numFmtId="165" fontId="0" fillId="4" borderId="14" xfId="1" applyNumberFormat="1" applyFont="1" applyFill="1" applyBorder="1" applyAlignment="1">
      <alignment horizontal="center" vertical="center"/>
    </xf>
    <xf numFmtId="0" fontId="0" fillId="4" borderId="15" xfId="0" applyFill="1" applyBorder="1" applyAlignment="1">
      <alignment horizontal="center" vertical="center"/>
    </xf>
    <xf numFmtId="0" fontId="0" fillId="4" borderId="11" xfId="0" applyFill="1" applyBorder="1" applyAlignment="1">
      <alignment horizontal="center" vertical="center"/>
    </xf>
    <xf numFmtId="165" fontId="0" fillId="4" borderId="0" xfId="1" applyNumberFormat="1" applyFont="1" applyFill="1" applyAlignment="1">
      <alignment horizontal="center" vertical="center"/>
    </xf>
    <xf numFmtId="0" fontId="0" fillId="4" borderId="9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14" xfId="0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165" fontId="0" fillId="0" borderId="11" xfId="1" applyNumberFormat="1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165" fontId="0" fillId="0" borderId="0" xfId="1" applyNumberFormat="1" applyFont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4" borderId="10" xfId="0" applyFill="1" applyBorder="1" applyAlignment="1">
      <alignment horizontal="center" vertical="center"/>
    </xf>
    <xf numFmtId="165" fontId="0" fillId="4" borderId="11" xfId="1" applyNumberFormat="1" applyFont="1" applyFill="1" applyBorder="1" applyAlignment="1">
      <alignment horizontal="center" vertical="center"/>
    </xf>
    <xf numFmtId="0" fontId="0" fillId="4" borderId="12" xfId="0" applyFill="1" applyBorder="1" applyAlignment="1">
      <alignment horizontal="center" vertical="center"/>
    </xf>
    <xf numFmtId="165" fontId="0" fillId="0" borderId="0" xfId="0" applyNumberFormat="1"/>
    <xf numFmtId="3" fontId="6" fillId="5" borderId="16" xfId="0" applyNumberFormat="1" applyFont="1" applyFill="1" applyBorder="1" applyAlignment="1">
      <alignment horizontal="center" vertical="center"/>
    </xf>
    <xf numFmtId="3" fontId="6" fillId="5" borderId="17" xfId="0" applyNumberFormat="1" applyFont="1" applyFill="1" applyBorder="1" applyAlignment="1">
      <alignment horizontal="center" vertical="center" wrapText="1"/>
    </xf>
    <xf numFmtId="3" fontId="6" fillId="5" borderId="18" xfId="0" applyNumberFormat="1" applyFont="1" applyFill="1" applyBorder="1" applyAlignment="1">
      <alignment horizontal="center" vertical="center"/>
    </xf>
    <xf numFmtId="3" fontId="6" fillId="5" borderId="19" xfId="0" applyNumberFormat="1" applyFont="1" applyFill="1" applyBorder="1" applyAlignment="1">
      <alignment horizontal="center" vertical="center" wrapText="1"/>
    </xf>
    <xf numFmtId="3" fontId="0" fillId="0" borderId="0" xfId="0" applyNumberFormat="1"/>
    <xf numFmtId="4" fontId="0" fillId="0" borderId="0" xfId="0" applyNumberFormat="1"/>
    <xf numFmtId="165" fontId="0" fillId="0" borderId="0" xfId="1" applyNumberFormat="1" applyFont="1"/>
    <xf numFmtId="4" fontId="7" fillId="6" borderId="16" xfId="0" applyNumberFormat="1" applyFont="1" applyFill="1" applyBorder="1" applyAlignment="1">
      <alignment horizontal="center" vertical="center"/>
    </xf>
    <xf numFmtId="4" fontId="7" fillId="6" borderId="17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2" fillId="7" borderId="0" xfId="0" applyFont="1" applyFill="1" applyAlignment="1">
      <alignment horizontal="center" vertical="center"/>
    </xf>
    <xf numFmtId="0" fontId="2" fillId="7" borderId="0" xfId="0" applyFont="1" applyFill="1" applyAlignment="1">
      <alignment horizontal="center" vertical="center" wrapText="1"/>
    </xf>
    <xf numFmtId="0" fontId="0" fillId="0" borderId="0" xfId="0" applyAlignment="1">
      <alignment horizontal="left" indent="2"/>
    </xf>
    <xf numFmtId="165" fontId="4" fillId="9" borderId="0" xfId="0" applyNumberFormat="1" applyFont="1" applyFill="1"/>
    <xf numFmtId="0" fontId="4" fillId="9" borderId="0" xfId="0" applyFont="1" applyFill="1"/>
    <xf numFmtId="165" fontId="4" fillId="10" borderId="0" xfId="0" applyNumberFormat="1" applyFont="1" applyFill="1"/>
    <xf numFmtId="0" fontId="4" fillId="10" borderId="0" xfId="0" applyFont="1" applyFill="1"/>
    <xf numFmtId="0" fontId="0" fillId="0" borderId="13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0" xfId="0" applyAlignment="1">
      <alignment horizontal="center"/>
    </xf>
    <xf numFmtId="43" fontId="0" fillId="0" borderId="0" xfId="1" applyFont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0" fillId="0" borderId="1" xfId="0" quotePrefix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4" fillId="9" borderId="0" xfId="0" applyFont="1" applyFill="1" applyAlignment="1">
      <alignment horizontal="right"/>
    </xf>
    <xf numFmtId="0" fontId="4" fillId="10" borderId="0" xfId="0" applyFont="1" applyFill="1" applyAlignment="1">
      <alignment horizontal="right"/>
    </xf>
    <xf numFmtId="0" fontId="2" fillId="7" borderId="0" xfId="0" applyFont="1" applyFill="1" applyAlignment="1">
      <alignment horizontal="center" vertical="center"/>
    </xf>
    <xf numFmtId="0" fontId="2" fillId="7" borderId="20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257175</xdr:colOff>
      <xdr:row>18</xdr:row>
      <xdr:rowOff>137160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2941" t="37159" r="22742" b="13922"/>
        <a:stretch/>
      </xdr:blipFill>
      <xdr:spPr>
        <a:xfrm>
          <a:off x="0" y="0"/>
          <a:ext cx="5743575" cy="35661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133349</xdr:rowOff>
    </xdr:from>
    <xdr:to>
      <xdr:col>9</xdr:col>
      <xdr:colOff>238125</xdr:colOff>
      <xdr:row>37</xdr:row>
      <xdr:rowOff>55149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3073" t="31750" r="22874" b="19802"/>
        <a:stretch/>
      </xdr:blipFill>
      <xdr:spPr>
        <a:xfrm>
          <a:off x="0" y="3562349"/>
          <a:ext cx="5724525" cy="3541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57150</xdr:rowOff>
    </xdr:from>
    <xdr:to>
      <xdr:col>10</xdr:col>
      <xdr:colOff>6992</xdr:colOff>
      <xdr:row>44</xdr:row>
      <xdr:rowOff>95250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8599" t="55034" r="27240" b="19331"/>
        <a:stretch/>
      </xdr:blipFill>
      <xdr:spPr>
        <a:xfrm>
          <a:off x="0" y="7105650"/>
          <a:ext cx="6102992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95250</xdr:rowOff>
    </xdr:from>
    <xdr:to>
      <xdr:col>10</xdr:col>
      <xdr:colOff>248174</xdr:colOff>
      <xdr:row>53</xdr:row>
      <xdr:rowOff>0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8732" t="43744" r="27240" b="30621"/>
        <a:stretch/>
      </xdr:blipFill>
      <xdr:spPr>
        <a:xfrm>
          <a:off x="0" y="8667750"/>
          <a:ext cx="6344174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19050</xdr:rowOff>
    </xdr:from>
    <xdr:to>
      <xdr:col>10</xdr:col>
      <xdr:colOff>219075</xdr:colOff>
      <xdr:row>71</xdr:row>
      <xdr:rowOff>52664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7012" t="36219" r="38220" b="10394"/>
        <a:stretch/>
      </xdr:blipFill>
      <xdr:spPr>
        <a:xfrm>
          <a:off x="0" y="10115550"/>
          <a:ext cx="6315075" cy="34626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9</xdr:col>
      <xdr:colOff>523875</xdr:colOff>
      <xdr:row>83</xdr:row>
      <xdr:rowOff>83542</xdr:rowOff>
    </xdr:to>
    <xdr:pic>
      <xdr:nvPicPr>
        <xdr:cNvPr id="7" name="Picture 6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8977" t="46802" r="48407" b="23329"/>
        <a:stretch/>
      </xdr:blipFill>
      <xdr:spPr>
        <a:xfrm>
          <a:off x="0" y="13525500"/>
          <a:ext cx="6010275" cy="23695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180974</xdr:rowOff>
    </xdr:from>
    <xdr:to>
      <xdr:col>10</xdr:col>
      <xdr:colOff>12338</xdr:colOff>
      <xdr:row>94</xdr:row>
      <xdr:rowOff>19050</xdr:rowOff>
    </xdr:to>
    <xdr:pic>
      <xdr:nvPicPr>
        <xdr:cNvPr id="8" name="Picture 7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7144" t="28457" r="37691" b="40499"/>
        <a:stretch/>
      </xdr:blipFill>
      <xdr:spPr>
        <a:xfrm>
          <a:off x="0" y="15992474"/>
          <a:ext cx="6108338" cy="19335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494400</xdr:colOff>
      <xdr:row>21</xdr:row>
      <xdr:rowOff>49500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200000" cy="405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I31"/>
  <sheetViews>
    <sheetView topLeftCell="A21" workbookViewId="0">
      <selection activeCell="G41" sqref="G41"/>
    </sheetView>
  </sheetViews>
  <sheetFormatPr defaultRowHeight="15" x14ac:dyDescent="0.25"/>
  <cols>
    <col min="3" max="3" width="13.5703125" bestFit="1" customWidth="1"/>
    <col min="4" max="4" width="9" style="1" bestFit="1" customWidth="1"/>
    <col min="5" max="5" width="8.85546875" style="1" bestFit="1" customWidth="1"/>
    <col min="6" max="6" width="13.42578125" style="1" bestFit="1" customWidth="1"/>
    <col min="7" max="7" width="27.7109375" style="1" bestFit="1" customWidth="1"/>
    <col min="8" max="8" width="10" style="1" bestFit="1" customWidth="1"/>
    <col min="9" max="9" width="11.5703125" bestFit="1" customWidth="1"/>
  </cols>
  <sheetData>
    <row r="3" spans="3:9" x14ac:dyDescent="0.25">
      <c r="C3" s="65" t="s">
        <v>0</v>
      </c>
      <c r="D3" s="65"/>
      <c r="E3" s="65"/>
      <c r="F3" s="65"/>
      <c r="G3" s="65"/>
      <c r="H3" s="2"/>
      <c r="I3" s="2"/>
    </row>
    <row r="4" spans="3:9" x14ac:dyDescent="0.25">
      <c r="C4" t="s">
        <v>1</v>
      </c>
      <c r="D4" s="1" t="s">
        <v>2</v>
      </c>
      <c r="E4" s="1" t="s">
        <v>3</v>
      </c>
      <c r="F4" s="1" t="s">
        <v>4</v>
      </c>
      <c r="G4" s="1" t="s">
        <v>5</v>
      </c>
    </row>
    <row r="5" spans="3:9" x14ac:dyDescent="0.25">
      <c r="C5" t="s">
        <v>6</v>
      </c>
      <c r="D5" s="1">
        <v>0</v>
      </c>
      <c r="E5" s="1">
        <v>0</v>
      </c>
      <c r="F5" s="1">
        <v>0</v>
      </c>
      <c r="G5" s="1">
        <v>0</v>
      </c>
    </row>
    <row r="6" spans="3:9" x14ac:dyDescent="0.25">
      <c r="C6" t="s">
        <v>7</v>
      </c>
      <c r="D6" s="1">
        <v>0</v>
      </c>
      <c r="E6" s="1">
        <v>0</v>
      </c>
      <c r="F6" s="1">
        <v>0</v>
      </c>
      <c r="G6" s="1">
        <v>0</v>
      </c>
    </row>
    <row r="7" spans="3:9" x14ac:dyDescent="0.25">
      <c r="C7" t="s">
        <v>8</v>
      </c>
      <c r="D7" s="1">
        <v>0</v>
      </c>
      <c r="E7" s="1">
        <v>0</v>
      </c>
      <c r="F7" s="1">
        <v>0</v>
      </c>
      <c r="G7" s="1">
        <v>0</v>
      </c>
    </row>
    <row r="8" spans="3:9" x14ac:dyDescent="0.25">
      <c r="C8" t="s">
        <v>9</v>
      </c>
      <c r="D8" s="1">
        <v>0</v>
      </c>
      <c r="E8" s="1">
        <v>0</v>
      </c>
      <c r="F8" s="1">
        <v>0</v>
      </c>
      <c r="G8" s="1">
        <v>0</v>
      </c>
    </row>
    <row r="9" spans="3:9" x14ac:dyDescent="0.25">
      <c r="C9" t="s">
        <v>10</v>
      </c>
      <c r="D9" s="1">
        <v>0</v>
      </c>
      <c r="E9" s="1">
        <v>0</v>
      </c>
      <c r="F9" s="1">
        <v>0</v>
      </c>
      <c r="G9" s="1">
        <v>0</v>
      </c>
    </row>
    <row r="10" spans="3:9" x14ac:dyDescent="0.25">
      <c r="C10" t="s">
        <v>11</v>
      </c>
      <c r="D10" s="1">
        <v>0</v>
      </c>
      <c r="E10" s="1">
        <v>0</v>
      </c>
      <c r="F10" s="1">
        <v>0</v>
      </c>
      <c r="G10" s="1">
        <v>0</v>
      </c>
    </row>
    <row r="11" spans="3:9" x14ac:dyDescent="0.25">
      <c r="C11" t="s">
        <v>12</v>
      </c>
      <c r="D11" s="1">
        <v>0</v>
      </c>
      <c r="E11" s="1">
        <v>0</v>
      </c>
      <c r="F11" s="1">
        <v>0</v>
      </c>
      <c r="G11" s="1">
        <v>0</v>
      </c>
    </row>
    <row r="12" spans="3:9" x14ac:dyDescent="0.25">
      <c r="C12" t="s">
        <v>13</v>
      </c>
      <c r="D12" s="1">
        <v>551.46</v>
      </c>
      <c r="E12" s="1">
        <v>408.49</v>
      </c>
      <c r="F12" s="1">
        <v>142.97</v>
      </c>
      <c r="G12" s="1">
        <v>160.38999999999999</v>
      </c>
    </row>
    <row r="13" spans="3:9" x14ac:dyDescent="0.25">
      <c r="C13" t="s">
        <v>14</v>
      </c>
      <c r="D13" s="1">
        <v>551.46</v>
      </c>
      <c r="E13" s="1">
        <v>408.49</v>
      </c>
      <c r="F13" s="1">
        <v>142.97</v>
      </c>
      <c r="G13" s="1">
        <v>160.38999999999999</v>
      </c>
    </row>
    <row r="14" spans="3:9" x14ac:dyDescent="0.25">
      <c r="C14" t="s">
        <v>15</v>
      </c>
      <c r="D14" s="1">
        <v>551.46</v>
      </c>
      <c r="E14" s="1">
        <v>408.49</v>
      </c>
      <c r="F14" s="1">
        <v>142.97</v>
      </c>
      <c r="G14" s="1">
        <v>160.38999999999999</v>
      </c>
    </row>
    <row r="15" spans="3:9" x14ac:dyDescent="0.25">
      <c r="C15" t="s">
        <v>16</v>
      </c>
      <c r="D15" s="1">
        <v>551.46</v>
      </c>
      <c r="E15" s="1">
        <v>408.49</v>
      </c>
      <c r="F15" s="1">
        <v>142.97</v>
      </c>
      <c r="G15" s="1">
        <v>160.38999999999999</v>
      </c>
    </row>
    <row r="16" spans="3:9" x14ac:dyDescent="0.25">
      <c r="C16" t="s">
        <v>17</v>
      </c>
      <c r="D16" s="1">
        <v>551.46</v>
      </c>
      <c r="E16" s="1">
        <v>408.49</v>
      </c>
      <c r="F16" s="1">
        <v>142.97</v>
      </c>
      <c r="G16" s="1">
        <v>160.38999999999999</v>
      </c>
    </row>
    <row r="17" spans="3:9" x14ac:dyDescent="0.25">
      <c r="C17" t="s">
        <v>18</v>
      </c>
      <c r="D17" s="1">
        <v>551.46</v>
      </c>
      <c r="E17" s="1">
        <v>408.49</v>
      </c>
      <c r="F17" s="1">
        <v>142.97</v>
      </c>
      <c r="G17" s="1">
        <v>160.38999999999999</v>
      </c>
    </row>
    <row r="18" spans="3:9" x14ac:dyDescent="0.25">
      <c r="C18" t="s">
        <v>19</v>
      </c>
      <c r="D18" s="1">
        <v>551.46</v>
      </c>
      <c r="E18" s="1">
        <v>408.49</v>
      </c>
      <c r="F18" s="1">
        <v>142.97</v>
      </c>
      <c r="G18" s="1">
        <v>160.38999999999999</v>
      </c>
    </row>
    <row r="19" spans="3:9" x14ac:dyDescent="0.25">
      <c r="C19" t="s">
        <v>20</v>
      </c>
      <c r="D19" s="1">
        <v>551.46</v>
      </c>
      <c r="E19" s="1">
        <v>408.49</v>
      </c>
      <c r="F19" s="1">
        <v>142.97</v>
      </c>
      <c r="G19" s="1">
        <v>160.38999999999999</v>
      </c>
    </row>
    <row r="20" spans="3:9" x14ac:dyDescent="0.25">
      <c r="C20" t="s">
        <v>21</v>
      </c>
      <c r="D20" s="1">
        <v>551.46</v>
      </c>
      <c r="E20" s="1">
        <v>408.49</v>
      </c>
      <c r="F20" s="1">
        <v>142.97</v>
      </c>
      <c r="G20" s="1">
        <v>160.38999999999999</v>
      </c>
    </row>
    <row r="21" spans="3:9" x14ac:dyDescent="0.25">
      <c r="C21" t="s">
        <v>22</v>
      </c>
      <c r="D21" s="1">
        <v>551.46</v>
      </c>
      <c r="E21" s="1">
        <v>408.49</v>
      </c>
      <c r="F21" s="1">
        <v>142.97</v>
      </c>
      <c r="G21" s="1">
        <v>160.38999999999999</v>
      </c>
    </row>
    <row r="22" spans="3:9" x14ac:dyDescent="0.25">
      <c r="C22" t="s">
        <v>23</v>
      </c>
      <c r="D22" s="1">
        <v>551.46</v>
      </c>
      <c r="E22" s="1">
        <v>408.49</v>
      </c>
      <c r="F22" s="1">
        <v>142.97</v>
      </c>
      <c r="G22" s="1">
        <v>160.38999999999999</v>
      </c>
    </row>
    <row r="23" spans="3:9" x14ac:dyDescent="0.25">
      <c r="C23" t="s">
        <v>24</v>
      </c>
      <c r="D23" s="1">
        <v>551.46</v>
      </c>
      <c r="E23" s="1">
        <v>408.49</v>
      </c>
      <c r="F23" s="1">
        <v>142.97</v>
      </c>
      <c r="G23" s="1">
        <v>160.38999999999999</v>
      </c>
    </row>
    <row r="24" spans="3:9" x14ac:dyDescent="0.25">
      <c r="C24" t="s">
        <v>25</v>
      </c>
      <c r="D24" s="1">
        <v>551.46</v>
      </c>
      <c r="E24" s="1">
        <v>408.49</v>
      </c>
      <c r="F24" s="1">
        <v>142.97</v>
      </c>
      <c r="G24" s="1">
        <v>160.38999999999999</v>
      </c>
    </row>
    <row r="25" spans="3:9" x14ac:dyDescent="0.25">
      <c r="C25" t="s">
        <v>26</v>
      </c>
      <c r="D25" s="1">
        <v>551.46</v>
      </c>
      <c r="E25" s="1">
        <v>408.49</v>
      </c>
      <c r="F25" s="1">
        <v>142.97</v>
      </c>
      <c r="G25" s="1">
        <v>160.38999999999999</v>
      </c>
    </row>
    <row r="26" spans="3:9" x14ac:dyDescent="0.25">
      <c r="C26" t="s">
        <v>27</v>
      </c>
      <c r="D26" s="1">
        <v>551.46</v>
      </c>
      <c r="E26" s="1">
        <v>408.49</v>
      </c>
      <c r="F26" s="1">
        <v>142.97</v>
      </c>
      <c r="G26" s="1">
        <v>160.38999999999999</v>
      </c>
    </row>
    <row r="27" spans="3:9" x14ac:dyDescent="0.25">
      <c r="C27" t="s">
        <v>28</v>
      </c>
      <c r="D27" s="1">
        <v>551.46</v>
      </c>
      <c r="E27" s="1">
        <v>408.49</v>
      </c>
      <c r="F27" s="1">
        <v>142.97</v>
      </c>
      <c r="G27" s="1">
        <v>160.38999999999999</v>
      </c>
    </row>
    <row r="28" spans="3:9" x14ac:dyDescent="0.25">
      <c r="C28" t="s">
        <v>29</v>
      </c>
      <c r="D28" s="1">
        <v>551.46</v>
      </c>
      <c r="E28" s="1">
        <v>408.49</v>
      </c>
      <c r="F28" s="1">
        <v>142.97</v>
      </c>
      <c r="G28" s="1">
        <v>160.38999999999999</v>
      </c>
    </row>
    <row r="29" spans="3:9" x14ac:dyDescent="0.25">
      <c r="D29" s="1">
        <f>SUM(D5:D28)</f>
        <v>9374.82</v>
      </c>
      <c r="E29" s="1">
        <f t="shared" ref="E29:G29" si="0">SUM(E5:E28)</f>
        <v>6944.3299999999981</v>
      </c>
      <c r="F29" s="1">
        <f t="shared" si="0"/>
        <v>2430.4899999999998</v>
      </c>
      <c r="G29" s="1">
        <f t="shared" si="0"/>
        <v>2726.6299999999987</v>
      </c>
      <c r="H29" s="1">
        <f>SUM(E29:G29)</f>
        <v>12101.449999999997</v>
      </c>
      <c r="I29" s="51">
        <f>H29*10.764</f>
        <v>130260.00779999996</v>
      </c>
    </row>
    <row r="30" spans="3:9" x14ac:dyDescent="0.25">
      <c r="C30" t="s">
        <v>30</v>
      </c>
      <c r="D30" s="66">
        <v>9374.82</v>
      </c>
      <c r="E30" s="66"/>
      <c r="F30" s="66"/>
      <c r="G30" s="66"/>
    </row>
    <row r="31" spans="3:9" x14ac:dyDescent="0.25">
      <c r="C31" t="s">
        <v>31</v>
      </c>
      <c r="D31" s="66">
        <v>9375.61</v>
      </c>
      <c r="E31" s="66"/>
      <c r="F31" s="66"/>
      <c r="G31" s="66"/>
    </row>
  </sheetData>
  <mergeCells count="3">
    <mergeCell ref="C3:G3"/>
    <mergeCell ref="D30:G30"/>
    <mergeCell ref="D31:G3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17"/>
  <sheetViews>
    <sheetView workbookViewId="0">
      <selection activeCell="B19" sqref="B19"/>
    </sheetView>
  </sheetViews>
  <sheetFormatPr defaultRowHeight="15" x14ac:dyDescent="0.25"/>
  <cols>
    <col min="2" max="2" width="25.7109375" bestFit="1" customWidth="1"/>
  </cols>
  <sheetData>
    <row r="3" spans="2:3" x14ac:dyDescent="0.25">
      <c r="B3" t="s">
        <v>32</v>
      </c>
      <c r="C3">
        <v>3236.6</v>
      </c>
    </row>
    <row r="4" spans="2:3" x14ac:dyDescent="0.25">
      <c r="B4" t="s">
        <v>33</v>
      </c>
      <c r="C4">
        <v>78.930000000000007</v>
      </c>
    </row>
    <row r="5" spans="2:3" x14ac:dyDescent="0.25">
      <c r="B5" t="s">
        <v>34</v>
      </c>
      <c r="C5">
        <v>9.8800000000000008</v>
      </c>
    </row>
    <row r="6" spans="2:3" x14ac:dyDescent="0.25">
      <c r="B6" t="s">
        <v>35</v>
      </c>
      <c r="C6">
        <f>C3-C4-C5</f>
        <v>3147.79</v>
      </c>
    </row>
    <row r="7" spans="2:3" x14ac:dyDescent="0.25">
      <c r="B7" t="s">
        <v>36</v>
      </c>
      <c r="C7">
        <v>1</v>
      </c>
    </row>
    <row r="8" spans="2:3" x14ac:dyDescent="0.25">
      <c r="B8" t="s">
        <v>37</v>
      </c>
      <c r="C8">
        <f>C7*C6</f>
        <v>3147.79</v>
      </c>
    </row>
    <row r="9" spans="2:3" x14ac:dyDescent="0.25">
      <c r="B9" t="s">
        <v>38</v>
      </c>
      <c r="C9">
        <v>19.760000000000002</v>
      </c>
    </row>
    <row r="10" spans="2:3" x14ac:dyDescent="0.25">
      <c r="B10" t="s">
        <v>39</v>
      </c>
      <c r="C10" s="1">
        <v>1573.9</v>
      </c>
    </row>
    <row r="11" spans="2:3" x14ac:dyDescent="0.25">
      <c r="B11" t="s">
        <v>40</v>
      </c>
      <c r="C11">
        <v>2203.4499999999998</v>
      </c>
    </row>
    <row r="12" spans="2:3" x14ac:dyDescent="0.25">
      <c r="B12" t="s">
        <v>31</v>
      </c>
      <c r="C12">
        <v>6944.9</v>
      </c>
    </row>
    <row r="13" spans="2:3" x14ac:dyDescent="0.25">
      <c r="B13" t="s">
        <v>41</v>
      </c>
      <c r="C13">
        <v>9374.82</v>
      </c>
    </row>
    <row r="14" spans="2:3" x14ac:dyDescent="0.25">
      <c r="B14" t="s">
        <v>42</v>
      </c>
      <c r="C14">
        <v>2.21</v>
      </c>
    </row>
    <row r="16" spans="2:3" x14ac:dyDescent="0.25">
      <c r="B16" t="s">
        <v>43</v>
      </c>
      <c r="C16">
        <v>112</v>
      </c>
    </row>
    <row r="17" spans="2:3" x14ac:dyDescent="0.25">
      <c r="B17" t="s">
        <v>44</v>
      </c>
      <c r="C17">
        <v>12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E10"/>
  <sheetViews>
    <sheetView workbookViewId="0">
      <selection activeCell="E22" sqref="E22"/>
    </sheetView>
  </sheetViews>
  <sheetFormatPr defaultRowHeight="15" x14ac:dyDescent="0.25"/>
  <cols>
    <col min="2" max="2" width="13.28515625" bestFit="1" customWidth="1"/>
  </cols>
  <sheetData>
    <row r="3" spans="2:5" x14ac:dyDescent="0.25">
      <c r="C3" t="s">
        <v>47</v>
      </c>
      <c r="D3" t="s">
        <v>48</v>
      </c>
      <c r="E3" t="s">
        <v>49</v>
      </c>
    </row>
    <row r="4" spans="2:5" x14ac:dyDescent="0.25">
      <c r="B4" t="s">
        <v>45</v>
      </c>
      <c r="C4">
        <v>9</v>
      </c>
      <c r="D4">
        <v>9</v>
      </c>
      <c r="E4">
        <f>SUM(C4:D4)</f>
        <v>18</v>
      </c>
    </row>
    <row r="5" spans="2:5" x14ac:dyDescent="0.25">
      <c r="B5" t="s">
        <v>46</v>
      </c>
      <c r="C5">
        <v>0</v>
      </c>
      <c r="D5">
        <v>0</v>
      </c>
      <c r="E5">
        <f t="shared" ref="E5:E10" si="0">SUM(C5:D5)</f>
        <v>0</v>
      </c>
    </row>
    <row r="6" spans="2:5" x14ac:dyDescent="0.25">
      <c r="B6" t="s">
        <v>9</v>
      </c>
      <c r="C6">
        <v>16</v>
      </c>
      <c r="D6">
        <v>9</v>
      </c>
      <c r="E6">
        <f t="shared" si="0"/>
        <v>25</v>
      </c>
    </row>
    <row r="7" spans="2:5" x14ac:dyDescent="0.25">
      <c r="B7" t="s">
        <v>10</v>
      </c>
      <c r="C7">
        <v>16</v>
      </c>
      <c r="D7">
        <v>11</v>
      </c>
      <c r="E7">
        <f t="shared" si="0"/>
        <v>27</v>
      </c>
    </row>
    <row r="8" spans="2:5" x14ac:dyDescent="0.25">
      <c r="B8" t="s">
        <v>11</v>
      </c>
      <c r="C8">
        <v>16</v>
      </c>
      <c r="D8">
        <v>11</v>
      </c>
      <c r="E8">
        <f t="shared" si="0"/>
        <v>27</v>
      </c>
    </row>
    <row r="9" spans="2:5" x14ac:dyDescent="0.25">
      <c r="B9" t="s">
        <v>12</v>
      </c>
      <c r="C9">
        <v>16</v>
      </c>
      <c r="D9">
        <v>11</v>
      </c>
      <c r="E9">
        <f t="shared" si="0"/>
        <v>27</v>
      </c>
    </row>
    <row r="10" spans="2:5" x14ac:dyDescent="0.25">
      <c r="C10">
        <f>SUM(C4:C9)</f>
        <v>73</v>
      </c>
      <c r="D10">
        <f>SUM(D4:D9)</f>
        <v>51</v>
      </c>
      <c r="E10">
        <f t="shared" si="0"/>
        <v>124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R108"/>
  <sheetViews>
    <sheetView topLeftCell="A31" zoomScale="99" workbookViewId="0">
      <selection activeCell="E108" sqref="E108"/>
    </sheetView>
  </sheetViews>
  <sheetFormatPr defaultRowHeight="15" x14ac:dyDescent="0.25"/>
  <cols>
    <col min="2" max="2" width="17.140625" bestFit="1" customWidth="1"/>
    <col min="8" max="8" width="11.7109375" bestFit="1" customWidth="1"/>
    <col min="13" max="13" width="11.85546875" bestFit="1" customWidth="1"/>
    <col min="14" max="14" width="18.7109375" customWidth="1"/>
    <col min="15" max="15" width="10.85546875" bestFit="1" customWidth="1"/>
    <col min="16" max="16" width="9.85546875" bestFit="1" customWidth="1"/>
  </cols>
  <sheetData>
    <row r="3" spans="2:16" x14ac:dyDescent="0.25">
      <c r="B3" s="3"/>
      <c r="C3" s="70" t="s">
        <v>50</v>
      </c>
      <c r="D3" s="71"/>
      <c r="E3" s="71"/>
      <c r="F3" s="71"/>
      <c r="G3" s="3" t="s">
        <v>51</v>
      </c>
      <c r="H3" s="70" t="s">
        <v>52</v>
      </c>
      <c r="I3" s="71"/>
      <c r="J3" s="71"/>
      <c r="K3" s="71"/>
      <c r="L3" s="71"/>
      <c r="M3" s="3" t="s">
        <v>51</v>
      </c>
    </row>
    <row r="4" spans="2:16" x14ac:dyDescent="0.25">
      <c r="B4" s="3" t="s">
        <v>53</v>
      </c>
      <c r="C4" s="3">
        <v>1</v>
      </c>
      <c r="D4" s="3">
        <v>2</v>
      </c>
      <c r="E4" s="3">
        <v>3</v>
      </c>
      <c r="F4" s="3">
        <v>4</v>
      </c>
      <c r="G4" s="3"/>
      <c r="H4" s="3">
        <v>1</v>
      </c>
      <c r="I4" s="3">
        <v>2</v>
      </c>
      <c r="J4" s="3">
        <v>3</v>
      </c>
      <c r="K4" s="3">
        <v>4</v>
      </c>
      <c r="L4" s="3">
        <v>5</v>
      </c>
      <c r="M4" s="3"/>
    </row>
    <row r="5" spans="2:16" x14ac:dyDescent="0.25">
      <c r="B5" s="3" t="s">
        <v>54</v>
      </c>
      <c r="C5" s="4">
        <f>65.55*10.764</f>
        <v>705.58019999999988</v>
      </c>
      <c r="D5" s="5">
        <v>667.48</v>
      </c>
      <c r="E5" s="4">
        <v>532.28</v>
      </c>
      <c r="F5" s="4">
        <v>542.4</v>
      </c>
      <c r="G5" s="4">
        <f>SUM(C5:F5)</f>
        <v>2447.7401999999997</v>
      </c>
      <c r="H5" s="6">
        <f>68.8*10.764</f>
        <v>740.56319999999994</v>
      </c>
      <c r="I5" s="4">
        <v>490.3</v>
      </c>
      <c r="J5" s="5">
        <v>667.48</v>
      </c>
      <c r="K5" s="4">
        <v>532.28</v>
      </c>
      <c r="L5" s="4">
        <v>542.4</v>
      </c>
      <c r="M5" s="4">
        <f>SUM(H5:L5)</f>
        <v>2973.0232000000001</v>
      </c>
    </row>
    <row r="6" spans="2:16" x14ac:dyDescent="0.25">
      <c r="B6" s="72" t="s">
        <v>55</v>
      </c>
      <c r="C6" s="3" t="s">
        <v>56</v>
      </c>
      <c r="D6" s="3" t="s">
        <v>56</v>
      </c>
      <c r="E6" s="3" t="s">
        <v>57</v>
      </c>
      <c r="F6" s="3" t="s">
        <v>57</v>
      </c>
      <c r="G6" s="3"/>
      <c r="H6" s="3" t="s">
        <v>56</v>
      </c>
      <c r="I6" s="3" t="s">
        <v>57</v>
      </c>
      <c r="J6" s="3" t="s">
        <v>56</v>
      </c>
      <c r="K6" s="3" t="s">
        <v>57</v>
      </c>
      <c r="L6" s="3" t="s">
        <v>57</v>
      </c>
      <c r="M6" s="3"/>
      <c r="O6" s="7">
        <f>L8+K8+I8+F8+E8</f>
        <v>55432860</v>
      </c>
    </row>
    <row r="7" spans="2:16" x14ac:dyDescent="0.25">
      <c r="B7" s="73"/>
      <c r="C7" s="74" t="s">
        <v>58</v>
      </c>
      <c r="D7" s="75"/>
      <c r="E7" s="75"/>
      <c r="F7" s="76"/>
      <c r="G7" s="6">
        <f>17*G5</f>
        <v>41611.583399999996</v>
      </c>
      <c r="H7" s="74" t="s">
        <v>59</v>
      </c>
      <c r="I7" s="75"/>
      <c r="J7" s="75"/>
      <c r="K7" s="75"/>
      <c r="L7" s="76"/>
      <c r="M7" s="6">
        <f>17*M5</f>
        <v>50541.394400000005</v>
      </c>
      <c r="N7" t="s">
        <v>60</v>
      </c>
      <c r="O7">
        <f>O6/5</f>
        <v>11086572</v>
      </c>
    </row>
    <row r="8" spans="2:16" x14ac:dyDescent="0.25">
      <c r="B8" s="8" t="s">
        <v>61</v>
      </c>
      <c r="C8" s="9">
        <f>C9*C5</f>
        <v>14817184.199999997</v>
      </c>
      <c r="D8" s="9">
        <f t="shared" ref="D8:F8" si="0">D9*D5</f>
        <v>14017080</v>
      </c>
      <c r="E8" s="9">
        <f t="shared" si="0"/>
        <v>11177880</v>
      </c>
      <c r="F8" s="9">
        <f t="shared" si="0"/>
        <v>11390400</v>
      </c>
      <c r="G8" s="9"/>
      <c r="H8" s="9">
        <f t="shared" ref="H8:L8" si="1">H9*H5</f>
        <v>15551827.199999999</v>
      </c>
      <c r="I8" s="9">
        <f t="shared" si="1"/>
        <v>10296300</v>
      </c>
      <c r="J8" s="9">
        <f t="shared" si="1"/>
        <v>14017080</v>
      </c>
      <c r="K8" s="9">
        <f t="shared" si="1"/>
        <v>11177880</v>
      </c>
      <c r="L8" s="9">
        <f t="shared" si="1"/>
        <v>11390400</v>
      </c>
      <c r="N8" t="s">
        <v>62</v>
      </c>
      <c r="O8">
        <f>(C8+D8+H8+J8)/4</f>
        <v>14600792.849999998</v>
      </c>
    </row>
    <row r="9" spans="2:16" x14ac:dyDescent="0.25">
      <c r="B9" s="10" t="s">
        <v>63</v>
      </c>
      <c r="C9">
        <v>21000</v>
      </c>
      <c r="D9">
        <v>21000</v>
      </c>
      <c r="E9">
        <v>21000</v>
      </c>
      <c r="F9">
        <v>21000</v>
      </c>
      <c r="H9">
        <v>21000</v>
      </c>
      <c r="I9">
        <v>21000</v>
      </c>
      <c r="J9">
        <v>21000</v>
      </c>
      <c r="K9">
        <v>21000</v>
      </c>
      <c r="L9">
        <v>21000</v>
      </c>
    </row>
    <row r="11" spans="2:16" ht="21" x14ac:dyDescent="0.35">
      <c r="C11" s="67" t="s">
        <v>64</v>
      </c>
      <c r="D11" s="68"/>
      <c r="E11" s="69"/>
      <c r="G11" s="67" t="s">
        <v>65</v>
      </c>
      <c r="H11" s="68"/>
      <c r="I11" s="69"/>
    </row>
    <row r="12" spans="2:16" x14ac:dyDescent="0.25">
      <c r="C12" s="3" t="s">
        <v>53</v>
      </c>
      <c r="D12" s="3" t="s">
        <v>66</v>
      </c>
      <c r="E12" s="3" t="s">
        <v>67</v>
      </c>
      <c r="F12" s="11"/>
      <c r="G12" s="12" t="s">
        <v>53</v>
      </c>
      <c r="H12" s="13" t="s">
        <v>66</v>
      </c>
      <c r="I12" s="14" t="s">
        <v>67</v>
      </c>
    </row>
    <row r="13" spans="2:16" x14ac:dyDescent="0.25">
      <c r="C13" s="15">
        <v>101</v>
      </c>
      <c r="D13" s="16">
        <v>706</v>
      </c>
      <c r="E13" s="17" t="s">
        <v>56</v>
      </c>
      <c r="G13" s="18">
        <v>101</v>
      </c>
      <c r="H13" s="19">
        <v>740.56</v>
      </c>
      <c r="I13" s="20" t="s">
        <v>56</v>
      </c>
    </row>
    <row r="14" spans="2:16" x14ac:dyDescent="0.25">
      <c r="C14" s="15">
        <v>102</v>
      </c>
      <c r="D14" s="16">
        <v>672.8</v>
      </c>
      <c r="E14" s="17" t="s">
        <v>56</v>
      </c>
      <c r="G14" s="15">
        <v>102</v>
      </c>
      <c r="H14" s="16">
        <v>490</v>
      </c>
      <c r="I14" s="17" t="s">
        <v>57</v>
      </c>
      <c r="M14" t="s">
        <v>68</v>
      </c>
      <c r="O14" s="7">
        <f>M5+G5</f>
        <v>5420.7633999999998</v>
      </c>
      <c r="P14">
        <f>O14*17</f>
        <v>92152.977799999993</v>
      </c>
    </row>
    <row r="15" spans="2:16" x14ac:dyDescent="0.25">
      <c r="C15" s="15">
        <v>103</v>
      </c>
      <c r="D15" s="16">
        <v>532</v>
      </c>
      <c r="E15" s="17" t="s">
        <v>57</v>
      </c>
      <c r="G15" s="15">
        <v>103</v>
      </c>
      <c r="H15" s="16">
        <v>672.8</v>
      </c>
      <c r="I15" s="17" t="s">
        <v>56</v>
      </c>
      <c r="M15" t="s">
        <v>69</v>
      </c>
      <c r="O15">
        <f>O14*13+D28+H31+H32</f>
        <v>72091.924199999994</v>
      </c>
    </row>
    <row r="16" spans="2:16" x14ac:dyDescent="0.25">
      <c r="C16" s="21">
        <v>104</v>
      </c>
      <c r="D16" s="22">
        <v>545</v>
      </c>
      <c r="E16" s="23" t="s">
        <v>57</v>
      </c>
      <c r="G16" s="15">
        <v>104</v>
      </c>
      <c r="H16" s="16">
        <v>532</v>
      </c>
      <c r="I16" s="17" t="s">
        <v>57</v>
      </c>
    </row>
    <row r="17" spans="3:16" x14ac:dyDescent="0.25">
      <c r="C17" s="15">
        <v>201</v>
      </c>
      <c r="D17" s="16">
        <v>706</v>
      </c>
      <c r="E17" s="17" t="s">
        <v>56</v>
      </c>
      <c r="G17" s="21">
        <v>105</v>
      </c>
      <c r="H17" s="22">
        <v>545</v>
      </c>
      <c r="I17" s="23" t="s">
        <v>57</v>
      </c>
      <c r="M17" t="s">
        <v>70</v>
      </c>
      <c r="O17">
        <f>O15*C9</f>
        <v>1513930408.1999998</v>
      </c>
    </row>
    <row r="18" spans="3:16" x14ac:dyDescent="0.25">
      <c r="C18" s="15">
        <v>202</v>
      </c>
      <c r="D18" s="16">
        <v>672.8</v>
      </c>
      <c r="E18" s="17" t="s">
        <v>56</v>
      </c>
      <c r="G18" s="18">
        <v>201</v>
      </c>
      <c r="H18" s="19">
        <v>740.56</v>
      </c>
      <c r="I18" s="20" t="s">
        <v>56</v>
      </c>
    </row>
    <row r="19" spans="3:16" x14ac:dyDescent="0.25">
      <c r="C19" s="15">
        <v>203</v>
      </c>
      <c r="D19" s="16">
        <v>532</v>
      </c>
      <c r="E19" s="17" t="s">
        <v>57</v>
      </c>
      <c r="G19" s="15">
        <v>202</v>
      </c>
      <c r="H19" s="16">
        <v>490</v>
      </c>
      <c r="I19" s="17" t="s">
        <v>57</v>
      </c>
    </row>
    <row r="20" spans="3:16" x14ac:dyDescent="0.25">
      <c r="C20" s="21">
        <v>204</v>
      </c>
      <c r="D20" s="22">
        <v>545</v>
      </c>
      <c r="E20" s="23" t="s">
        <v>57</v>
      </c>
      <c r="G20" s="15">
        <v>203</v>
      </c>
      <c r="H20" s="16">
        <v>672.8</v>
      </c>
      <c r="I20" s="17" t="s">
        <v>56</v>
      </c>
      <c r="M20" s="24" t="s">
        <v>71</v>
      </c>
      <c r="N20" s="24">
        <f>13*5+3</f>
        <v>68</v>
      </c>
      <c r="O20">
        <v>17</v>
      </c>
    </row>
    <row r="21" spans="3:16" x14ac:dyDescent="0.25">
      <c r="C21" s="15">
        <v>301</v>
      </c>
      <c r="D21" s="16">
        <v>706</v>
      </c>
      <c r="E21" s="17" t="s">
        <v>56</v>
      </c>
      <c r="G21" s="15">
        <v>204</v>
      </c>
      <c r="H21" s="16">
        <v>532</v>
      </c>
      <c r="I21" s="17" t="s">
        <v>57</v>
      </c>
      <c r="M21" s="24" t="s">
        <v>72</v>
      </c>
      <c r="N21" s="24">
        <f>13*4</f>
        <v>52</v>
      </c>
      <c r="O21">
        <v>16</v>
      </c>
    </row>
    <row r="22" spans="3:16" x14ac:dyDescent="0.25">
      <c r="C22" s="15">
        <v>302</v>
      </c>
      <c r="D22" s="16">
        <v>672.8</v>
      </c>
      <c r="E22" s="17" t="s">
        <v>56</v>
      </c>
      <c r="G22" s="21">
        <v>205</v>
      </c>
      <c r="H22" s="22">
        <v>545</v>
      </c>
      <c r="I22" s="23" t="s">
        <v>57</v>
      </c>
      <c r="M22" s="25"/>
      <c r="N22" s="25"/>
    </row>
    <row r="23" spans="3:16" x14ac:dyDescent="0.25">
      <c r="C23" s="15">
        <v>303</v>
      </c>
      <c r="D23" s="16">
        <v>532</v>
      </c>
      <c r="E23" s="17" t="s">
        <v>57</v>
      </c>
      <c r="G23" s="18">
        <v>301</v>
      </c>
      <c r="H23" s="19">
        <v>740.56</v>
      </c>
      <c r="I23" s="20" t="s">
        <v>56</v>
      </c>
    </row>
    <row r="24" spans="3:16" x14ac:dyDescent="0.25">
      <c r="C24" s="15">
        <v>304</v>
      </c>
      <c r="D24" s="22">
        <v>545</v>
      </c>
      <c r="E24" s="23" t="s">
        <v>57</v>
      </c>
      <c r="G24" s="15">
        <v>302</v>
      </c>
      <c r="H24" s="16">
        <v>490</v>
      </c>
      <c r="I24" s="17" t="s">
        <v>57</v>
      </c>
      <c r="O24">
        <f>13*490</f>
        <v>6370</v>
      </c>
      <c r="P24">
        <f>O24*17000</f>
        <v>108290000</v>
      </c>
    </row>
    <row r="25" spans="3:16" x14ac:dyDescent="0.25">
      <c r="C25" s="18">
        <v>401</v>
      </c>
      <c r="D25" s="16">
        <v>706</v>
      </c>
      <c r="E25" s="17" t="s">
        <v>56</v>
      </c>
      <c r="G25" s="15">
        <v>303</v>
      </c>
      <c r="H25" s="16">
        <v>672.8</v>
      </c>
      <c r="I25" s="17" t="s">
        <v>56</v>
      </c>
      <c r="O25">
        <f>(N20-13)*537</f>
        <v>29535</v>
      </c>
    </row>
    <row r="26" spans="3:16" x14ac:dyDescent="0.25">
      <c r="C26" s="15">
        <v>402</v>
      </c>
      <c r="D26" s="16">
        <v>672.8</v>
      </c>
      <c r="E26" s="17" t="s">
        <v>56</v>
      </c>
      <c r="G26" s="15">
        <v>304</v>
      </c>
      <c r="H26" s="16">
        <v>532</v>
      </c>
      <c r="I26" s="17" t="s">
        <v>57</v>
      </c>
    </row>
    <row r="27" spans="3:16" x14ac:dyDescent="0.25">
      <c r="C27" s="15">
        <v>403</v>
      </c>
      <c r="D27" s="16">
        <v>532</v>
      </c>
      <c r="E27" s="17" t="s">
        <v>57</v>
      </c>
      <c r="G27" s="21">
        <v>305</v>
      </c>
      <c r="H27" s="22">
        <v>545</v>
      </c>
      <c r="I27" s="23" t="s">
        <v>57</v>
      </c>
    </row>
    <row r="28" spans="3:16" x14ac:dyDescent="0.25">
      <c r="C28" s="26">
        <v>404</v>
      </c>
      <c r="D28" s="27">
        <v>545</v>
      </c>
      <c r="E28" s="28" t="s">
        <v>57</v>
      </c>
      <c r="G28" s="18">
        <v>401</v>
      </c>
      <c r="H28" s="19">
        <v>740.56</v>
      </c>
      <c r="I28" s="20" t="s">
        <v>56</v>
      </c>
      <c r="M28" s="7">
        <f>F8+K8+L8</f>
        <v>33958680</v>
      </c>
    </row>
    <row r="29" spans="3:16" x14ac:dyDescent="0.25">
      <c r="C29" s="29">
        <v>501</v>
      </c>
      <c r="D29" s="30">
        <v>706</v>
      </c>
      <c r="E29" s="31" t="s">
        <v>56</v>
      </c>
      <c r="G29" s="15">
        <v>402</v>
      </c>
      <c r="H29" s="16">
        <v>490</v>
      </c>
      <c r="I29" s="17" t="s">
        <v>57</v>
      </c>
    </row>
    <row r="30" spans="3:16" x14ac:dyDescent="0.25">
      <c r="C30" s="32">
        <v>502</v>
      </c>
      <c r="D30" s="30">
        <v>672.8</v>
      </c>
      <c r="E30" s="31" t="s">
        <v>56</v>
      </c>
      <c r="G30" s="15">
        <v>403</v>
      </c>
      <c r="H30" s="16">
        <v>672.8</v>
      </c>
      <c r="I30" s="17" t="s">
        <v>56</v>
      </c>
    </row>
    <row r="31" spans="3:16" x14ac:dyDescent="0.25">
      <c r="C31" s="32">
        <v>503</v>
      </c>
      <c r="D31" s="30">
        <v>532</v>
      </c>
      <c r="E31" s="31" t="s">
        <v>57</v>
      </c>
      <c r="G31" s="33">
        <v>404</v>
      </c>
      <c r="H31" s="30">
        <v>532</v>
      </c>
      <c r="I31" s="31" t="s">
        <v>57</v>
      </c>
    </row>
    <row r="32" spans="3:16" x14ac:dyDescent="0.25">
      <c r="C32" s="34">
        <v>504</v>
      </c>
      <c r="D32" s="27">
        <v>545</v>
      </c>
      <c r="E32" s="28" t="s">
        <v>57</v>
      </c>
      <c r="G32" s="26">
        <v>405</v>
      </c>
      <c r="H32" s="27">
        <v>545</v>
      </c>
      <c r="I32" s="28" t="s">
        <v>57</v>
      </c>
    </row>
    <row r="33" spans="3:9" x14ac:dyDescent="0.25">
      <c r="C33" s="32">
        <v>601</v>
      </c>
      <c r="D33" s="30">
        <v>706</v>
      </c>
      <c r="E33" s="31" t="s">
        <v>56</v>
      </c>
      <c r="G33" s="35">
        <v>501</v>
      </c>
      <c r="H33" s="36">
        <v>740.56</v>
      </c>
      <c r="I33" s="37" t="s">
        <v>56</v>
      </c>
    </row>
    <row r="34" spans="3:9" x14ac:dyDescent="0.25">
      <c r="C34" s="32">
        <v>602</v>
      </c>
      <c r="D34" s="30">
        <v>672.8</v>
      </c>
      <c r="E34" s="31" t="s">
        <v>56</v>
      </c>
      <c r="G34" s="33">
        <v>502</v>
      </c>
      <c r="H34" s="30">
        <v>490</v>
      </c>
      <c r="I34" s="31" t="s">
        <v>57</v>
      </c>
    </row>
    <row r="35" spans="3:9" x14ac:dyDescent="0.25">
      <c r="C35" s="32">
        <v>603</v>
      </c>
      <c r="D35" s="30">
        <v>532</v>
      </c>
      <c r="E35" s="31" t="s">
        <v>57</v>
      </c>
      <c r="G35" s="38">
        <v>503</v>
      </c>
      <c r="H35" s="39">
        <v>672.8</v>
      </c>
      <c r="I35" s="40" t="s">
        <v>56</v>
      </c>
    </row>
    <row r="36" spans="3:9" x14ac:dyDescent="0.25">
      <c r="C36" s="34">
        <v>604</v>
      </c>
      <c r="D36" s="27">
        <v>545</v>
      </c>
      <c r="E36" s="28" t="s">
        <v>57</v>
      </c>
      <c r="G36" s="33">
        <v>504</v>
      </c>
      <c r="H36" s="30">
        <v>532</v>
      </c>
      <c r="I36" s="31" t="s">
        <v>57</v>
      </c>
    </row>
    <row r="37" spans="3:9" x14ac:dyDescent="0.25">
      <c r="C37" s="32">
        <v>701</v>
      </c>
      <c r="D37" s="30">
        <v>706</v>
      </c>
      <c r="E37" s="31" t="s">
        <v>56</v>
      </c>
      <c r="G37" s="26">
        <v>505</v>
      </c>
      <c r="H37" s="27">
        <v>545</v>
      </c>
      <c r="I37" s="28" t="s">
        <v>57</v>
      </c>
    </row>
    <row r="38" spans="3:9" x14ac:dyDescent="0.25">
      <c r="C38" s="32">
        <v>702</v>
      </c>
      <c r="D38" s="30">
        <v>672.8</v>
      </c>
      <c r="E38" s="31" t="s">
        <v>56</v>
      </c>
      <c r="G38" s="35">
        <v>601</v>
      </c>
      <c r="H38" s="36">
        <v>740.56</v>
      </c>
      <c r="I38" s="37" t="s">
        <v>56</v>
      </c>
    </row>
    <row r="39" spans="3:9" x14ac:dyDescent="0.25">
      <c r="C39" s="32">
        <v>703</v>
      </c>
      <c r="D39" s="30">
        <v>532</v>
      </c>
      <c r="E39" s="31" t="s">
        <v>57</v>
      </c>
      <c r="G39" s="33">
        <v>602</v>
      </c>
      <c r="H39" s="30">
        <v>490</v>
      </c>
      <c r="I39" s="31" t="s">
        <v>57</v>
      </c>
    </row>
    <row r="40" spans="3:9" x14ac:dyDescent="0.25">
      <c r="C40" s="32">
        <v>704</v>
      </c>
      <c r="D40" s="27">
        <v>545</v>
      </c>
      <c r="E40" s="28" t="s">
        <v>57</v>
      </c>
      <c r="G40" s="38">
        <v>603</v>
      </c>
      <c r="H40" s="39">
        <v>672.8</v>
      </c>
      <c r="I40" s="40" t="s">
        <v>56</v>
      </c>
    </row>
    <row r="41" spans="3:9" x14ac:dyDescent="0.25">
      <c r="C41" s="29">
        <v>801</v>
      </c>
      <c r="D41" s="30">
        <v>706</v>
      </c>
      <c r="E41" s="31" t="s">
        <v>56</v>
      </c>
      <c r="G41" s="33">
        <v>604</v>
      </c>
      <c r="H41" s="30">
        <v>532</v>
      </c>
      <c r="I41" s="31" t="s">
        <v>57</v>
      </c>
    </row>
    <row r="42" spans="3:9" x14ac:dyDescent="0.25">
      <c r="C42" s="32">
        <v>802</v>
      </c>
      <c r="D42" s="30">
        <v>672.8</v>
      </c>
      <c r="E42" s="31" t="s">
        <v>56</v>
      </c>
      <c r="G42" s="26">
        <v>605</v>
      </c>
      <c r="H42" s="27">
        <v>545</v>
      </c>
      <c r="I42" s="28" t="s">
        <v>57</v>
      </c>
    </row>
    <row r="43" spans="3:9" x14ac:dyDescent="0.25">
      <c r="C43" s="32">
        <v>803</v>
      </c>
      <c r="D43" s="30">
        <v>532</v>
      </c>
      <c r="E43" s="31" t="s">
        <v>57</v>
      </c>
      <c r="G43" s="35">
        <v>701</v>
      </c>
      <c r="H43" s="36">
        <v>740.56</v>
      </c>
      <c r="I43" s="37" t="s">
        <v>56</v>
      </c>
    </row>
    <row r="44" spans="3:9" x14ac:dyDescent="0.25">
      <c r="C44" s="32">
        <v>804</v>
      </c>
      <c r="D44" s="27">
        <v>545</v>
      </c>
      <c r="E44" s="28" t="s">
        <v>57</v>
      </c>
      <c r="G44" s="33">
        <v>702</v>
      </c>
      <c r="H44" s="30">
        <v>490</v>
      </c>
      <c r="I44" s="31" t="s">
        <v>57</v>
      </c>
    </row>
    <row r="45" spans="3:9" x14ac:dyDescent="0.25">
      <c r="C45" s="29">
        <v>901</v>
      </c>
      <c r="D45" s="30">
        <v>706</v>
      </c>
      <c r="E45" s="31" t="s">
        <v>56</v>
      </c>
      <c r="G45" s="38">
        <v>703</v>
      </c>
      <c r="H45" s="39">
        <v>672.8</v>
      </c>
      <c r="I45" s="40" t="s">
        <v>56</v>
      </c>
    </row>
    <row r="46" spans="3:9" x14ac:dyDescent="0.25">
      <c r="C46" s="32">
        <v>902</v>
      </c>
      <c r="D46" s="30">
        <v>672.8</v>
      </c>
      <c r="E46" s="31" t="s">
        <v>56</v>
      </c>
      <c r="G46" s="33">
        <v>704</v>
      </c>
      <c r="H46" s="30">
        <v>532</v>
      </c>
      <c r="I46" s="31" t="s">
        <v>57</v>
      </c>
    </row>
    <row r="47" spans="3:9" x14ac:dyDescent="0.25">
      <c r="C47" s="32">
        <v>903</v>
      </c>
      <c r="D47" s="30">
        <v>532</v>
      </c>
      <c r="E47" s="31" t="s">
        <v>57</v>
      </c>
      <c r="G47" s="26">
        <v>705</v>
      </c>
      <c r="H47" s="27">
        <v>545</v>
      </c>
      <c r="I47" s="28" t="s">
        <v>57</v>
      </c>
    </row>
    <row r="48" spans="3:9" x14ac:dyDescent="0.25">
      <c r="C48" s="32">
        <v>904</v>
      </c>
      <c r="D48" s="30">
        <v>545</v>
      </c>
      <c r="E48" s="31" t="s">
        <v>57</v>
      </c>
      <c r="G48" s="35">
        <v>801</v>
      </c>
      <c r="H48" s="36">
        <v>740.56</v>
      </c>
      <c r="I48" s="37" t="s">
        <v>56</v>
      </c>
    </row>
    <row r="49" spans="3:9" x14ac:dyDescent="0.25">
      <c r="C49" s="41">
        <v>1001</v>
      </c>
      <c r="D49" s="42">
        <v>706</v>
      </c>
      <c r="E49" s="43" t="s">
        <v>56</v>
      </c>
      <c r="G49" s="33">
        <v>802</v>
      </c>
      <c r="H49" s="30">
        <v>490</v>
      </c>
      <c r="I49" s="31" t="s">
        <v>57</v>
      </c>
    </row>
    <row r="50" spans="3:9" x14ac:dyDescent="0.25">
      <c r="C50" s="33">
        <v>1002</v>
      </c>
      <c r="D50" s="30">
        <v>672.8</v>
      </c>
      <c r="E50" s="31" t="s">
        <v>56</v>
      </c>
      <c r="G50" s="38">
        <v>803</v>
      </c>
      <c r="H50" s="39">
        <v>672.8</v>
      </c>
      <c r="I50" s="40" t="s">
        <v>56</v>
      </c>
    </row>
    <row r="51" spans="3:9" x14ac:dyDescent="0.25">
      <c r="C51" s="33">
        <v>1003</v>
      </c>
      <c r="D51" s="30">
        <v>532</v>
      </c>
      <c r="E51" s="31" t="s">
        <v>57</v>
      </c>
      <c r="G51" s="33">
        <v>804</v>
      </c>
      <c r="H51" s="30">
        <v>532</v>
      </c>
      <c r="I51" s="31" t="s">
        <v>57</v>
      </c>
    </row>
    <row r="52" spans="3:9" x14ac:dyDescent="0.25">
      <c r="C52" s="26">
        <v>1004</v>
      </c>
      <c r="D52" s="27">
        <v>545</v>
      </c>
      <c r="E52" s="28" t="s">
        <v>57</v>
      </c>
      <c r="G52" s="26">
        <v>805</v>
      </c>
      <c r="H52" s="27">
        <v>545</v>
      </c>
      <c r="I52" s="28" t="s">
        <v>57</v>
      </c>
    </row>
    <row r="53" spans="3:9" x14ac:dyDescent="0.25">
      <c r="C53" s="29">
        <v>1101</v>
      </c>
      <c r="D53" s="30">
        <v>706</v>
      </c>
      <c r="E53" s="31" t="s">
        <v>56</v>
      </c>
      <c r="G53" s="35">
        <v>901</v>
      </c>
      <c r="H53" s="36">
        <v>740.56</v>
      </c>
      <c r="I53" s="37" t="s">
        <v>56</v>
      </c>
    </row>
    <row r="54" spans="3:9" x14ac:dyDescent="0.25">
      <c r="C54" s="32">
        <v>1102</v>
      </c>
      <c r="D54" s="30">
        <v>672.8</v>
      </c>
      <c r="E54" s="31" t="s">
        <v>56</v>
      </c>
      <c r="G54" s="33">
        <v>902</v>
      </c>
      <c r="H54" s="30">
        <v>490</v>
      </c>
      <c r="I54" s="31" t="s">
        <v>57</v>
      </c>
    </row>
    <row r="55" spans="3:9" x14ac:dyDescent="0.25">
      <c r="C55" s="32">
        <v>1103</v>
      </c>
      <c r="D55" s="30">
        <v>532</v>
      </c>
      <c r="E55" s="31" t="s">
        <v>57</v>
      </c>
      <c r="G55" s="38">
        <v>903</v>
      </c>
      <c r="H55" s="39">
        <v>672.8</v>
      </c>
      <c r="I55" s="40" t="s">
        <v>56</v>
      </c>
    </row>
    <row r="56" spans="3:9" x14ac:dyDescent="0.25">
      <c r="C56" s="34">
        <v>1104</v>
      </c>
      <c r="D56" s="27">
        <v>545</v>
      </c>
      <c r="E56" s="28" t="s">
        <v>57</v>
      </c>
      <c r="G56" s="33">
        <v>904</v>
      </c>
      <c r="H56" s="30">
        <v>532</v>
      </c>
      <c r="I56" s="31" t="s">
        <v>57</v>
      </c>
    </row>
    <row r="57" spans="3:9" x14ac:dyDescent="0.25">
      <c r="C57" s="29">
        <v>1201</v>
      </c>
      <c r="D57" s="30">
        <v>706</v>
      </c>
      <c r="E57" s="31" t="s">
        <v>56</v>
      </c>
      <c r="G57" s="26">
        <v>905</v>
      </c>
      <c r="H57" s="27">
        <v>545</v>
      </c>
      <c r="I57" s="28" t="s">
        <v>57</v>
      </c>
    </row>
    <row r="58" spans="3:9" x14ac:dyDescent="0.25">
      <c r="C58" s="32">
        <v>1202</v>
      </c>
      <c r="D58" s="30">
        <v>672.8</v>
      </c>
      <c r="E58" s="31" t="s">
        <v>56</v>
      </c>
      <c r="G58" s="35">
        <v>1001</v>
      </c>
      <c r="H58" s="36">
        <v>740.56</v>
      </c>
      <c r="I58" s="37" t="s">
        <v>56</v>
      </c>
    </row>
    <row r="59" spans="3:9" x14ac:dyDescent="0.25">
      <c r="C59" s="32">
        <v>1203</v>
      </c>
      <c r="D59" s="30">
        <v>532</v>
      </c>
      <c r="E59" s="31" t="s">
        <v>57</v>
      </c>
      <c r="G59" s="33">
        <v>1002</v>
      </c>
      <c r="H59" s="30">
        <v>490</v>
      </c>
      <c r="I59" s="31" t="s">
        <v>57</v>
      </c>
    </row>
    <row r="60" spans="3:9" x14ac:dyDescent="0.25">
      <c r="C60" s="32">
        <v>1204</v>
      </c>
      <c r="D60" s="27">
        <v>545</v>
      </c>
      <c r="E60" s="28" t="s">
        <v>57</v>
      </c>
      <c r="G60" s="38">
        <v>1003</v>
      </c>
      <c r="H60" s="39">
        <v>672.8</v>
      </c>
      <c r="I60" s="40" t="s">
        <v>56</v>
      </c>
    </row>
    <row r="61" spans="3:9" x14ac:dyDescent="0.25">
      <c r="C61" s="29">
        <v>1301</v>
      </c>
      <c r="D61" s="30">
        <v>706</v>
      </c>
      <c r="E61" s="31" t="s">
        <v>56</v>
      </c>
      <c r="G61" s="33">
        <v>1004</v>
      </c>
      <c r="H61" s="30">
        <v>532</v>
      </c>
      <c r="I61" s="31" t="s">
        <v>57</v>
      </c>
    </row>
    <row r="62" spans="3:9" x14ac:dyDescent="0.25">
      <c r="C62" s="32">
        <v>1302</v>
      </c>
      <c r="D62" s="30">
        <v>672.8</v>
      </c>
      <c r="E62" s="31" t="s">
        <v>56</v>
      </c>
      <c r="G62" s="26">
        <v>1005</v>
      </c>
      <c r="H62" s="27">
        <v>545</v>
      </c>
      <c r="I62" s="28" t="s">
        <v>57</v>
      </c>
    </row>
    <row r="63" spans="3:9" x14ac:dyDescent="0.25">
      <c r="C63" s="32">
        <v>1303</v>
      </c>
      <c r="D63" s="30">
        <v>532</v>
      </c>
      <c r="E63" s="31" t="s">
        <v>57</v>
      </c>
      <c r="G63" s="35">
        <v>1101</v>
      </c>
      <c r="H63" s="36">
        <v>740.56</v>
      </c>
      <c r="I63" s="37" t="s">
        <v>56</v>
      </c>
    </row>
    <row r="64" spans="3:9" x14ac:dyDescent="0.25">
      <c r="C64" s="34">
        <v>1304</v>
      </c>
      <c r="D64" s="27">
        <v>545</v>
      </c>
      <c r="E64" s="28" t="s">
        <v>57</v>
      </c>
      <c r="G64" s="33">
        <v>1102</v>
      </c>
      <c r="H64" s="30">
        <v>490</v>
      </c>
      <c r="I64" s="31" t="s">
        <v>57</v>
      </c>
    </row>
    <row r="65" spans="2:9" x14ac:dyDescent="0.25">
      <c r="C65" s="29">
        <v>1401</v>
      </c>
      <c r="D65" s="30">
        <v>706</v>
      </c>
      <c r="E65" s="31" t="s">
        <v>56</v>
      </c>
      <c r="G65" s="38">
        <v>1103</v>
      </c>
      <c r="H65" s="39">
        <v>672.8</v>
      </c>
      <c r="I65" s="40" t="s">
        <v>56</v>
      </c>
    </row>
    <row r="66" spans="2:9" x14ac:dyDescent="0.25">
      <c r="C66" s="32">
        <v>1402</v>
      </c>
      <c r="D66" s="30">
        <v>672.8</v>
      </c>
      <c r="E66" s="31" t="s">
        <v>56</v>
      </c>
      <c r="G66" s="33">
        <v>1104</v>
      </c>
      <c r="H66" s="30">
        <v>532</v>
      </c>
      <c r="I66" s="31" t="s">
        <v>57</v>
      </c>
    </row>
    <row r="67" spans="2:9" x14ac:dyDescent="0.25">
      <c r="C67" s="32">
        <v>1403</v>
      </c>
      <c r="D67" s="30">
        <v>532</v>
      </c>
      <c r="E67" s="31" t="s">
        <v>57</v>
      </c>
      <c r="G67" s="26">
        <v>1105</v>
      </c>
      <c r="H67" s="27">
        <v>545</v>
      </c>
      <c r="I67" s="28" t="s">
        <v>57</v>
      </c>
    </row>
    <row r="68" spans="2:9" x14ac:dyDescent="0.25">
      <c r="C68" s="34">
        <v>1404</v>
      </c>
      <c r="D68" s="27">
        <v>545</v>
      </c>
      <c r="E68" s="28" t="s">
        <v>57</v>
      </c>
      <c r="G68" s="35">
        <v>1201</v>
      </c>
      <c r="H68" s="36">
        <v>740.56</v>
      </c>
      <c r="I68" s="37" t="s">
        <v>56</v>
      </c>
    </row>
    <row r="69" spans="2:9" x14ac:dyDescent="0.25">
      <c r="C69" s="29">
        <v>1501</v>
      </c>
      <c r="D69" s="30">
        <v>706</v>
      </c>
      <c r="E69" s="31" t="s">
        <v>56</v>
      </c>
      <c r="G69" s="33">
        <v>1202</v>
      </c>
      <c r="H69" s="30">
        <v>490</v>
      </c>
      <c r="I69" s="31" t="s">
        <v>57</v>
      </c>
    </row>
    <row r="70" spans="2:9" x14ac:dyDescent="0.25">
      <c r="C70" s="32">
        <v>1502</v>
      </c>
      <c r="D70" s="30">
        <v>672.8</v>
      </c>
      <c r="E70" s="31" t="s">
        <v>56</v>
      </c>
      <c r="G70" s="38">
        <v>1203</v>
      </c>
      <c r="H70" s="39">
        <v>672.8</v>
      </c>
      <c r="I70" s="40" t="s">
        <v>56</v>
      </c>
    </row>
    <row r="71" spans="2:9" x14ac:dyDescent="0.25">
      <c r="B71">
        <v>68</v>
      </c>
      <c r="C71" s="32">
        <v>1503</v>
      </c>
      <c r="D71" s="30">
        <v>532</v>
      </c>
      <c r="E71" s="31" t="s">
        <v>57</v>
      </c>
      <c r="G71" s="33">
        <v>1204</v>
      </c>
      <c r="H71" s="30">
        <v>532</v>
      </c>
      <c r="I71" s="31" t="s">
        <v>57</v>
      </c>
    </row>
    <row r="72" spans="2:9" x14ac:dyDescent="0.25">
      <c r="B72">
        <v>85</v>
      </c>
      <c r="C72" s="34">
        <v>1504</v>
      </c>
      <c r="D72" s="27">
        <v>545</v>
      </c>
      <c r="E72" s="28" t="s">
        <v>57</v>
      </c>
      <c r="G72" s="26">
        <v>1205</v>
      </c>
      <c r="H72" s="27">
        <v>545</v>
      </c>
      <c r="I72" s="28" t="s">
        <v>57</v>
      </c>
    </row>
    <row r="73" spans="2:9" x14ac:dyDescent="0.25">
      <c r="B73">
        <f>SUM(B71:B72)</f>
        <v>153</v>
      </c>
      <c r="C73" s="29">
        <v>1601</v>
      </c>
      <c r="D73" s="30">
        <v>706</v>
      </c>
      <c r="E73" s="31" t="s">
        <v>56</v>
      </c>
      <c r="G73" s="35">
        <v>1301</v>
      </c>
      <c r="H73" s="36">
        <v>740.56</v>
      </c>
      <c r="I73" s="37" t="s">
        <v>56</v>
      </c>
    </row>
    <row r="74" spans="2:9" x14ac:dyDescent="0.25">
      <c r="C74" s="32">
        <v>1602</v>
      </c>
      <c r="D74" s="30">
        <v>672.8</v>
      </c>
      <c r="E74" s="31" t="s">
        <v>56</v>
      </c>
      <c r="G74" s="33">
        <v>1302</v>
      </c>
      <c r="H74" s="30">
        <v>490</v>
      </c>
      <c r="I74" s="31" t="s">
        <v>57</v>
      </c>
    </row>
    <row r="75" spans="2:9" x14ac:dyDescent="0.25">
      <c r="C75" s="32">
        <v>1603</v>
      </c>
      <c r="D75" s="30">
        <v>532</v>
      </c>
      <c r="E75" s="31" t="s">
        <v>57</v>
      </c>
      <c r="G75" s="38">
        <v>1303</v>
      </c>
      <c r="H75" s="39">
        <v>672.8</v>
      </c>
      <c r="I75" s="40" t="s">
        <v>56</v>
      </c>
    </row>
    <row r="76" spans="2:9" x14ac:dyDescent="0.25">
      <c r="C76" s="34">
        <v>1604</v>
      </c>
      <c r="D76" s="27">
        <v>545</v>
      </c>
      <c r="E76" s="28" t="s">
        <v>57</v>
      </c>
      <c r="G76" s="33">
        <v>1304</v>
      </c>
      <c r="H76" s="30">
        <v>532</v>
      </c>
      <c r="I76" s="31" t="s">
        <v>57</v>
      </c>
    </row>
    <row r="77" spans="2:9" x14ac:dyDescent="0.25">
      <c r="C77" s="29">
        <v>1701</v>
      </c>
      <c r="D77" s="30">
        <v>706</v>
      </c>
      <c r="E77" s="31" t="s">
        <v>56</v>
      </c>
      <c r="G77" s="26">
        <v>1305</v>
      </c>
      <c r="H77" s="27">
        <v>545</v>
      </c>
      <c r="I77" s="28" t="s">
        <v>57</v>
      </c>
    </row>
    <row r="78" spans="2:9" x14ac:dyDescent="0.25">
      <c r="C78" s="32">
        <v>1702</v>
      </c>
      <c r="D78" s="30">
        <v>672.8</v>
      </c>
      <c r="E78" s="31" t="s">
        <v>56</v>
      </c>
      <c r="G78" s="35">
        <v>1401</v>
      </c>
      <c r="H78" s="36">
        <v>740.56</v>
      </c>
      <c r="I78" s="37" t="s">
        <v>56</v>
      </c>
    </row>
    <row r="79" spans="2:9" x14ac:dyDescent="0.25">
      <c r="C79" s="32">
        <v>1703</v>
      </c>
      <c r="D79" s="30">
        <v>532</v>
      </c>
      <c r="E79" s="31" t="s">
        <v>57</v>
      </c>
      <c r="G79" s="33">
        <v>1402</v>
      </c>
      <c r="H79" s="30">
        <v>490</v>
      </c>
      <c r="I79" s="31" t="s">
        <v>57</v>
      </c>
    </row>
    <row r="80" spans="2:9" x14ac:dyDescent="0.25">
      <c r="C80" s="34">
        <v>1704</v>
      </c>
      <c r="D80" s="27">
        <v>545</v>
      </c>
      <c r="E80" s="28" t="s">
        <v>57</v>
      </c>
      <c r="G80" s="38">
        <v>1403</v>
      </c>
      <c r="H80" s="39">
        <v>672.8</v>
      </c>
      <c r="I80" s="40" t="s">
        <v>56</v>
      </c>
    </row>
    <row r="81" spans="4:18" x14ac:dyDescent="0.25">
      <c r="D81" s="44">
        <f>SUM(D13:D80)</f>
        <v>41748.600000000006</v>
      </c>
      <c r="G81" s="33">
        <v>1404</v>
      </c>
      <c r="H81" s="30">
        <v>532</v>
      </c>
      <c r="I81" s="31" t="s">
        <v>57</v>
      </c>
    </row>
    <row r="82" spans="4:18" x14ac:dyDescent="0.25">
      <c r="G82" s="26">
        <v>1405</v>
      </c>
      <c r="H82" s="27">
        <v>545</v>
      </c>
      <c r="I82" s="28" t="s">
        <v>57</v>
      </c>
    </row>
    <row r="83" spans="4:18" x14ac:dyDescent="0.25">
      <c r="G83" s="35">
        <v>1501</v>
      </c>
      <c r="H83" s="36">
        <v>740.56</v>
      </c>
      <c r="I83" s="37" t="s">
        <v>56</v>
      </c>
    </row>
    <row r="84" spans="4:18" x14ac:dyDescent="0.25">
      <c r="G84" s="33">
        <v>1502</v>
      </c>
      <c r="H84" s="30">
        <v>490</v>
      </c>
      <c r="I84" s="31" t="s">
        <v>57</v>
      </c>
    </row>
    <row r="85" spans="4:18" x14ac:dyDescent="0.25">
      <c r="G85" s="38">
        <v>1503</v>
      </c>
      <c r="H85" s="39">
        <v>672.8</v>
      </c>
      <c r="I85" s="40" t="s">
        <v>56</v>
      </c>
    </row>
    <row r="86" spans="4:18" ht="15.75" thickBot="1" x14ac:dyDescent="0.3">
      <c r="G86" s="33">
        <v>1504</v>
      </c>
      <c r="H86" s="30">
        <v>532</v>
      </c>
      <c r="I86" s="31" t="s">
        <v>57</v>
      </c>
    </row>
    <row r="87" spans="4:18" ht="15.75" thickBot="1" x14ac:dyDescent="0.3">
      <c r="G87" s="26">
        <v>1505</v>
      </c>
      <c r="H87" s="27">
        <v>545</v>
      </c>
      <c r="I87" s="28" t="s">
        <v>57</v>
      </c>
      <c r="O87" s="52">
        <v>9374.82</v>
      </c>
      <c r="P87" s="53">
        <v>6944.33</v>
      </c>
      <c r="Q87" s="53">
        <v>2430.4899999999998</v>
      </c>
      <c r="R87" s="53">
        <v>2726.63</v>
      </c>
    </row>
    <row r="88" spans="4:18" x14ac:dyDescent="0.25">
      <c r="G88" s="35">
        <v>1601</v>
      </c>
      <c r="H88" s="36">
        <v>740.56</v>
      </c>
      <c r="I88" s="37" t="s">
        <v>56</v>
      </c>
    </row>
    <row r="89" spans="4:18" x14ac:dyDescent="0.25">
      <c r="G89" s="33">
        <v>1602</v>
      </c>
      <c r="H89" s="30">
        <v>490</v>
      </c>
      <c r="I89" s="31" t="s">
        <v>57</v>
      </c>
    </row>
    <row r="90" spans="4:18" x14ac:dyDescent="0.25">
      <c r="G90" s="38">
        <v>1603</v>
      </c>
      <c r="H90" s="39">
        <v>672.8</v>
      </c>
      <c r="I90" s="40" t="s">
        <v>56</v>
      </c>
    </row>
    <row r="91" spans="4:18" x14ac:dyDescent="0.25">
      <c r="G91" s="33">
        <v>1604</v>
      </c>
      <c r="H91" s="30">
        <v>532</v>
      </c>
      <c r="I91" s="31" t="s">
        <v>57</v>
      </c>
    </row>
    <row r="92" spans="4:18" x14ac:dyDescent="0.25">
      <c r="G92" s="26">
        <v>1605</v>
      </c>
      <c r="H92" s="27">
        <v>545</v>
      </c>
      <c r="I92" s="28" t="s">
        <v>57</v>
      </c>
    </row>
    <row r="93" spans="4:18" x14ac:dyDescent="0.25">
      <c r="G93" s="35">
        <v>1701</v>
      </c>
      <c r="H93" s="36">
        <v>740.56</v>
      </c>
      <c r="I93" s="37" t="s">
        <v>56</v>
      </c>
    </row>
    <row r="94" spans="4:18" x14ac:dyDescent="0.25">
      <c r="G94" s="33">
        <v>1702</v>
      </c>
      <c r="H94" s="30">
        <v>490</v>
      </c>
      <c r="I94" s="31" t="s">
        <v>57</v>
      </c>
    </row>
    <row r="95" spans="4:18" x14ac:dyDescent="0.25">
      <c r="G95" s="38">
        <v>1703</v>
      </c>
      <c r="H95" s="39">
        <v>672.8</v>
      </c>
      <c r="I95" s="40" t="s">
        <v>56</v>
      </c>
    </row>
    <row r="96" spans="4:18" x14ac:dyDescent="0.25">
      <c r="G96" s="33">
        <v>1704</v>
      </c>
      <c r="H96" s="30">
        <v>532</v>
      </c>
      <c r="I96" s="31" t="s">
        <v>57</v>
      </c>
    </row>
    <row r="97" spans="4:9" x14ac:dyDescent="0.25">
      <c r="G97" s="26">
        <v>1705</v>
      </c>
      <c r="H97" s="27">
        <v>545</v>
      </c>
      <c r="I97" s="28" t="s">
        <v>57</v>
      </c>
    </row>
    <row r="98" spans="4:9" x14ac:dyDescent="0.25">
      <c r="H98" s="44">
        <f>SUM(H13:H97)</f>
        <v>50666.12000000001</v>
      </c>
    </row>
    <row r="99" spans="4:9" x14ac:dyDescent="0.25">
      <c r="H99" s="44">
        <f>H98+D81</f>
        <v>92414.720000000016</v>
      </c>
    </row>
    <row r="101" spans="4:9" x14ac:dyDescent="0.25">
      <c r="H101" s="50">
        <v>9374.82</v>
      </c>
    </row>
    <row r="102" spans="4:9" x14ac:dyDescent="0.25">
      <c r="H102" s="51">
        <f>H101*10.764</f>
        <v>100910.56247999999</v>
      </c>
    </row>
    <row r="105" spans="4:9" ht="15.75" thickBot="1" x14ac:dyDescent="0.3"/>
    <row r="106" spans="4:9" ht="15.75" thickBot="1" x14ac:dyDescent="0.3">
      <c r="D106" s="45">
        <v>32470</v>
      </c>
      <c r="E106" s="46">
        <v>9278</v>
      </c>
    </row>
    <row r="107" spans="4:9" ht="15.75" thickBot="1" x14ac:dyDescent="0.3">
      <c r="D107" s="47">
        <v>39822</v>
      </c>
      <c r="E107" s="48">
        <v>10844</v>
      </c>
    </row>
    <row r="108" spans="4:9" x14ac:dyDescent="0.25">
      <c r="D108" s="49">
        <f>SUM(D106:D107)</f>
        <v>72292</v>
      </c>
      <c r="E108" s="49">
        <f>SUM(E106:E107)</f>
        <v>20122</v>
      </c>
    </row>
  </sheetData>
  <mergeCells count="7">
    <mergeCell ref="C11:E11"/>
    <mergeCell ref="G11:I11"/>
    <mergeCell ref="C3:F3"/>
    <mergeCell ref="H3:L3"/>
    <mergeCell ref="B6:B7"/>
    <mergeCell ref="C7:F7"/>
    <mergeCell ref="H7:L7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B2:O156"/>
  <sheetViews>
    <sheetView workbookViewId="0">
      <selection activeCell="D2" sqref="D2"/>
    </sheetView>
  </sheetViews>
  <sheetFormatPr defaultRowHeight="15" x14ac:dyDescent="0.25"/>
  <cols>
    <col min="2" max="2" width="9.140625" style="11"/>
    <col min="4" max="4" width="10" bestFit="1" customWidth="1"/>
    <col min="6" max="6" width="10" bestFit="1" customWidth="1"/>
    <col min="9" max="9" width="9.140625" style="11"/>
    <col min="10" max="10" width="16.5703125" bestFit="1" customWidth="1"/>
    <col min="11" max="11" width="13" customWidth="1"/>
    <col min="12" max="12" width="5.7109375" bestFit="1" customWidth="1"/>
    <col min="13" max="13" width="8.5703125" bestFit="1" customWidth="1"/>
    <col min="14" max="14" width="14" customWidth="1"/>
    <col min="15" max="15" width="5.7109375" bestFit="1" customWidth="1"/>
  </cols>
  <sheetData>
    <row r="2" spans="2:15" x14ac:dyDescent="0.25">
      <c r="D2" s="51">
        <f>SUBTOTAL(9,D4:D156)</f>
        <v>72292.08</v>
      </c>
    </row>
    <row r="3" spans="2:15" x14ac:dyDescent="0.25">
      <c r="B3" s="11" t="s">
        <v>73</v>
      </c>
      <c r="C3" s="3" t="s">
        <v>53</v>
      </c>
      <c r="D3" s="3" t="s">
        <v>66</v>
      </c>
      <c r="E3" s="3" t="s">
        <v>67</v>
      </c>
      <c r="F3" s="54" t="s">
        <v>74</v>
      </c>
    </row>
    <row r="4" spans="2:15" hidden="1" x14ac:dyDescent="0.25">
      <c r="B4" s="11" t="s">
        <v>75</v>
      </c>
      <c r="C4" s="15">
        <v>101</v>
      </c>
      <c r="D4" s="16">
        <v>706</v>
      </c>
      <c r="E4" s="17" t="s">
        <v>56</v>
      </c>
      <c r="F4" t="s">
        <v>76</v>
      </c>
      <c r="G4" s="15"/>
    </row>
    <row r="5" spans="2:15" hidden="1" x14ac:dyDescent="0.25">
      <c r="B5" s="11" t="s">
        <v>75</v>
      </c>
      <c r="C5" s="15">
        <v>102</v>
      </c>
      <c r="D5" s="16">
        <v>672.8</v>
      </c>
      <c r="E5" s="17" t="s">
        <v>56</v>
      </c>
      <c r="F5" t="s">
        <v>76</v>
      </c>
      <c r="G5" s="15"/>
    </row>
    <row r="6" spans="2:15" hidden="1" x14ac:dyDescent="0.25">
      <c r="B6" s="11" t="s">
        <v>75</v>
      </c>
      <c r="C6" s="15">
        <v>103</v>
      </c>
      <c r="D6" s="16">
        <v>532</v>
      </c>
      <c r="E6" s="17" t="s">
        <v>57</v>
      </c>
      <c r="F6" t="s">
        <v>76</v>
      </c>
      <c r="G6" s="15"/>
    </row>
    <row r="7" spans="2:15" hidden="1" x14ac:dyDescent="0.25">
      <c r="B7" s="11" t="s">
        <v>75</v>
      </c>
      <c r="C7" s="21">
        <v>104</v>
      </c>
      <c r="D7" s="22">
        <v>545</v>
      </c>
      <c r="E7" s="23" t="s">
        <v>57</v>
      </c>
      <c r="F7" t="s">
        <v>76</v>
      </c>
      <c r="G7" s="21"/>
      <c r="I7" s="79" t="s">
        <v>77</v>
      </c>
      <c r="J7" s="80" t="s">
        <v>78</v>
      </c>
      <c r="K7" s="80"/>
      <c r="L7" s="80"/>
      <c r="M7" s="80" t="s">
        <v>79</v>
      </c>
      <c r="N7" s="80"/>
      <c r="O7" s="80"/>
    </row>
    <row r="8" spans="2:15" ht="30" hidden="1" x14ac:dyDescent="0.25">
      <c r="B8" s="11" t="s">
        <v>75</v>
      </c>
      <c r="C8" s="15">
        <v>201</v>
      </c>
      <c r="D8" s="16">
        <v>706</v>
      </c>
      <c r="E8" s="17" t="s">
        <v>56</v>
      </c>
      <c r="F8" t="s">
        <v>76</v>
      </c>
      <c r="G8" s="15"/>
      <c r="I8" s="79"/>
      <c r="J8" s="55" t="s">
        <v>80</v>
      </c>
      <c r="K8" s="56" t="s">
        <v>81</v>
      </c>
      <c r="L8" s="55" t="s">
        <v>82</v>
      </c>
      <c r="M8" s="55" t="s">
        <v>80</v>
      </c>
      <c r="N8" s="56" t="s">
        <v>81</v>
      </c>
      <c r="O8" s="55" t="s">
        <v>82</v>
      </c>
    </row>
    <row r="9" spans="2:15" hidden="1" x14ac:dyDescent="0.25">
      <c r="B9" s="11" t="s">
        <v>75</v>
      </c>
      <c r="C9" s="15">
        <v>202</v>
      </c>
      <c r="D9" s="16">
        <v>672.8</v>
      </c>
      <c r="E9" s="17" t="s">
        <v>56</v>
      </c>
      <c r="F9" t="s">
        <v>76</v>
      </c>
      <c r="G9" s="15"/>
      <c r="I9" s="81" t="s">
        <v>83</v>
      </c>
      <c r="J9" s="81"/>
      <c r="K9" s="81"/>
      <c r="L9" s="81"/>
      <c r="M9" s="81"/>
      <c r="N9" s="81"/>
      <c r="O9" s="81"/>
    </row>
    <row r="10" spans="2:15" hidden="1" x14ac:dyDescent="0.25">
      <c r="B10" s="11" t="s">
        <v>75</v>
      </c>
      <c r="C10" s="15">
        <v>203</v>
      </c>
      <c r="D10" s="16">
        <v>532</v>
      </c>
      <c r="E10" s="17" t="s">
        <v>57</v>
      </c>
      <c r="F10" t="s">
        <v>76</v>
      </c>
      <c r="G10" s="15"/>
      <c r="I10" s="11">
        <v>1</v>
      </c>
      <c r="J10" s="57" t="s">
        <v>57</v>
      </c>
      <c r="K10" s="44">
        <v>14546</v>
      </c>
      <c r="L10" s="44">
        <v>27</v>
      </c>
      <c r="M10" s="57" t="s">
        <v>57</v>
      </c>
      <c r="N10" s="44">
        <v>3763</v>
      </c>
      <c r="O10" s="44">
        <v>7</v>
      </c>
    </row>
    <row r="11" spans="2:15" hidden="1" x14ac:dyDescent="0.25">
      <c r="B11" s="11" t="s">
        <v>75</v>
      </c>
      <c r="C11" s="21">
        <v>204</v>
      </c>
      <c r="D11" s="22">
        <v>545</v>
      </c>
      <c r="E11" s="23" t="s">
        <v>57</v>
      </c>
      <c r="F11" t="s">
        <v>76</v>
      </c>
      <c r="G11" s="21"/>
      <c r="I11" s="11">
        <v>2</v>
      </c>
      <c r="J11" s="57" t="s">
        <v>56</v>
      </c>
      <c r="K11" s="44">
        <v>17924.399999999998</v>
      </c>
      <c r="L11" s="44">
        <v>26</v>
      </c>
      <c r="M11" s="57" t="s">
        <v>56</v>
      </c>
      <c r="N11" s="44">
        <v>5515.2000000000007</v>
      </c>
      <c r="O11" s="44">
        <v>8</v>
      </c>
    </row>
    <row r="12" spans="2:15" hidden="1" x14ac:dyDescent="0.25">
      <c r="B12" s="11" t="s">
        <v>75</v>
      </c>
      <c r="C12" s="15">
        <v>301</v>
      </c>
      <c r="D12" s="16">
        <v>706</v>
      </c>
      <c r="E12" s="17" t="s">
        <v>56</v>
      </c>
      <c r="F12" t="s">
        <v>76</v>
      </c>
      <c r="G12" s="15"/>
      <c r="I12" s="77" t="s">
        <v>84</v>
      </c>
      <c r="J12" s="77"/>
      <c r="K12" s="58">
        <f>SUM(K10:K11)</f>
        <v>32470.399999999998</v>
      </c>
      <c r="L12" s="58">
        <f t="shared" ref="L12" si="0">SUM(L10:L11)</f>
        <v>53</v>
      </c>
      <c r="M12" s="59"/>
      <c r="N12" s="58">
        <f t="shared" ref="N12:O12" si="1">SUM(N10:N11)</f>
        <v>9278.2000000000007</v>
      </c>
      <c r="O12" s="58">
        <f t="shared" si="1"/>
        <v>15</v>
      </c>
    </row>
    <row r="13" spans="2:15" hidden="1" x14ac:dyDescent="0.25">
      <c r="B13" s="11" t="s">
        <v>75</v>
      </c>
      <c r="C13" s="15">
        <v>302</v>
      </c>
      <c r="D13" s="16">
        <v>672.8</v>
      </c>
      <c r="E13" s="17" t="s">
        <v>56</v>
      </c>
      <c r="F13" t="s">
        <v>76</v>
      </c>
      <c r="G13" s="15"/>
      <c r="I13" s="81" t="s">
        <v>85</v>
      </c>
      <c r="J13" s="81"/>
      <c r="K13" s="81"/>
      <c r="L13" s="81"/>
      <c r="M13" s="81"/>
      <c r="N13" s="81"/>
      <c r="O13" s="81"/>
    </row>
    <row r="14" spans="2:15" hidden="1" x14ac:dyDescent="0.25">
      <c r="B14" s="11" t="s">
        <v>75</v>
      </c>
      <c r="C14" s="15">
        <v>303</v>
      </c>
      <c r="D14" s="16">
        <v>532</v>
      </c>
      <c r="E14" s="17" t="s">
        <v>57</v>
      </c>
      <c r="F14" t="s">
        <v>76</v>
      </c>
      <c r="G14" s="15"/>
      <c r="I14" s="11">
        <v>3</v>
      </c>
      <c r="J14" s="57" t="s">
        <v>57</v>
      </c>
      <c r="K14" s="44">
        <v>21448</v>
      </c>
      <c r="L14" s="44">
        <v>41</v>
      </c>
      <c r="M14" s="57" t="s">
        <v>57</v>
      </c>
      <c r="N14" s="44">
        <v>5191</v>
      </c>
      <c r="O14" s="44">
        <v>10</v>
      </c>
    </row>
    <row r="15" spans="2:15" hidden="1" x14ac:dyDescent="0.25">
      <c r="B15" s="11" t="s">
        <v>75</v>
      </c>
      <c r="C15" s="15">
        <v>304</v>
      </c>
      <c r="D15" s="22">
        <v>545</v>
      </c>
      <c r="E15" s="23" t="s">
        <v>57</v>
      </c>
      <c r="F15" t="s">
        <v>76</v>
      </c>
      <c r="G15" s="15"/>
      <c r="I15" s="11">
        <v>4</v>
      </c>
      <c r="J15" s="57" t="s">
        <v>56</v>
      </c>
      <c r="K15" s="44">
        <v>18373.679999999993</v>
      </c>
      <c r="L15" s="44">
        <v>26</v>
      </c>
      <c r="M15" s="57" t="s">
        <v>56</v>
      </c>
      <c r="N15" s="44">
        <v>5653.44</v>
      </c>
      <c r="O15" s="44">
        <v>8</v>
      </c>
    </row>
    <row r="16" spans="2:15" hidden="1" x14ac:dyDescent="0.25">
      <c r="B16" s="11" t="s">
        <v>75</v>
      </c>
      <c r="C16" s="18">
        <v>401</v>
      </c>
      <c r="D16" s="16">
        <v>706</v>
      </c>
      <c r="E16" s="17" t="s">
        <v>56</v>
      </c>
      <c r="F16" t="s">
        <v>76</v>
      </c>
      <c r="G16" s="18"/>
      <c r="I16" s="77" t="s">
        <v>86</v>
      </c>
      <c r="J16" s="77"/>
      <c r="K16" s="58">
        <f>SUM(K14:K15)</f>
        <v>39821.679999999993</v>
      </c>
      <c r="L16" s="58">
        <f>SUM(L14:L15)</f>
        <v>67</v>
      </c>
      <c r="M16" s="59"/>
      <c r="N16" s="58">
        <f>SUM(N14:N15)</f>
        <v>10844.439999999999</v>
      </c>
      <c r="O16" s="58">
        <f>SUM(O14:O15)</f>
        <v>18</v>
      </c>
    </row>
    <row r="17" spans="2:15" hidden="1" x14ac:dyDescent="0.25">
      <c r="B17" s="11" t="s">
        <v>75</v>
      </c>
      <c r="C17" s="15">
        <v>402</v>
      </c>
      <c r="D17" s="16">
        <v>672.8</v>
      </c>
      <c r="E17" s="17" t="s">
        <v>56</v>
      </c>
      <c r="F17" t="s">
        <v>76</v>
      </c>
      <c r="G17" s="15"/>
      <c r="I17" s="78" t="s">
        <v>87</v>
      </c>
      <c r="J17" s="78"/>
      <c r="K17" s="60">
        <f>K16+K12</f>
        <v>72292.079999999987</v>
      </c>
      <c r="L17" s="60">
        <f>L16+L12</f>
        <v>120</v>
      </c>
      <c r="M17" s="61"/>
      <c r="N17" s="60">
        <f>N16+N12</f>
        <v>20122.64</v>
      </c>
      <c r="O17" s="60">
        <f>O16+O12</f>
        <v>33</v>
      </c>
    </row>
    <row r="18" spans="2:15" hidden="1" x14ac:dyDescent="0.25">
      <c r="B18" s="11" t="s">
        <v>75</v>
      </c>
      <c r="C18" s="15">
        <v>403</v>
      </c>
      <c r="D18" s="16">
        <v>532</v>
      </c>
      <c r="E18" s="17" t="s">
        <v>57</v>
      </c>
      <c r="F18" t="s">
        <v>76</v>
      </c>
      <c r="G18" s="15"/>
    </row>
    <row r="19" spans="2:15" x14ac:dyDescent="0.25">
      <c r="B19" s="11" t="s">
        <v>75</v>
      </c>
      <c r="C19" s="26">
        <v>404</v>
      </c>
      <c r="D19" s="27">
        <v>545</v>
      </c>
      <c r="E19" s="28" t="s">
        <v>57</v>
      </c>
      <c r="F19" t="s">
        <v>88</v>
      </c>
      <c r="G19" s="62"/>
    </row>
    <row r="20" spans="2:15" x14ac:dyDescent="0.25">
      <c r="B20" s="11" t="s">
        <v>75</v>
      </c>
      <c r="C20" s="29">
        <v>501</v>
      </c>
      <c r="D20" s="30">
        <v>706</v>
      </c>
      <c r="E20" s="31" t="s">
        <v>56</v>
      </c>
      <c r="F20" t="s">
        <v>88</v>
      </c>
      <c r="G20" s="63"/>
    </row>
    <row r="21" spans="2:15" x14ac:dyDescent="0.25">
      <c r="B21" s="11" t="s">
        <v>75</v>
      </c>
      <c r="C21" s="32">
        <v>502</v>
      </c>
      <c r="D21" s="30">
        <v>672.8</v>
      </c>
      <c r="E21" s="31" t="s">
        <v>56</v>
      </c>
      <c r="F21" t="s">
        <v>88</v>
      </c>
      <c r="G21" s="11"/>
    </row>
    <row r="22" spans="2:15" x14ac:dyDescent="0.25">
      <c r="B22" s="11" t="s">
        <v>75</v>
      </c>
      <c r="C22" s="32">
        <v>503</v>
      </c>
      <c r="D22" s="30">
        <v>532</v>
      </c>
      <c r="E22" s="31" t="s">
        <v>57</v>
      </c>
      <c r="F22" t="s">
        <v>88</v>
      </c>
      <c r="G22" s="11"/>
    </row>
    <row r="23" spans="2:15" x14ac:dyDescent="0.25">
      <c r="B23" s="11" t="s">
        <v>75</v>
      </c>
      <c r="C23" s="34">
        <v>504</v>
      </c>
      <c r="D23" s="27">
        <v>545</v>
      </c>
      <c r="E23" s="28" t="s">
        <v>57</v>
      </c>
      <c r="F23" t="s">
        <v>88</v>
      </c>
      <c r="G23" s="64"/>
    </row>
    <row r="24" spans="2:15" x14ac:dyDescent="0.25">
      <c r="B24" s="11" t="s">
        <v>75</v>
      </c>
      <c r="C24" s="32">
        <v>601</v>
      </c>
      <c r="D24" s="30">
        <v>706</v>
      </c>
      <c r="E24" s="31" t="s">
        <v>56</v>
      </c>
      <c r="F24" t="s">
        <v>88</v>
      </c>
      <c r="G24" s="11"/>
    </row>
    <row r="25" spans="2:15" x14ac:dyDescent="0.25">
      <c r="B25" s="11" t="s">
        <v>75</v>
      </c>
      <c r="C25" s="32">
        <v>602</v>
      </c>
      <c r="D25" s="30">
        <v>672.8</v>
      </c>
      <c r="E25" s="31" t="s">
        <v>56</v>
      </c>
      <c r="F25" t="s">
        <v>88</v>
      </c>
      <c r="G25" s="11"/>
    </row>
    <row r="26" spans="2:15" x14ac:dyDescent="0.25">
      <c r="B26" s="11" t="s">
        <v>75</v>
      </c>
      <c r="C26" s="32">
        <v>603</v>
      </c>
      <c r="D26" s="30">
        <v>532</v>
      </c>
      <c r="E26" s="31" t="s">
        <v>57</v>
      </c>
      <c r="F26" t="s">
        <v>88</v>
      </c>
      <c r="G26" s="11"/>
    </row>
    <row r="27" spans="2:15" x14ac:dyDescent="0.25">
      <c r="B27" s="11" t="s">
        <v>75</v>
      </c>
      <c r="C27" s="34">
        <v>604</v>
      </c>
      <c r="D27" s="27">
        <v>545</v>
      </c>
      <c r="E27" s="28" t="s">
        <v>57</v>
      </c>
      <c r="F27" t="s">
        <v>88</v>
      </c>
      <c r="G27" s="64"/>
    </row>
    <row r="28" spans="2:15" x14ac:dyDescent="0.25">
      <c r="B28" s="11" t="s">
        <v>75</v>
      </c>
      <c r="C28" s="32">
        <v>701</v>
      </c>
      <c r="D28" s="30">
        <v>706</v>
      </c>
      <c r="E28" s="31" t="s">
        <v>56</v>
      </c>
      <c r="F28" t="s">
        <v>88</v>
      </c>
      <c r="G28" s="11"/>
    </row>
    <row r="29" spans="2:15" x14ac:dyDescent="0.25">
      <c r="B29" s="11" t="s">
        <v>75</v>
      </c>
      <c r="C29" s="32">
        <v>702</v>
      </c>
      <c r="D29" s="30">
        <v>672.8</v>
      </c>
      <c r="E29" s="31" t="s">
        <v>56</v>
      </c>
      <c r="F29" t="s">
        <v>88</v>
      </c>
      <c r="G29" s="11"/>
    </row>
    <row r="30" spans="2:15" x14ac:dyDescent="0.25">
      <c r="B30" s="11" t="s">
        <v>75</v>
      </c>
      <c r="C30" s="32">
        <v>703</v>
      </c>
      <c r="D30" s="30">
        <v>532</v>
      </c>
      <c r="E30" s="31" t="s">
        <v>57</v>
      </c>
      <c r="F30" t="s">
        <v>88</v>
      </c>
      <c r="G30" s="11"/>
    </row>
    <row r="31" spans="2:15" x14ac:dyDescent="0.25">
      <c r="B31" s="11" t="s">
        <v>75</v>
      </c>
      <c r="C31" s="32">
        <v>704</v>
      </c>
      <c r="D31" s="27">
        <v>545</v>
      </c>
      <c r="E31" s="28" t="s">
        <v>57</v>
      </c>
      <c r="F31" t="s">
        <v>88</v>
      </c>
      <c r="G31" s="11"/>
    </row>
    <row r="32" spans="2:15" x14ac:dyDescent="0.25">
      <c r="B32" s="11" t="s">
        <v>75</v>
      </c>
      <c r="C32" s="29">
        <v>801</v>
      </c>
      <c r="D32" s="30">
        <v>706</v>
      </c>
      <c r="E32" s="31" t="s">
        <v>56</v>
      </c>
      <c r="F32" t="s">
        <v>88</v>
      </c>
      <c r="G32" s="63"/>
    </row>
    <row r="33" spans="2:7" x14ac:dyDescent="0.25">
      <c r="B33" s="11" t="s">
        <v>75</v>
      </c>
      <c r="C33" s="32">
        <v>802</v>
      </c>
      <c r="D33" s="30">
        <v>672.8</v>
      </c>
      <c r="E33" s="31" t="s">
        <v>56</v>
      </c>
      <c r="F33" t="s">
        <v>88</v>
      </c>
      <c r="G33" s="11"/>
    </row>
    <row r="34" spans="2:7" x14ac:dyDescent="0.25">
      <c r="B34" s="11" t="s">
        <v>75</v>
      </c>
      <c r="C34" s="32">
        <v>803</v>
      </c>
      <c r="D34" s="30">
        <v>532</v>
      </c>
      <c r="E34" s="31" t="s">
        <v>57</v>
      </c>
      <c r="F34" t="s">
        <v>88</v>
      </c>
      <c r="G34" s="11"/>
    </row>
    <row r="35" spans="2:7" x14ac:dyDescent="0.25">
      <c r="B35" s="11" t="s">
        <v>75</v>
      </c>
      <c r="C35" s="32">
        <v>804</v>
      </c>
      <c r="D35" s="27">
        <v>545</v>
      </c>
      <c r="E35" s="28" t="s">
        <v>57</v>
      </c>
      <c r="F35" t="s">
        <v>88</v>
      </c>
      <c r="G35" s="11"/>
    </row>
    <row r="36" spans="2:7" x14ac:dyDescent="0.25">
      <c r="B36" s="11" t="s">
        <v>75</v>
      </c>
      <c r="C36" s="29">
        <v>901</v>
      </c>
      <c r="D36" s="30">
        <v>706</v>
      </c>
      <c r="E36" s="31" t="s">
        <v>56</v>
      </c>
      <c r="F36" t="s">
        <v>88</v>
      </c>
      <c r="G36" s="63"/>
    </row>
    <row r="37" spans="2:7" x14ac:dyDescent="0.25">
      <c r="B37" s="11" t="s">
        <v>75</v>
      </c>
      <c r="C37" s="32">
        <v>902</v>
      </c>
      <c r="D37" s="30">
        <v>672.8</v>
      </c>
      <c r="E37" s="31" t="s">
        <v>56</v>
      </c>
      <c r="F37" t="s">
        <v>88</v>
      </c>
      <c r="G37" s="11"/>
    </row>
    <row r="38" spans="2:7" x14ac:dyDescent="0.25">
      <c r="B38" s="11" t="s">
        <v>75</v>
      </c>
      <c r="C38" s="32">
        <v>903</v>
      </c>
      <c r="D38" s="30">
        <v>532</v>
      </c>
      <c r="E38" s="31" t="s">
        <v>57</v>
      </c>
      <c r="F38" t="s">
        <v>88</v>
      </c>
      <c r="G38" s="11"/>
    </row>
    <row r="39" spans="2:7" x14ac:dyDescent="0.25">
      <c r="B39" s="11" t="s">
        <v>75</v>
      </c>
      <c r="C39" s="32">
        <v>904</v>
      </c>
      <c r="D39" s="30">
        <v>545</v>
      </c>
      <c r="E39" s="31" t="s">
        <v>57</v>
      </c>
      <c r="F39" t="s">
        <v>88</v>
      </c>
      <c r="G39" s="11"/>
    </row>
    <row r="40" spans="2:7" x14ac:dyDescent="0.25">
      <c r="B40" s="11" t="s">
        <v>75</v>
      </c>
      <c r="C40" s="41">
        <v>1001</v>
      </c>
      <c r="D40" s="42">
        <v>706</v>
      </c>
      <c r="E40" s="43" t="s">
        <v>56</v>
      </c>
      <c r="F40" t="s">
        <v>88</v>
      </c>
      <c r="G40" s="35"/>
    </row>
    <row r="41" spans="2:7" x14ac:dyDescent="0.25">
      <c r="B41" s="11" t="s">
        <v>75</v>
      </c>
      <c r="C41" s="33">
        <v>1002</v>
      </c>
      <c r="D41" s="30">
        <v>672.8</v>
      </c>
      <c r="E41" s="31" t="s">
        <v>56</v>
      </c>
      <c r="F41" t="s">
        <v>88</v>
      </c>
      <c r="G41" s="38"/>
    </row>
    <row r="42" spans="2:7" x14ac:dyDescent="0.25">
      <c r="B42" s="11" t="s">
        <v>75</v>
      </c>
      <c r="C42" s="33">
        <v>1003</v>
      </c>
      <c r="D42" s="30">
        <v>532</v>
      </c>
      <c r="E42" s="31" t="s">
        <v>57</v>
      </c>
      <c r="F42" t="s">
        <v>88</v>
      </c>
      <c r="G42" s="38"/>
    </row>
    <row r="43" spans="2:7" x14ac:dyDescent="0.25">
      <c r="B43" s="11" t="s">
        <v>75</v>
      </c>
      <c r="C43" s="26">
        <v>1004</v>
      </c>
      <c r="D43" s="27">
        <v>545</v>
      </c>
      <c r="E43" s="28" t="s">
        <v>57</v>
      </c>
      <c r="F43" t="s">
        <v>88</v>
      </c>
      <c r="G43" s="62"/>
    </row>
    <row r="44" spans="2:7" x14ac:dyDescent="0.25">
      <c r="B44" s="11" t="s">
        <v>75</v>
      </c>
      <c r="C44" s="29">
        <v>1101</v>
      </c>
      <c r="D44" s="30">
        <v>706</v>
      </c>
      <c r="E44" s="31" t="s">
        <v>56</v>
      </c>
      <c r="F44" t="s">
        <v>88</v>
      </c>
      <c r="G44" s="63"/>
    </row>
    <row r="45" spans="2:7" x14ac:dyDescent="0.25">
      <c r="B45" s="11" t="s">
        <v>75</v>
      </c>
      <c r="C45" s="32">
        <v>1102</v>
      </c>
      <c r="D45" s="30">
        <v>672.8</v>
      </c>
      <c r="E45" s="31" t="s">
        <v>56</v>
      </c>
      <c r="F45" t="s">
        <v>88</v>
      </c>
      <c r="G45" s="11"/>
    </row>
    <row r="46" spans="2:7" x14ac:dyDescent="0.25">
      <c r="B46" s="11" t="s">
        <v>75</v>
      </c>
      <c r="C46" s="32">
        <v>1103</v>
      </c>
      <c r="D46" s="30">
        <v>532</v>
      </c>
      <c r="E46" s="31" t="s">
        <v>57</v>
      </c>
      <c r="F46" t="s">
        <v>88</v>
      </c>
      <c r="G46" s="11"/>
    </row>
    <row r="47" spans="2:7" x14ac:dyDescent="0.25">
      <c r="B47" s="11" t="s">
        <v>75</v>
      </c>
      <c r="C47" s="34">
        <v>1104</v>
      </c>
      <c r="D47" s="27">
        <v>545</v>
      </c>
      <c r="E47" s="28" t="s">
        <v>57</v>
      </c>
      <c r="F47" t="s">
        <v>88</v>
      </c>
      <c r="G47" s="64"/>
    </row>
    <row r="48" spans="2:7" x14ac:dyDescent="0.25">
      <c r="B48" s="11" t="s">
        <v>75</v>
      </c>
      <c r="C48" s="29">
        <v>1201</v>
      </c>
      <c r="D48" s="30">
        <v>706</v>
      </c>
      <c r="E48" s="31" t="s">
        <v>56</v>
      </c>
      <c r="F48" t="s">
        <v>88</v>
      </c>
      <c r="G48" s="63"/>
    </row>
    <row r="49" spans="2:7" x14ac:dyDescent="0.25">
      <c r="B49" s="11" t="s">
        <v>75</v>
      </c>
      <c r="C49" s="32">
        <v>1202</v>
      </c>
      <c r="D49" s="30">
        <v>672.8</v>
      </c>
      <c r="E49" s="31" t="s">
        <v>56</v>
      </c>
      <c r="F49" t="s">
        <v>88</v>
      </c>
      <c r="G49" s="11"/>
    </row>
    <row r="50" spans="2:7" x14ac:dyDescent="0.25">
      <c r="B50" s="11" t="s">
        <v>75</v>
      </c>
      <c r="C50" s="32">
        <v>1203</v>
      </c>
      <c r="D50" s="30">
        <v>532</v>
      </c>
      <c r="E50" s="31" t="s">
        <v>57</v>
      </c>
      <c r="F50" t="s">
        <v>88</v>
      </c>
      <c r="G50" s="11"/>
    </row>
    <row r="51" spans="2:7" x14ac:dyDescent="0.25">
      <c r="B51" s="11" t="s">
        <v>75</v>
      </c>
      <c r="C51" s="32">
        <v>1204</v>
      </c>
      <c r="D51" s="27">
        <v>545</v>
      </c>
      <c r="E51" s="28" t="s">
        <v>57</v>
      </c>
      <c r="F51" t="s">
        <v>88</v>
      </c>
      <c r="G51" s="11"/>
    </row>
    <row r="52" spans="2:7" x14ac:dyDescent="0.25">
      <c r="B52" s="11" t="s">
        <v>75</v>
      </c>
      <c r="C52" s="29">
        <v>1301</v>
      </c>
      <c r="D52" s="30">
        <v>706</v>
      </c>
      <c r="E52" s="31" t="s">
        <v>56</v>
      </c>
      <c r="F52" t="s">
        <v>88</v>
      </c>
      <c r="G52" s="63"/>
    </row>
    <row r="53" spans="2:7" x14ac:dyDescent="0.25">
      <c r="B53" s="11" t="s">
        <v>75</v>
      </c>
      <c r="C53" s="32">
        <v>1302</v>
      </c>
      <c r="D53" s="30">
        <v>672.8</v>
      </c>
      <c r="E53" s="31" t="s">
        <v>56</v>
      </c>
      <c r="F53" t="s">
        <v>88</v>
      </c>
      <c r="G53" s="11"/>
    </row>
    <row r="54" spans="2:7" x14ac:dyDescent="0.25">
      <c r="B54" s="11" t="s">
        <v>75</v>
      </c>
      <c r="C54" s="32">
        <v>1303</v>
      </c>
      <c r="D54" s="30">
        <v>532</v>
      </c>
      <c r="E54" s="31" t="s">
        <v>57</v>
      </c>
      <c r="F54" t="s">
        <v>88</v>
      </c>
      <c r="G54" s="11"/>
    </row>
    <row r="55" spans="2:7" x14ac:dyDescent="0.25">
      <c r="B55" s="11" t="s">
        <v>75</v>
      </c>
      <c r="C55" s="34">
        <v>1304</v>
      </c>
      <c r="D55" s="27">
        <v>545</v>
      </c>
      <c r="E55" s="28" t="s">
        <v>57</v>
      </c>
      <c r="F55" t="s">
        <v>88</v>
      </c>
      <c r="G55" s="64"/>
    </row>
    <row r="56" spans="2:7" x14ac:dyDescent="0.25">
      <c r="B56" s="11" t="s">
        <v>75</v>
      </c>
      <c r="C56" s="29">
        <v>1401</v>
      </c>
      <c r="D56" s="30">
        <v>706</v>
      </c>
      <c r="E56" s="31" t="s">
        <v>56</v>
      </c>
      <c r="F56" t="s">
        <v>88</v>
      </c>
      <c r="G56" s="63"/>
    </row>
    <row r="57" spans="2:7" x14ac:dyDescent="0.25">
      <c r="B57" s="11" t="s">
        <v>75</v>
      </c>
      <c r="C57" s="32">
        <v>1402</v>
      </c>
      <c r="D57" s="30">
        <v>672.8</v>
      </c>
      <c r="E57" s="31" t="s">
        <v>56</v>
      </c>
      <c r="F57" t="s">
        <v>88</v>
      </c>
      <c r="G57" s="11"/>
    </row>
    <row r="58" spans="2:7" x14ac:dyDescent="0.25">
      <c r="B58" s="11" t="s">
        <v>75</v>
      </c>
      <c r="C58" s="32">
        <v>1403</v>
      </c>
      <c r="D58" s="30">
        <v>532</v>
      </c>
      <c r="E58" s="31" t="s">
        <v>57</v>
      </c>
      <c r="F58" t="s">
        <v>88</v>
      </c>
      <c r="G58" s="11"/>
    </row>
    <row r="59" spans="2:7" x14ac:dyDescent="0.25">
      <c r="B59" s="11" t="s">
        <v>75</v>
      </c>
      <c r="C59" s="34">
        <v>1404</v>
      </c>
      <c r="D59" s="27">
        <v>545</v>
      </c>
      <c r="E59" s="28" t="s">
        <v>57</v>
      </c>
      <c r="F59" t="s">
        <v>88</v>
      </c>
      <c r="G59" s="64"/>
    </row>
    <row r="60" spans="2:7" x14ac:dyDescent="0.25">
      <c r="B60" s="11" t="s">
        <v>75</v>
      </c>
      <c r="C60" s="29">
        <v>1501</v>
      </c>
      <c r="D60" s="30">
        <v>706</v>
      </c>
      <c r="E60" s="31" t="s">
        <v>56</v>
      </c>
      <c r="F60" t="s">
        <v>88</v>
      </c>
      <c r="G60" s="63"/>
    </row>
    <row r="61" spans="2:7" x14ac:dyDescent="0.25">
      <c r="B61" s="11" t="s">
        <v>75</v>
      </c>
      <c r="C61" s="32">
        <v>1502</v>
      </c>
      <c r="D61" s="30">
        <v>672.8</v>
      </c>
      <c r="E61" s="31" t="s">
        <v>56</v>
      </c>
      <c r="F61" t="s">
        <v>88</v>
      </c>
      <c r="G61" s="11"/>
    </row>
    <row r="62" spans="2:7" x14ac:dyDescent="0.25">
      <c r="B62" s="11" t="s">
        <v>75</v>
      </c>
      <c r="C62" s="32">
        <v>1503</v>
      </c>
      <c r="D62" s="30">
        <v>532</v>
      </c>
      <c r="E62" s="31" t="s">
        <v>57</v>
      </c>
      <c r="F62" t="s">
        <v>88</v>
      </c>
      <c r="G62" s="11"/>
    </row>
    <row r="63" spans="2:7" x14ac:dyDescent="0.25">
      <c r="B63" s="11" t="s">
        <v>75</v>
      </c>
      <c r="C63" s="34">
        <v>1504</v>
      </c>
      <c r="D63" s="27">
        <v>545</v>
      </c>
      <c r="E63" s="28" t="s">
        <v>57</v>
      </c>
      <c r="F63" t="s">
        <v>88</v>
      </c>
      <c r="G63" s="64"/>
    </row>
    <row r="64" spans="2:7" x14ac:dyDescent="0.25">
      <c r="B64" s="11" t="s">
        <v>75</v>
      </c>
      <c r="C64" s="29">
        <v>1601</v>
      </c>
      <c r="D64" s="30">
        <v>706</v>
      </c>
      <c r="E64" s="31" t="s">
        <v>56</v>
      </c>
      <c r="F64" t="s">
        <v>88</v>
      </c>
      <c r="G64" s="63"/>
    </row>
    <row r="65" spans="2:7" x14ac:dyDescent="0.25">
      <c r="B65" s="11" t="s">
        <v>75</v>
      </c>
      <c r="C65" s="32">
        <v>1602</v>
      </c>
      <c r="D65" s="30">
        <v>672.8</v>
      </c>
      <c r="E65" s="31" t="s">
        <v>56</v>
      </c>
      <c r="F65" t="s">
        <v>88</v>
      </c>
      <c r="G65" s="11"/>
    </row>
    <row r="66" spans="2:7" x14ac:dyDescent="0.25">
      <c r="B66" s="11" t="s">
        <v>75</v>
      </c>
      <c r="C66" s="32">
        <v>1603</v>
      </c>
      <c r="D66" s="30">
        <v>532</v>
      </c>
      <c r="E66" s="31" t="s">
        <v>57</v>
      </c>
      <c r="F66" t="s">
        <v>88</v>
      </c>
      <c r="G66" s="11"/>
    </row>
    <row r="67" spans="2:7" x14ac:dyDescent="0.25">
      <c r="B67" s="11" t="s">
        <v>75</v>
      </c>
      <c r="C67" s="34">
        <v>1604</v>
      </c>
      <c r="D67" s="27">
        <v>545</v>
      </c>
      <c r="E67" s="28" t="s">
        <v>57</v>
      </c>
      <c r="F67" t="s">
        <v>88</v>
      </c>
      <c r="G67" s="64"/>
    </row>
    <row r="68" spans="2:7" x14ac:dyDescent="0.25">
      <c r="B68" s="11" t="s">
        <v>75</v>
      </c>
      <c r="C68" s="29">
        <v>1701</v>
      </c>
      <c r="D68" s="30">
        <v>706</v>
      </c>
      <c r="E68" s="31" t="s">
        <v>56</v>
      </c>
      <c r="F68" t="s">
        <v>88</v>
      </c>
      <c r="G68" s="63"/>
    </row>
    <row r="69" spans="2:7" x14ac:dyDescent="0.25">
      <c r="B69" s="11" t="s">
        <v>75</v>
      </c>
      <c r="C69" s="32">
        <v>1702</v>
      </c>
      <c r="D69" s="30">
        <v>672.8</v>
      </c>
      <c r="E69" s="31" t="s">
        <v>56</v>
      </c>
      <c r="F69" t="s">
        <v>88</v>
      </c>
      <c r="G69" s="11"/>
    </row>
    <row r="70" spans="2:7" x14ac:dyDescent="0.25">
      <c r="B70" s="11" t="s">
        <v>75</v>
      </c>
      <c r="C70" s="32">
        <v>1703</v>
      </c>
      <c r="D70" s="30">
        <v>532</v>
      </c>
      <c r="E70" s="31" t="s">
        <v>57</v>
      </c>
      <c r="F70" t="s">
        <v>88</v>
      </c>
      <c r="G70" s="11"/>
    </row>
    <row r="71" spans="2:7" x14ac:dyDescent="0.25">
      <c r="B71" s="11" t="s">
        <v>75</v>
      </c>
      <c r="C71" s="34">
        <v>1704</v>
      </c>
      <c r="D71" s="27">
        <v>545</v>
      </c>
      <c r="E71" s="28" t="s">
        <v>57</v>
      </c>
      <c r="F71" t="s">
        <v>88</v>
      </c>
      <c r="G71" s="64"/>
    </row>
    <row r="72" spans="2:7" hidden="1" x14ac:dyDescent="0.25">
      <c r="B72" s="11" t="s">
        <v>89</v>
      </c>
      <c r="C72" s="18">
        <v>101</v>
      </c>
      <c r="D72" s="19">
        <v>740.56</v>
      </c>
      <c r="E72" s="20" t="s">
        <v>56</v>
      </c>
      <c r="F72" t="s">
        <v>76</v>
      </c>
    </row>
    <row r="73" spans="2:7" hidden="1" x14ac:dyDescent="0.25">
      <c r="B73" s="11" t="s">
        <v>89</v>
      </c>
      <c r="C73" s="15">
        <v>102</v>
      </c>
      <c r="D73" s="16">
        <v>490</v>
      </c>
      <c r="E73" s="17" t="s">
        <v>57</v>
      </c>
      <c r="F73" t="s">
        <v>76</v>
      </c>
    </row>
    <row r="74" spans="2:7" hidden="1" x14ac:dyDescent="0.25">
      <c r="B74" s="11" t="s">
        <v>89</v>
      </c>
      <c r="C74" s="15">
        <v>103</v>
      </c>
      <c r="D74" s="16">
        <v>672.8</v>
      </c>
      <c r="E74" s="17" t="s">
        <v>56</v>
      </c>
      <c r="F74" t="s">
        <v>76</v>
      </c>
    </row>
    <row r="75" spans="2:7" hidden="1" x14ac:dyDescent="0.25">
      <c r="B75" s="11" t="s">
        <v>89</v>
      </c>
      <c r="C75" s="15">
        <v>104</v>
      </c>
      <c r="D75" s="16">
        <v>532</v>
      </c>
      <c r="E75" s="17" t="s">
        <v>57</v>
      </c>
      <c r="F75" t="s">
        <v>76</v>
      </c>
    </row>
    <row r="76" spans="2:7" hidden="1" x14ac:dyDescent="0.25">
      <c r="B76" s="11" t="s">
        <v>89</v>
      </c>
      <c r="C76" s="21">
        <v>105</v>
      </c>
      <c r="D76" s="22">
        <v>545</v>
      </c>
      <c r="E76" s="23" t="s">
        <v>57</v>
      </c>
      <c r="F76" t="s">
        <v>76</v>
      </c>
    </row>
    <row r="77" spans="2:7" hidden="1" x14ac:dyDescent="0.25">
      <c r="B77" s="11" t="s">
        <v>89</v>
      </c>
      <c r="C77" s="18">
        <v>201</v>
      </c>
      <c r="D77" s="19">
        <v>740.56</v>
      </c>
      <c r="E77" s="20" t="s">
        <v>56</v>
      </c>
      <c r="F77" t="s">
        <v>76</v>
      </c>
    </row>
    <row r="78" spans="2:7" hidden="1" x14ac:dyDescent="0.25">
      <c r="B78" s="11" t="s">
        <v>89</v>
      </c>
      <c r="C78" s="15">
        <v>202</v>
      </c>
      <c r="D78" s="16">
        <v>490</v>
      </c>
      <c r="E78" s="17" t="s">
        <v>57</v>
      </c>
      <c r="F78" t="s">
        <v>76</v>
      </c>
    </row>
    <row r="79" spans="2:7" hidden="1" x14ac:dyDescent="0.25">
      <c r="B79" s="11" t="s">
        <v>89</v>
      </c>
      <c r="C79" s="15">
        <v>203</v>
      </c>
      <c r="D79" s="16">
        <v>672.8</v>
      </c>
      <c r="E79" s="17" t="s">
        <v>56</v>
      </c>
      <c r="F79" t="s">
        <v>76</v>
      </c>
    </row>
    <row r="80" spans="2:7" hidden="1" x14ac:dyDescent="0.25">
      <c r="B80" s="11" t="s">
        <v>89</v>
      </c>
      <c r="C80" s="15">
        <v>204</v>
      </c>
      <c r="D80" s="16">
        <v>532</v>
      </c>
      <c r="E80" s="17" t="s">
        <v>57</v>
      </c>
      <c r="F80" t="s">
        <v>76</v>
      </c>
    </row>
    <row r="81" spans="2:6" hidden="1" x14ac:dyDescent="0.25">
      <c r="B81" s="11" t="s">
        <v>89</v>
      </c>
      <c r="C81" s="21">
        <v>205</v>
      </c>
      <c r="D81" s="22">
        <v>545</v>
      </c>
      <c r="E81" s="23" t="s">
        <v>57</v>
      </c>
      <c r="F81" t="s">
        <v>76</v>
      </c>
    </row>
    <row r="82" spans="2:6" hidden="1" x14ac:dyDescent="0.25">
      <c r="B82" s="11" t="s">
        <v>89</v>
      </c>
      <c r="C82" s="18">
        <v>301</v>
      </c>
      <c r="D82" s="19">
        <v>740.56</v>
      </c>
      <c r="E82" s="20" t="s">
        <v>56</v>
      </c>
      <c r="F82" t="s">
        <v>76</v>
      </c>
    </row>
    <row r="83" spans="2:6" hidden="1" x14ac:dyDescent="0.25">
      <c r="B83" s="11" t="s">
        <v>89</v>
      </c>
      <c r="C83" s="15">
        <v>302</v>
      </c>
      <c r="D83" s="16">
        <v>490</v>
      </c>
      <c r="E83" s="17" t="s">
        <v>57</v>
      </c>
      <c r="F83" t="s">
        <v>76</v>
      </c>
    </row>
    <row r="84" spans="2:6" hidden="1" x14ac:dyDescent="0.25">
      <c r="B84" s="11" t="s">
        <v>89</v>
      </c>
      <c r="C84" s="15">
        <v>303</v>
      </c>
      <c r="D84" s="16">
        <v>672.8</v>
      </c>
      <c r="E84" s="17" t="s">
        <v>56</v>
      </c>
      <c r="F84" t="s">
        <v>76</v>
      </c>
    </row>
    <row r="85" spans="2:6" hidden="1" x14ac:dyDescent="0.25">
      <c r="B85" s="11" t="s">
        <v>89</v>
      </c>
      <c r="C85" s="15">
        <v>304</v>
      </c>
      <c r="D85" s="16">
        <v>532</v>
      </c>
      <c r="E85" s="17" t="s">
        <v>57</v>
      </c>
      <c r="F85" t="s">
        <v>76</v>
      </c>
    </row>
    <row r="86" spans="2:6" hidden="1" x14ac:dyDescent="0.25">
      <c r="B86" s="11" t="s">
        <v>89</v>
      </c>
      <c r="C86" s="21">
        <v>305</v>
      </c>
      <c r="D86" s="22">
        <v>545</v>
      </c>
      <c r="E86" s="23" t="s">
        <v>57</v>
      </c>
      <c r="F86" t="s">
        <v>76</v>
      </c>
    </row>
    <row r="87" spans="2:6" hidden="1" x14ac:dyDescent="0.25">
      <c r="B87" s="11" t="s">
        <v>89</v>
      </c>
      <c r="C87" s="18">
        <v>401</v>
      </c>
      <c r="D87" s="19">
        <v>740.56</v>
      </c>
      <c r="E87" s="20" t="s">
        <v>56</v>
      </c>
      <c r="F87" t="s">
        <v>76</v>
      </c>
    </row>
    <row r="88" spans="2:6" hidden="1" x14ac:dyDescent="0.25">
      <c r="B88" s="11" t="s">
        <v>89</v>
      </c>
      <c r="C88" s="15">
        <v>402</v>
      </c>
      <c r="D88" s="16">
        <v>490</v>
      </c>
      <c r="E88" s="17" t="s">
        <v>57</v>
      </c>
      <c r="F88" t="s">
        <v>76</v>
      </c>
    </row>
    <row r="89" spans="2:6" hidden="1" x14ac:dyDescent="0.25">
      <c r="B89" s="11" t="s">
        <v>89</v>
      </c>
      <c r="C89" s="15">
        <v>403</v>
      </c>
      <c r="D89" s="16">
        <v>672.8</v>
      </c>
      <c r="E89" s="17" t="s">
        <v>56</v>
      </c>
      <c r="F89" t="s">
        <v>76</v>
      </c>
    </row>
    <row r="90" spans="2:6" x14ac:dyDescent="0.25">
      <c r="B90" s="11" t="s">
        <v>89</v>
      </c>
      <c r="C90" s="33">
        <v>404</v>
      </c>
      <c r="D90" s="30">
        <v>532</v>
      </c>
      <c r="E90" s="31" t="s">
        <v>57</v>
      </c>
      <c r="F90" t="s">
        <v>88</v>
      </c>
    </row>
    <row r="91" spans="2:6" x14ac:dyDescent="0.25">
      <c r="B91" s="11" t="s">
        <v>89</v>
      </c>
      <c r="C91" s="26">
        <v>405</v>
      </c>
      <c r="D91" s="27">
        <v>545</v>
      </c>
      <c r="E91" s="28" t="s">
        <v>57</v>
      </c>
      <c r="F91" t="s">
        <v>88</v>
      </c>
    </row>
    <row r="92" spans="2:6" x14ac:dyDescent="0.25">
      <c r="B92" s="11" t="s">
        <v>89</v>
      </c>
      <c r="C92" s="35">
        <v>501</v>
      </c>
      <c r="D92" s="36">
        <v>740.56</v>
      </c>
      <c r="E92" s="37" t="s">
        <v>56</v>
      </c>
      <c r="F92" t="s">
        <v>88</v>
      </c>
    </row>
    <row r="93" spans="2:6" x14ac:dyDescent="0.25">
      <c r="B93" s="11" t="s">
        <v>89</v>
      </c>
      <c r="C93" s="33">
        <v>502</v>
      </c>
      <c r="D93" s="30">
        <v>490</v>
      </c>
      <c r="E93" s="31" t="s">
        <v>57</v>
      </c>
      <c r="F93" t="s">
        <v>88</v>
      </c>
    </row>
    <row r="94" spans="2:6" x14ac:dyDescent="0.25">
      <c r="B94" s="11" t="s">
        <v>89</v>
      </c>
      <c r="C94" s="38">
        <v>503</v>
      </c>
      <c r="D94" s="39">
        <v>672.8</v>
      </c>
      <c r="E94" s="40" t="s">
        <v>56</v>
      </c>
      <c r="F94" t="s">
        <v>88</v>
      </c>
    </row>
    <row r="95" spans="2:6" x14ac:dyDescent="0.25">
      <c r="B95" s="11" t="s">
        <v>89</v>
      </c>
      <c r="C95" s="33">
        <v>504</v>
      </c>
      <c r="D95" s="30">
        <v>532</v>
      </c>
      <c r="E95" s="31" t="s">
        <v>57</v>
      </c>
      <c r="F95" t="s">
        <v>88</v>
      </c>
    </row>
    <row r="96" spans="2:6" x14ac:dyDescent="0.25">
      <c r="B96" s="11" t="s">
        <v>89</v>
      </c>
      <c r="C96" s="26">
        <v>505</v>
      </c>
      <c r="D96" s="27">
        <v>545</v>
      </c>
      <c r="E96" s="28" t="s">
        <v>57</v>
      </c>
      <c r="F96" t="s">
        <v>88</v>
      </c>
    </row>
    <row r="97" spans="2:6" x14ac:dyDescent="0.25">
      <c r="B97" s="11" t="s">
        <v>89</v>
      </c>
      <c r="C97" s="35">
        <v>601</v>
      </c>
      <c r="D97" s="36">
        <v>740.56</v>
      </c>
      <c r="E97" s="37" t="s">
        <v>56</v>
      </c>
      <c r="F97" t="s">
        <v>88</v>
      </c>
    </row>
    <row r="98" spans="2:6" x14ac:dyDescent="0.25">
      <c r="B98" s="11" t="s">
        <v>89</v>
      </c>
      <c r="C98" s="33">
        <v>602</v>
      </c>
      <c r="D98" s="30">
        <v>490</v>
      </c>
      <c r="E98" s="31" t="s">
        <v>57</v>
      </c>
      <c r="F98" t="s">
        <v>88</v>
      </c>
    </row>
    <row r="99" spans="2:6" x14ac:dyDescent="0.25">
      <c r="B99" s="11" t="s">
        <v>89</v>
      </c>
      <c r="C99" s="38">
        <v>603</v>
      </c>
      <c r="D99" s="39">
        <v>672.8</v>
      </c>
      <c r="E99" s="40" t="s">
        <v>56</v>
      </c>
      <c r="F99" t="s">
        <v>88</v>
      </c>
    </row>
    <row r="100" spans="2:6" x14ac:dyDescent="0.25">
      <c r="B100" s="11" t="s">
        <v>89</v>
      </c>
      <c r="C100" s="33">
        <v>604</v>
      </c>
      <c r="D100" s="30">
        <v>532</v>
      </c>
      <c r="E100" s="31" t="s">
        <v>57</v>
      </c>
      <c r="F100" t="s">
        <v>88</v>
      </c>
    </row>
    <row r="101" spans="2:6" x14ac:dyDescent="0.25">
      <c r="B101" s="11" t="s">
        <v>89</v>
      </c>
      <c r="C101" s="26">
        <v>605</v>
      </c>
      <c r="D101" s="27">
        <v>545</v>
      </c>
      <c r="E101" s="28" t="s">
        <v>57</v>
      </c>
      <c r="F101" t="s">
        <v>88</v>
      </c>
    </row>
    <row r="102" spans="2:6" x14ac:dyDescent="0.25">
      <c r="B102" s="11" t="s">
        <v>89</v>
      </c>
      <c r="C102" s="35">
        <v>701</v>
      </c>
      <c r="D102" s="36">
        <v>740.56</v>
      </c>
      <c r="E102" s="37" t="s">
        <v>56</v>
      </c>
      <c r="F102" t="s">
        <v>88</v>
      </c>
    </row>
    <row r="103" spans="2:6" x14ac:dyDescent="0.25">
      <c r="B103" s="11" t="s">
        <v>89</v>
      </c>
      <c r="C103" s="33">
        <v>702</v>
      </c>
      <c r="D103" s="30">
        <v>490</v>
      </c>
      <c r="E103" s="31" t="s">
        <v>57</v>
      </c>
      <c r="F103" t="s">
        <v>88</v>
      </c>
    </row>
    <row r="104" spans="2:6" x14ac:dyDescent="0.25">
      <c r="B104" s="11" t="s">
        <v>89</v>
      </c>
      <c r="C104" s="38">
        <v>703</v>
      </c>
      <c r="D104" s="39">
        <v>672.8</v>
      </c>
      <c r="E104" s="40" t="s">
        <v>56</v>
      </c>
      <c r="F104" t="s">
        <v>88</v>
      </c>
    </row>
    <row r="105" spans="2:6" x14ac:dyDescent="0.25">
      <c r="B105" s="11" t="s">
        <v>89</v>
      </c>
      <c r="C105" s="33">
        <v>704</v>
      </c>
      <c r="D105" s="30">
        <v>532</v>
      </c>
      <c r="E105" s="31" t="s">
        <v>57</v>
      </c>
      <c r="F105" t="s">
        <v>88</v>
      </c>
    </row>
    <row r="106" spans="2:6" x14ac:dyDescent="0.25">
      <c r="B106" s="11" t="s">
        <v>89</v>
      </c>
      <c r="C106" s="26">
        <v>705</v>
      </c>
      <c r="D106" s="27">
        <v>545</v>
      </c>
      <c r="E106" s="28" t="s">
        <v>57</v>
      </c>
      <c r="F106" t="s">
        <v>88</v>
      </c>
    </row>
    <row r="107" spans="2:6" x14ac:dyDescent="0.25">
      <c r="B107" s="11" t="s">
        <v>89</v>
      </c>
      <c r="C107" s="35">
        <v>801</v>
      </c>
      <c r="D107" s="36">
        <v>740.56</v>
      </c>
      <c r="E107" s="37" t="s">
        <v>56</v>
      </c>
      <c r="F107" t="s">
        <v>88</v>
      </c>
    </row>
    <row r="108" spans="2:6" x14ac:dyDescent="0.25">
      <c r="B108" s="11" t="s">
        <v>89</v>
      </c>
      <c r="C108" s="33">
        <v>802</v>
      </c>
      <c r="D108" s="30">
        <v>490</v>
      </c>
      <c r="E108" s="31" t="s">
        <v>57</v>
      </c>
      <c r="F108" t="s">
        <v>88</v>
      </c>
    </row>
    <row r="109" spans="2:6" x14ac:dyDescent="0.25">
      <c r="B109" s="11" t="s">
        <v>89</v>
      </c>
      <c r="C109" s="38">
        <v>803</v>
      </c>
      <c r="D109" s="39">
        <v>672.8</v>
      </c>
      <c r="E109" s="40" t="s">
        <v>56</v>
      </c>
      <c r="F109" t="s">
        <v>88</v>
      </c>
    </row>
    <row r="110" spans="2:6" x14ac:dyDescent="0.25">
      <c r="B110" s="11" t="s">
        <v>89</v>
      </c>
      <c r="C110" s="33">
        <v>804</v>
      </c>
      <c r="D110" s="30">
        <v>532</v>
      </c>
      <c r="E110" s="31" t="s">
        <v>57</v>
      </c>
      <c r="F110" t="s">
        <v>88</v>
      </c>
    </row>
    <row r="111" spans="2:6" x14ac:dyDescent="0.25">
      <c r="B111" s="11" t="s">
        <v>89</v>
      </c>
      <c r="C111" s="26">
        <v>805</v>
      </c>
      <c r="D111" s="27">
        <v>545</v>
      </c>
      <c r="E111" s="28" t="s">
        <v>57</v>
      </c>
      <c r="F111" t="s">
        <v>88</v>
      </c>
    </row>
    <row r="112" spans="2:6" x14ac:dyDescent="0.25">
      <c r="B112" s="11" t="s">
        <v>89</v>
      </c>
      <c r="C112" s="35">
        <v>901</v>
      </c>
      <c r="D112" s="36">
        <v>740.56</v>
      </c>
      <c r="E112" s="37" t="s">
        <v>56</v>
      </c>
      <c r="F112" t="s">
        <v>88</v>
      </c>
    </row>
    <row r="113" spans="2:6" x14ac:dyDescent="0.25">
      <c r="B113" s="11" t="s">
        <v>89</v>
      </c>
      <c r="C113" s="33">
        <v>902</v>
      </c>
      <c r="D113" s="30">
        <v>490</v>
      </c>
      <c r="E113" s="31" t="s">
        <v>57</v>
      </c>
      <c r="F113" t="s">
        <v>88</v>
      </c>
    </row>
    <row r="114" spans="2:6" x14ac:dyDescent="0.25">
      <c r="B114" s="11" t="s">
        <v>89</v>
      </c>
      <c r="C114" s="38">
        <v>903</v>
      </c>
      <c r="D114" s="39">
        <v>672.8</v>
      </c>
      <c r="E114" s="40" t="s">
        <v>56</v>
      </c>
      <c r="F114" t="s">
        <v>88</v>
      </c>
    </row>
    <row r="115" spans="2:6" x14ac:dyDescent="0.25">
      <c r="B115" s="11" t="s">
        <v>89</v>
      </c>
      <c r="C115" s="33">
        <v>904</v>
      </c>
      <c r="D115" s="30">
        <v>532</v>
      </c>
      <c r="E115" s="31" t="s">
        <v>57</v>
      </c>
      <c r="F115" t="s">
        <v>88</v>
      </c>
    </row>
    <row r="116" spans="2:6" x14ac:dyDescent="0.25">
      <c r="B116" s="11" t="s">
        <v>89</v>
      </c>
      <c r="C116" s="26">
        <v>905</v>
      </c>
      <c r="D116" s="27">
        <v>545</v>
      </c>
      <c r="E116" s="28" t="s">
        <v>57</v>
      </c>
      <c r="F116" t="s">
        <v>88</v>
      </c>
    </row>
    <row r="117" spans="2:6" x14ac:dyDescent="0.25">
      <c r="B117" s="11" t="s">
        <v>89</v>
      </c>
      <c r="C117" s="35">
        <v>1001</v>
      </c>
      <c r="D117" s="36">
        <v>740.56</v>
      </c>
      <c r="E117" s="37" t="s">
        <v>56</v>
      </c>
      <c r="F117" t="s">
        <v>88</v>
      </c>
    </row>
    <row r="118" spans="2:6" x14ac:dyDescent="0.25">
      <c r="B118" s="11" t="s">
        <v>89</v>
      </c>
      <c r="C118" s="33">
        <v>1002</v>
      </c>
      <c r="D118" s="30">
        <v>490</v>
      </c>
      <c r="E118" s="31" t="s">
        <v>57</v>
      </c>
      <c r="F118" t="s">
        <v>88</v>
      </c>
    </row>
    <row r="119" spans="2:6" x14ac:dyDescent="0.25">
      <c r="B119" s="11" t="s">
        <v>89</v>
      </c>
      <c r="C119" s="38">
        <v>1003</v>
      </c>
      <c r="D119" s="39">
        <v>672.8</v>
      </c>
      <c r="E119" s="40" t="s">
        <v>56</v>
      </c>
      <c r="F119" t="s">
        <v>88</v>
      </c>
    </row>
    <row r="120" spans="2:6" x14ac:dyDescent="0.25">
      <c r="B120" s="11" t="s">
        <v>89</v>
      </c>
      <c r="C120" s="33">
        <v>1004</v>
      </c>
      <c r="D120" s="30">
        <v>532</v>
      </c>
      <c r="E120" s="31" t="s">
        <v>57</v>
      </c>
      <c r="F120" t="s">
        <v>88</v>
      </c>
    </row>
    <row r="121" spans="2:6" x14ac:dyDescent="0.25">
      <c r="B121" s="11" t="s">
        <v>89</v>
      </c>
      <c r="C121" s="26">
        <v>1005</v>
      </c>
      <c r="D121" s="27">
        <v>545</v>
      </c>
      <c r="E121" s="28" t="s">
        <v>57</v>
      </c>
      <c r="F121" t="s">
        <v>88</v>
      </c>
    </row>
    <row r="122" spans="2:6" x14ac:dyDescent="0.25">
      <c r="B122" s="11" t="s">
        <v>89</v>
      </c>
      <c r="C122" s="35">
        <v>1101</v>
      </c>
      <c r="D122" s="36">
        <v>740.56</v>
      </c>
      <c r="E122" s="37" t="s">
        <v>56</v>
      </c>
      <c r="F122" t="s">
        <v>88</v>
      </c>
    </row>
    <row r="123" spans="2:6" x14ac:dyDescent="0.25">
      <c r="B123" s="11" t="s">
        <v>89</v>
      </c>
      <c r="C123" s="33">
        <v>1102</v>
      </c>
      <c r="D123" s="30">
        <v>490</v>
      </c>
      <c r="E123" s="31" t="s">
        <v>57</v>
      </c>
      <c r="F123" t="s">
        <v>88</v>
      </c>
    </row>
    <row r="124" spans="2:6" x14ac:dyDescent="0.25">
      <c r="B124" s="11" t="s">
        <v>89</v>
      </c>
      <c r="C124" s="38">
        <v>1103</v>
      </c>
      <c r="D124" s="39">
        <v>672.8</v>
      </c>
      <c r="E124" s="40" t="s">
        <v>56</v>
      </c>
      <c r="F124" t="s">
        <v>88</v>
      </c>
    </row>
    <row r="125" spans="2:6" x14ac:dyDescent="0.25">
      <c r="B125" s="11" t="s">
        <v>89</v>
      </c>
      <c r="C125" s="33">
        <v>1104</v>
      </c>
      <c r="D125" s="30">
        <v>532</v>
      </c>
      <c r="E125" s="31" t="s">
        <v>57</v>
      </c>
      <c r="F125" t="s">
        <v>88</v>
      </c>
    </row>
    <row r="126" spans="2:6" x14ac:dyDescent="0.25">
      <c r="B126" s="11" t="s">
        <v>89</v>
      </c>
      <c r="C126" s="26">
        <v>1105</v>
      </c>
      <c r="D126" s="27">
        <v>545</v>
      </c>
      <c r="E126" s="28" t="s">
        <v>57</v>
      </c>
      <c r="F126" t="s">
        <v>88</v>
      </c>
    </row>
    <row r="127" spans="2:6" x14ac:dyDescent="0.25">
      <c r="B127" s="11" t="s">
        <v>89</v>
      </c>
      <c r="C127" s="35">
        <v>1201</v>
      </c>
      <c r="D127" s="36">
        <v>740.56</v>
      </c>
      <c r="E127" s="37" t="s">
        <v>56</v>
      </c>
      <c r="F127" t="s">
        <v>88</v>
      </c>
    </row>
    <row r="128" spans="2:6" x14ac:dyDescent="0.25">
      <c r="B128" s="11" t="s">
        <v>89</v>
      </c>
      <c r="C128" s="33">
        <v>1202</v>
      </c>
      <c r="D128" s="30">
        <v>490</v>
      </c>
      <c r="E128" s="31" t="s">
        <v>57</v>
      </c>
      <c r="F128" t="s">
        <v>88</v>
      </c>
    </row>
    <row r="129" spans="2:6" x14ac:dyDescent="0.25">
      <c r="B129" s="11" t="s">
        <v>89</v>
      </c>
      <c r="C129" s="38">
        <v>1203</v>
      </c>
      <c r="D129" s="39">
        <v>672.8</v>
      </c>
      <c r="E129" s="40" t="s">
        <v>56</v>
      </c>
      <c r="F129" t="s">
        <v>88</v>
      </c>
    </row>
    <row r="130" spans="2:6" x14ac:dyDescent="0.25">
      <c r="B130" s="11" t="s">
        <v>89</v>
      </c>
      <c r="C130" s="33">
        <v>1204</v>
      </c>
      <c r="D130" s="30">
        <v>532</v>
      </c>
      <c r="E130" s="31" t="s">
        <v>57</v>
      </c>
      <c r="F130" t="s">
        <v>88</v>
      </c>
    </row>
    <row r="131" spans="2:6" x14ac:dyDescent="0.25">
      <c r="B131" s="11" t="s">
        <v>89</v>
      </c>
      <c r="C131" s="26">
        <v>1205</v>
      </c>
      <c r="D131" s="27">
        <v>545</v>
      </c>
      <c r="E131" s="28" t="s">
        <v>57</v>
      </c>
      <c r="F131" t="s">
        <v>88</v>
      </c>
    </row>
    <row r="132" spans="2:6" x14ac:dyDescent="0.25">
      <c r="B132" s="11" t="s">
        <v>89</v>
      </c>
      <c r="C132" s="35">
        <v>1301</v>
      </c>
      <c r="D132" s="36">
        <v>740.56</v>
      </c>
      <c r="E132" s="37" t="s">
        <v>56</v>
      </c>
      <c r="F132" t="s">
        <v>88</v>
      </c>
    </row>
    <row r="133" spans="2:6" x14ac:dyDescent="0.25">
      <c r="B133" s="11" t="s">
        <v>89</v>
      </c>
      <c r="C133" s="33">
        <v>1302</v>
      </c>
      <c r="D133" s="30">
        <v>490</v>
      </c>
      <c r="E133" s="31" t="s">
        <v>57</v>
      </c>
      <c r="F133" t="s">
        <v>88</v>
      </c>
    </row>
    <row r="134" spans="2:6" x14ac:dyDescent="0.25">
      <c r="B134" s="11" t="s">
        <v>89</v>
      </c>
      <c r="C134" s="38">
        <v>1303</v>
      </c>
      <c r="D134" s="39">
        <v>672.8</v>
      </c>
      <c r="E134" s="40" t="s">
        <v>56</v>
      </c>
      <c r="F134" t="s">
        <v>88</v>
      </c>
    </row>
    <row r="135" spans="2:6" x14ac:dyDescent="0.25">
      <c r="B135" s="11" t="s">
        <v>89</v>
      </c>
      <c r="C135" s="33">
        <v>1304</v>
      </c>
      <c r="D135" s="30">
        <v>532</v>
      </c>
      <c r="E135" s="31" t="s">
        <v>57</v>
      </c>
      <c r="F135" t="s">
        <v>88</v>
      </c>
    </row>
    <row r="136" spans="2:6" x14ac:dyDescent="0.25">
      <c r="B136" s="11" t="s">
        <v>89</v>
      </c>
      <c r="C136" s="26">
        <v>1305</v>
      </c>
      <c r="D136" s="27">
        <v>545</v>
      </c>
      <c r="E136" s="28" t="s">
        <v>57</v>
      </c>
      <c r="F136" t="s">
        <v>88</v>
      </c>
    </row>
    <row r="137" spans="2:6" x14ac:dyDescent="0.25">
      <c r="B137" s="11" t="s">
        <v>89</v>
      </c>
      <c r="C137" s="35">
        <v>1401</v>
      </c>
      <c r="D137" s="36">
        <v>740.56</v>
      </c>
      <c r="E137" s="37" t="s">
        <v>56</v>
      </c>
      <c r="F137" t="s">
        <v>88</v>
      </c>
    </row>
    <row r="138" spans="2:6" x14ac:dyDescent="0.25">
      <c r="B138" s="11" t="s">
        <v>89</v>
      </c>
      <c r="C138" s="33">
        <v>1402</v>
      </c>
      <c r="D138" s="30">
        <v>490</v>
      </c>
      <c r="E138" s="31" t="s">
        <v>57</v>
      </c>
      <c r="F138" t="s">
        <v>88</v>
      </c>
    </row>
    <row r="139" spans="2:6" x14ac:dyDescent="0.25">
      <c r="B139" s="11" t="s">
        <v>89</v>
      </c>
      <c r="C139" s="38">
        <v>1403</v>
      </c>
      <c r="D139" s="39">
        <v>672.8</v>
      </c>
      <c r="E139" s="40" t="s">
        <v>56</v>
      </c>
      <c r="F139" t="s">
        <v>88</v>
      </c>
    </row>
    <row r="140" spans="2:6" x14ac:dyDescent="0.25">
      <c r="B140" s="11" t="s">
        <v>89</v>
      </c>
      <c r="C140" s="33">
        <v>1404</v>
      </c>
      <c r="D140" s="30">
        <v>532</v>
      </c>
      <c r="E140" s="31" t="s">
        <v>57</v>
      </c>
      <c r="F140" t="s">
        <v>88</v>
      </c>
    </row>
    <row r="141" spans="2:6" x14ac:dyDescent="0.25">
      <c r="B141" s="11" t="s">
        <v>89</v>
      </c>
      <c r="C141" s="26">
        <v>1405</v>
      </c>
      <c r="D141" s="27">
        <v>545</v>
      </c>
      <c r="E141" s="28" t="s">
        <v>57</v>
      </c>
      <c r="F141" t="s">
        <v>88</v>
      </c>
    </row>
    <row r="142" spans="2:6" x14ac:dyDescent="0.25">
      <c r="B142" s="11" t="s">
        <v>89</v>
      </c>
      <c r="C142" s="35">
        <v>1501</v>
      </c>
      <c r="D142" s="36">
        <v>740.56</v>
      </c>
      <c r="E142" s="37" t="s">
        <v>56</v>
      </c>
      <c r="F142" t="s">
        <v>88</v>
      </c>
    </row>
    <row r="143" spans="2:6" x14ac:dyDescent="0.25">
      <c r="B143" s="11" t="s">
        <v>89</v>
      </c>
      <c r="C143" s="33">
        <v>1502</v>
      </c>
      <c r="D143" s="30">
        <v>490</v>
      </c>
      <c r="E143" s="31" t="s">
        <v>57</v>
      </c>
      <c r="F143" t="s">
        <v>88</v>
      </c>
    </row>
    <row r="144" spans="2:6" x14ac:dyDescent="0.25">
      <c r="B144" s="11" t="s">
        <v>89</v>
      </c>
      <c r="C144" s="38">
        <v>1503</v>
      </c>
      <c r="D144" s="39">
        <v>672.8</v>
      </c>
      <c r="E144" s="40" t="s">
        <v>56</v>
      </c>
      <c r="F144" t="s">
        <v>88</v>
      </c>
    </row>
    <row r="145" spans="2:6" x14ac:dyDescent="0.25">
      <c r="B145" s="11" t="s">
        <v>89</v>
      </c>
      <c r="C145" s="33">
        <v>1504</v>
      </c>
      <c r="D145" s="30">
        <v>532</v>
      </c>
      <c r="E145" s="31" t="s">
        <v>57</v>
      </c>
      <c r="F145" t="s">
        <v>88</v>
      </c>
    </row>
    <row r="146" spans="2:6" x14ac:dyDescent="0.25">
      <c r="B146" s="11" t="s">
        <v>89</v>
      </c>
      <c r="C146" s="26">
        <v>1505</v>
      </c>
      <c r="D146" s="27">
        <v>545</v>
      </c>
      <c r="E146" s="28" t="s">
        <v>57</v>
      </c>
      <c r="F146" t="s">
        <v>88</v>
      </c>
    </row>
    <row r="147" spans="2:6" x14ac:dyDescent="0.25">
      <c r="B147" s="11" t="s">
        <v>89</v>
      </c>
      <c r="C147" s="35">
        <v>1601</v>
      </c>
      <c r="D147" s="36">
        <v>740.56</v>
      </c>
      <c r="E147" s="37" t="s">
        <v>56</v>
      </c>
      <c r="F147" t="s">
        <v>88</v>
      </c>
    </row>
    <row r="148" spans="2:6" x14ac:dyDescent="0.25">
      <c r="B148" s="11" t="s">
        <v>89</v>
      </c>
      <c r="C148" s="33">
        <v>1602</v>
      </c>
      <c r="D148" s="30">
        <v>490</v>
      </c>
      <c r="E148" s="31" t="s">
        <v>57</v>
      </c>
      <c r="F148" t="s">
        <v>88</v>
      </c>
    </row>
    <row r="149" spans="2:6" x14ac:dyDescent="0.25">
      <c r="B149" s="11" t="s">
        <v>89</v>
      </c>
      <c r="C149" s="38">
        <v>1603</v>
      </c>
      <c r="D149" s="39">
        <v>672.8</v>
      </c>
      <c r="E149" s="40" t="s">
        <v>56</v>
      </c>
      <c r="F149" t="s">
        <v>88</v>
      </c>
    </row>
    <row r="150" spans="2:6" x14ac:dyDescent="0.25">
      <c r="B150" s="11" t="s">
        <v>89</v>
      </c>
      <c r="C150" s="33">
        <v>1604</v>
      </c>
      <c r="D150" s="30">
        <v>532</v>
      </c>
      <c r="E150" s="31" t="s">
        <v>57</v>
      </c>
      <c r="F150" t="s">
        <v>88</v>
      </c>
    </row>
    <row r="151" spans="2:6" x14ac:dyDescent="0.25">
      <c r="B151" s="11" t="s">
        <v>89</v>
      </c>
      <c r="C151" s="26">
        <v>1605</v>
      </c>
      <c r="D151" s="27">
        <v>545</v>
      </c>
      <c r="E151" s="28" t="s">
        <v>57</v>
      </c>
      <c r="F151" t="s">
        <v>88</v>
      </c>
    </row>
    <row r="152" spans="2:6" x14ac:dyDescent="0.25">
      <c r="B152" s="11" t="s">
        <v>89</v>
      </c>
      <c r="C152" s="35">
        <v>1701</v>
      </c>
      <c r="D152" s="36">
        <v>740.56</v>
      </c>
      <c r="E152" s="37" t="s">
        <v>56</v>
      </c>
      <c r="F152" t="s">
        <v>88</v>
      </c>
    </row>
    <row r="153" spans="2:6" x14ac:dyDescent="0.25">
      <c r="B153" s="11" t="s">
        <v>89</v>
      </c>
      <c r="C153" s="33">
        <v>1702</v>
      </c>
      <c r="D153" s="30">
        <v>490</v>
      </c>
      <c r="E153" s="31" t="s">
        <v>57</v>
      </c>
      <c r="F153" t="s">
        <v>88</v>
      </c>
    </row>
    <row r="154" spans="2:6" x14ac:dyDescent="0.25">
      <c r="B154" s="11" t="s">
        <v>89</v>
      </c>
      <c r="C154" s="38">
        <v>1703</v>
      </c>
      <c r="D154" s="39">
        <v>672.8</v>
      </c>
      <c r="E154" s="40" t="s">
        <v>56</v>
      </c>
      <c r="F154" t="s">
        <v>88</v>
      </c>
    </row>
    <row r="155" spans="2:6" x14ac:dyDescent="0.25">
      <c r="B155" s="11" t="s">
        <v>89</v>
      </c>
      <c r="C155" s="33">
        <v>1704</v>
      </c>
      <c r="D155" s="30">
        <v>532</v>
      </c>
      <c r="E155" s="31" t="s">
        <v>57</v>
      </c>
      <c r="F155" t="s">
        <v>88</v>
      </c>
    </row>
    <row r="156" spans="2:6" x14ac:dyDescent="0.25">
      <c r="B156" s="11" t="s">
        <v>89</v>
      </c>
      <c r="C156" s="26">
        <v>1705</v>
      </c>
      <c r="D156" s="27">
        <v>545</v>
      </c>
      <c r="E156" s="28" t="s">
        <v>57</v>
      </c>
      <c r="F156" t="s">
        <v>88</v>
      </c>
    </row>
  </sheetData>
  <autoFilter ref="B3:F156">
    <filterColumn colId="4">
      <filters>
        <filter val="Developw"/>
      </filters>
    </filterColumn>
  </autoFilter>
  <mergeCells count="8">
    <mergeCell ref="I16:J16"/>
    <mergeCell ref="I17:J17"/>
    <mergeCell ref="I7:I8"/>
    <mergeCell ref="J7:L7"/>
    <mergeCell ref="M7:O7"/>
    <mergeCell ref="I9:O9"/>
    <mergeCell ref="I12:J12"/>
    <mergeCell ref="I13:O1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39:P40"/>
  <sheetViews>
    <sheetView topLeftCell="A26" workbookViewId="0">
      <selection activeCell="P39" sqref="P39"/>
    </sheetView>
  </sheetViews>
  <sheetFormatPr defaultRowHeight="15" x14ac:dyDescent="0.25"/>
  <cols>
    <col min="16" max="16" width="11.5703125" bestFit="1" customWidth="1"/>
  </cols>
  <sheetData>
    <row r="39" spans="16:16" x14ac:dyDescent="0.25">
      <c r="P39" s="51">
        <v>133330</v>
      </c>
    </row>
    <row r="40" spans="16:16" x14ac:dyDescent="0.25">
      <c r="P40" s="51">
        <f>P39/10.764</f>
        <v>12386.659234485322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15:Q19"/>
  <sheetViews>
    <sheetView tabSelected="1" workbookViewId="0">
      <selection activeCell="K25" sqref="K25"/>
    </sheetView>
  </sheetViews>
  <sheetFormatPr defaultRowHeight="15" x14ac:dyDescent="0.25"/>
  <cols>
    <col min="16" max="16" width="12.5703125" style="51" bestFit="1" customWidth="1"/>
  </cols>
  <sheetData>
    <row r="15" spans="16:17" x14ac:dyDescent="0.25">
      <c r="P15" s="51">
        <v>133330</v>
      </c>
      <c r="Q15" t="s">
        <v>90</v>
      </c>
    </row>
    <row r="16" spans="16:17" x14ac:dyDescent="0.25">
      <c r="P16" s="51">
        <f>P15/10.764</f>
        <v>12386.659234485322</v>
      </c>
      <c r="Q16" t="s">
        <v>91</v>
      </c>
    </row>
    <row r="18" spans="16:16" x14ac:dyDescent="0.25">
      <c r="P18" s="51">
        <v>72292.08</v>
      </c>
    </row>
    <row r="19" spans="16:16" x14ac:dyDescent="0.25">
      <c r="P19" s="51">
        <f>P18*P16</f>
        <v>895457360.31215167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Sheet4</vt:lpstr>
      <vt:lpstr>Flat Details</vt:lpstr>
      <vt:lpstr>Ownership</vt:lpstr>
      <vt:lpstr>Sheet5</vt:lpstr>
      <vt:lpstr>Sheet6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2023-10-10T11:08:43Z</dcterms:modified>
</cp:coreProperties>
</file>