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-MULUND-\EXCELS\"/>
    </mc:Choice>
  </mc:AlternateContent>
  <xr:revisionPtr revIDLastSave="0" documentId="13_ncr:1_{896DCFD2-6A3A-4F65-86C3-FF6ACDFFD1CB}" xr6:coauthVersionLast="47" xr6:coauthVersionMax="47" xr10:uidLastSave="{00000000-0000-0000-0000-000000000000}"/>
  <bookViews>
    <workbookView xWindow="-120" yWindow="-120" windowWidth="29040" windowHeight="15720" firstSheet="1" activeTab="1" xr2:uid="{501FB3EE-1FA2-41F9-8AB7-9CB9ADE83897}"/>
  </bookViews>
  <sheets>
    <sheet name="Sheet1" sheetId="1" state="hidden" r:id="rId1"/>
    <sheet name="A WING-SALE FLAT DETAIL" sheetId="13" r:id="rId2"/>
    <sheet name="B WING-SALE FLAT DETAILS" sheetId="11" r:id="rId3"/>
    <sheet name="CONSTRUCTION AREA FOR FINANCE" sheetId="12" r:id="rId4"/>
    <sheet name="price sheet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2" l="1"/>
  <c r="E8" i="12"/>
  <c r="E4" i="12"/>
  <c r="G4" i="12" s="1"/>
  <c r="E5" i="12"/>
  <c r="G5" i="12" s="1"/>
  <c r="G7" i="12"/>
  <c r="E7" i="12"/>
  <c r="E6" i="12"/>
  <c r="G6" i="12" s="1"/>
  <c r="G8" i="12"/>
  <c r="G9" i="12"/>
  <c r="E10" i="12"/>
  <c r="F10" i="12"/>
  <c r="G10" i="12" l="1"/>
  <c r="G8" i="10"/>
  <c r="D8" i="10"/>
  <c r="J5" i="10"/>
  <c r="J8" i="10" s="1"/>
  <c r="I5" i="10"/>
  <c r="I8" i="10" s="1"/>
  <c r="H5" i="10"/>
  <c r="H8" i="10" s="1"/>
  <c r="G5" i="10"/>
  <c r="F5" i="10"/>
  <c r="F8" i="10" s="1"/>
  <c r="E5" i="10"/>
  <c r="E8" i="10" s="1"/>
  <c r="D5" i="10"/>
  <c r="C5" i="10"/>
  <c r="C8" i="10" s="1"/>
  <c r="B5" i="10"/>
  <c r="B8" i="10" s="1"/>
  <c r="F11" i="10" l="1"/>
  <c r="F12" i="10"/>
  <c r="F9" i="10"/>
  <c r="B11" i="10"/>
  <c r="B9" i="10"/>
  <c r="B12" i="10" s="1"/>
  <c r="H9" i="10"/>
  <c r="H12" i="10"/>
  <c r="H11" i="10"/>
  <c r="I9" i="10"/>
  <c r="I12" i="10" s="1"/>
  <c r="I11" i="10"/>
  <c r="J9" i="10"/>
  <c r="J12" i="10" s="1"/>
  <c r="J11" i="10"/>
  <c r="C9" i="10"/>
  <c r="C12" i="10" s="1"/>
  <c r="C11" i="10"/>
  <c r="E11" i="10"/>
  <c r="E9" i="10"/>
  <c r="E12" i="10" s="1"/>
  <c r="D11" i="10"/>
  <c r="D9" i="10"/>
  <c r="D12" i="10" s="1"/>
  <c r="G9" i="10"/>
  <c r="G12" i="10"/>
  <c r="G11" i="10"/>
  <c r="E20" i="1"/>
  <c r="C24" i="1" s="1"/>
  <c r="D19" i="1"/>
  <c r="D18" i="1"/>
  <c r="D17" i="1"/>
  <c r="D16" i="1"/>
  <c r="D15" i="1"/>
  <c r="D14" i="1"/>
  <c r="E9" i="1"/>
  <c r="C23" i="1" s="1"/>
  <c r="D5" i="1"/>
  <c r="D6" i="1"/>
  <c r="D7" i="1"/>
  <c r="D8" i="1"/>
  <c r="D4" i="1"/>
  <c r="C25" i="1" l="1"/>
</calcChain>
</file>

<file path=xl/sharedStrings.xml><?xml version="1.0" encoding="utf-8"?>
<sst xmlns="http://schemas.openxmlformats.org/spreadsheetml/2006/main" count="236" uniqueCount="46">
  <si>
    <t>1 BHK</t>
  </si>
  <si>
    <t>AREA IN SQR MTR</t>
  </si>
  <si>
    <t>2 BHK</t>
  </si>
  <si>
    <t>AREA IN SQR FT</t>
  </si>
  <si>
    <t>NO OF FLATS PER FLOOR</t>
  </si>
  <si>
    <t>TYPE</t>
  </si>
  <si>
    <t>UPTO 7 TH FLOOR &amp; 8 TH &amp; 9 TH FLOOR</t>
  </si>
  <si>
    <t xml:space="preserve">10 TH -19TH FLOOR </t>
  </si>
  <si>
    <t>RERA CARPET AREA IN SQ FT</t>
  </si>
  <si>
    <t>4815 X 9 FLOORS</t>
  </si>
  <si>
    <t>5945 X 10 FLOORS</t>
  </si>
  <si>
    <t>CONSTRUCTION COST</t>
  </si>
  <si>
    <t>50 CR</t>
  </si>
  <si>
    <t>TDR &amp; PREMIUM</t>
  </si>
  <si>
    <t>25 CR</t>
  </si>
  <si>
    <t>75 CR</t>
  </si>
  <si>
    <t xml:space="preserve">TOTAL  EXPENSE </t>
  </si>
  <si>
    <t xml:space="preserve">TOTAL AREA </t>
  </si>
  <si>
    <t xml:space="preserve">TOTAL </t>
  </si>
  <si>
    <t>TOTAL</t>
  </si>
  <si>
    <t>FLAT NO</t>
  </si>
  <si>
    <t>A' WING</t>
  </si>
  <si>
    <t>B' WING</t>
  </si>
  <si>
    <t>RERA CARPET AREA</t>
  </si>
  <si>
    <t>CONFIGURATION</t>
  </si>
  <si>
    <t>AGREEMENT VALUE</t>
  </si>
  <si>
    <t>REGISTRATION</t>
  </si>
  <si>
    <t>GST @ 5%</t>
  </si>
  <si>
    <t>STAMP DUTY @ 6%</t>
  </si>
  <si>
    <t>TERMS &amp; CONDITIONS</t>
  </si>
  <si>
    <t>All stattory charges,registration &amp; taxes will be done by the customer as per the rates applicable from time to time.</t>
  </si>
  <si>
    <t>RERA AREA</t>
  </si>
  <si>
    <t>A WING FLAT DETAILS</t>
  </si>
  <si>
    <t xml:space="preserve"> </t>
  </si>
  <si>
    <t>LOWER AGROUND</t>
  </si>
  <si>
    <t xml:space="preserve"> AREA PER FLOOR</t>
  </si>
  <si>
    <t>NO OF FLOORS</t>
  </si>
  <si>
    <t>TOTAL AREA</t>
  </si>
  <si>
    <t>B WING FLAT DETAILS</t>
  </si>
  <si>
    <t>`</t>
  </si>
  <si>
    <t>habitable 1st</t>
  </si>
  <si>
    <t>habitable 2nd-17th</t>
  </si>
  <si>
    <t xml:space="preserve">PODIUM 1st </t>
  </si>
  <si>
    <t>PODIUM 2nd to 4th</t>
  </si>
  <si>
    <t xml:space="preserve"> GROUND flr</t>
  </si>
  <si>
    <t>total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</si>
</sst>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DCCA-5D7B-42E5-940C-7F7D003BB4E5}">
  <dimension ref="A2:E29"/>
  <sheetViews>
    <sheetView workbookViewId="0">
      <selection activeCell="A23" sqref="A23:C25"/>
    </sheetView>
  </sheetViews>
  <sheetFormatPr defaultRowHeight="15" x14ac:dyDescent="0.25"/>
  <cols>
    <col min="1" max="1" width="16.28515625" style="1" customWidth="1"/>
    <col min="2" max="2" width="9.140625" style="1"/>
    <col min="3" max="3" width="13.85546875" style="1" customWidth="1"/>
    <col min="4" max="4" width="9.140625" style="1"/>
    <col min="5" max="5" width="15.5703125" style="1" customWidth="1"/>
  </cols>
  <sheetData>
    <row r="2" spans="1:5" x14ac:dyDescent="0.25">
      <c r="A2" s="28" t="s">
        <v>6</v>
      </c>
      <c r="B2" s="28"/>
      <c r="C2" s="28"/>
      <c r="D2" s="28"/>
      <c r="E2" s="28"/>
    </row>
    <row r="3" spans="1:5" ht="51" customHeight="1" x14ac:dyDescent="0.25">
      <c r="A3" s="2" t="s">
        <v>4</v>
      </c>
      <c r="B3" s="3" t="s">
        <v>5</v>
      </c>
      <c r="C3" s="2" t="s">
        <v>1</v>
      </c>
      <c r="D3" s="2" t="s">
        <v>3</v>
      </c>
      <c r="E3" s="2" t="s">
        <v>8</v>
      </c>
    </row>
    <row r="4" spans="1:5" x14ac:dyDescent="0.25">
      <c r="A4" s="3">
        <v>2</v>
      </c>
      <c r="B4" s="3" t="s">
        <v>0</v>
      </c>
      <c r="C4" s="3">
        <v>46.65</v>
      </c>
      <c r="D4" s="4">
        <f>C4*10.764</f>
        <v>502.14059999999995</v>
      </c>
      <c r="E4" s="3">
        <v>525</v>
      </c>
    </row>
    <row r="5" spans="1:5" x14ac:dyDescent="0.25">
      <c r="A5" s="3">
        <v>2</v>
      </c>
      <c r="B5" s="3" t="s">
        <v>2</v>
      </c>
      <c r="C5" s="3">
        <v>65.73</v>
      </c>
      <c r="D5" s="4">
        <f t="shared" ref="D5:D8" si="0">C5*10.764</f>
        <v>707.51772000000005</v>
      </c>
      <c r="E5" s="3">
        <v>740</v>
      </c>
    </row>
    <row r="6" spans="1:5" x14ac:dyDescent="0.25">
      <c r="A6" s="3">
        <v>1</v>
      </c>
      <c r="B6" s="3" t="s">
        <v>2</v>
      </c>
      <c r="C6" s="3">
        <v>57.73</v>
      </c>
      <c r="D6" s="4">
        <f t="shared" si="0"/>
        <v>621.40571999999997</v>
      </c>
      <c r="E6" s="3">
        <v>650</v>
      </c>
    </row>
    <row r="7" spans="1:5" x14ac:dyDescent="0.25">
      <c r="A7" s="3">
        <v>2</v>
      </c>
      <c r="B7" s="3" t="s">
        <v>0</v>
      </c>
      <c r="C7" s="3">
        <v>42.53</v>
      </c>
      <c r="D7" s="4">
        <f t="shared" si="0"/>
        <v>457.79291999999998</v>
      </c>
      <c r="E7" s="3">
        <v>480</v>
      </c>
    </row>
    <row r="8" spans="1:5" x14ac:dyDescent="0.25">
      <c r="A8" s="3">
        <v>1</v>
      </c>
      <c r="B8" s="3" t="s">
        <v>2</v>
      </c>
      <c r="C8" s="3">
        <v>59.65</v>
      </c>
      <c r="D8" s="4">
        <f t="shared" si="0"/>
        <v>642.07259999999997</v>
      </c>
      <c r="E8" s="3">
        <v>675</v>
      </c>
    </row>
    <row r="9" spans="1:5" x14ac:dyDescent="0.25">
      <c r="A9" s="26" t="s">
        <v>18</v>
      </c>
      <c r="B9" s="29"/>
      <c r="C9" s="29"/>
      <c r="D9" s="27"/>
      <c r="E9" s="3">
        <f xml:space="preserve"> (2*E4)+(2*E5)+E6+(2*E7)+E8</f>
        <v>4815</v>
      </c>
    </row>
    <row r="12" spans="1:5" x14ac:dyDescent="0.25">
      <c r="A12" s="28" t="s">
        <v>7</v>
      </c>
      <c r="B12" s="28"/>
      <c r="C12" s="28"/>
      <c r="D12" s="28"/>
      <c r="E12" s="28"/>
    </row>
    <row r="13" spans="1:5" ht="33" customHeight="1" x14ac:dyDescent="0.25">
      <c r="A13" s="2" t="s">
        <v>4</v>
      </c>
      <c r="B13" s="3" t="s">
        <v>5</v>
      </c>
      <c r="C13" s="2" t="s">
        <v>1</v>
      </c>
      <c r="D13" s="2" t="s">
        <v>3</v>
      </c>
      <c r="E13" s="2" t="s">
        <v>8</v>
      </c>
    </row>
    <row r="14" spans="1:5" x14ac:dyDescent="0.25">
      <c r="A14" s="3">
        <v>2</v>
      </c>
      <c r="B14" s="3" t="s">
        <v>0</v>
      </c>
      <c r="C14" s="3">
        <v>49.93</v>
      </c>
      <c r="D14" s="4">
        <f>C14*10.764</f>
        <v>537.44651999999996</v>
      </c>
      <c r="E14" s="3">
        <v>565</v>
      </c>
    </row>
    <row r="15" spans="1:5" x14ac:dyDescent="0.25">
      <c r="A15" s="3">
        <v>2</v>
      </c>
      <c r="B15" s="3" t="s">
        <v>0</v>
      </c>
      <c r="C15" s="3">
        <v>46.65</v>
      </c>
      <c r="D15" s="4">
        <f>C15*10.764</f>
        <v>502.14059999999995</v>
      </c>
      <c r="E15" s="3">
        <v>525</v>
      </c>
    </row>
    <row r="16" spans="1:5" x14ac:dyDescent="0.25">
      <c r="A16" s="3">
        <v>2</v>
      </c>
      <c r="B16" s="3" t="s">
        <v>2</v>
      </c>
      <c r="C16" s="3">
        <v>65.73</v>
      </c>
      <c r="D16" s="4">
        <f t="shared" ref="D16:D19" si="1">C16*10.764</f>
        <v>707.51772000000005</v>
      </c>
      <c r="E16" s="3">
        <v>740</v>
      </c>
    </row>
    <row r="17" spans="1:5" x14ac:dyDescent="0.25">
      <c r="A17" s="3">
        <v>1</v>
      </c>
      <c r="B17" s="3" t="s">
        <v>2</v>
      </c>
      <c r="C17" s="3">
        <v>57.73</v>
      </c>
      <c r="D17" s="4">
        <f t="shared" si="1"/>
        <v>621.40571999999997</v>
      </c>
      <c r="E17" s="3">
        <v>650</v>
      </c>
    </row>
    <row r="18" spans="1:5" x14ac:dyDescent="0.25">
      <c r="A18" s="3">
        <v>2</v>
      </c>
      <c r="B18" s="3" t="s">
        <v>0</v>
      </c>
      <c r="C18" s="3">
        <v>42.53</v>
      </c>
      <c r="D18" s="4">
        <f t="shared" si="1"/>
        <v>457.79291999999998</v>
      </c>
      <c r="E18" s="3">
        <v>480</v>
      </c>
    </row>
    <row r="19" spans="1:5" x14ac:dyDescent="0.25">
      <c r="A19" s="3">
        <v>1</v>
      </c>
      <c r="B19" s="3" t="s">
        <v>2</v>
      </c>
      <c r="C19" s="3">
        <v>59.65</v>
      </c>
      <c r="D19" s="4">
        <f t="shared" si="1"/>
        <v>642.07259999999997</v>
      </c>
      <c r="E19" s="3">
        <v>675</v>
      </c>
    </row>
    <row r="20" spans="1:5" x14ac:dyDescent="0.25">
      <c r="A20" s="26" t="s">
        <v>19</v>
      </c>
      <c r="B20" s="29"/>
      <c r="C20" s="29"/>
      <c r="D20" s="27"/>
      <c r="E20" s="3">
        <f xml:space="preserve"> (2*E15)+(2*E16)+E17+(2*E18)+E19+ (2*E14)</f>
        <v>5945</v>
      </c>
    </row>
    <row r="23" spans="1:5" x14ac:dyDescent="0.25">
      <c r="A23" s="26" t="s">
        <v>9</v>
      </c>
      <c r="B23" s="27"/>
      <c r="C23" s="3">
        <f>E9*9</f>
        <v>43335</v>
      </c>
    </row>
    <row r="24" spans="1:5" x14ac:dyDescent="0.25">
      <c r="A24" s="26" t="s">
        <v>10</v>
      </c>
      <c r="B24" s="27"/>
      <c r="C24" s="3">
        <f>E20*10</f>
        <v>59450</v>
      </c>
    </row>
    <row r="25" spans="1:5" x14ac:dyDescent="0.25">
      <c r="A25" s="26" t="s">
        <v>17</v>
      </c>
      <c r="B25" s="27"/>
      <c r="C25" s="3">
        <f>SUM(C23:C24)</f>
        <v>102785</v>
      </c>
    </row>
    <row r="27" spans="1:5" ht="30" x14ac:dyDescent="0.25">
      <c r="A27" s="2" t="s">
        <v>11</v>
      </c>
      <c r="B27" s="3" t="s">
        <v>12</v>
      </c>
    </row>
    <row r="28" spans="1:5" x14ac:dyDescent="0.25">
      <c r="A28" s="2" t="s">
        <v>13</v>
      </c>
      <c r="B28" s="3" t="s">
        <v>14</v>
      </c>
    </row>
    <row r="29" spans="1:5" x14ac:dyDescent="0.25">
      <c r="A29" s="3" t="s">
        <v>16</v>
      </c>
      <c r="B29" s="3" t="s">
        <v>15</v>
      </c>
    </row>
  </sheetData>
  <mergeCells count="7">
    <mergeCell ref="A23:B23"/>
    <mergeCell ref="A24:B24"/>
    <mergeCell ref="A25:B25"/>
    <mergeCell ref="A2:E2"/>
    <mergeCell ref="A12:E12"/>
    <mergeCell ref="A9:D9"/>
    <mergeCell ref="A20:D2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99DB-96F1-4A64-8A0D-4576202442E5}">
  <dimension ref="A3:K76"/>
  <sheetViews>
    <sheetView tabSelected="1" workbookViewId="0">
      <selection activeCell="K21" sqref="K21"/>
    </sheetView>
  </sheetViews>
  <sheetFormatPr defaultRowHeight="15" x14ac:dyDescent="0.25"/>
  <cols>
    <col min="1" max="1" width="11.140625" customWidth="1"/>
    <col min="2" max="2" width="16.5703125" style="1" customWidth="1"/>
    <col min="3" max="3" width="12.42578125" customWidth="1"/>
    <col min="5" max="7" width="9.140625" customWidth="1"/>
  </cols>
  <sheetData>
    <row r="3" spans="1:5" ht="21" x14ac:dyDescent="0.35">
      <c r="A3" s="30" t="s">
        <v>32</v>
      </c>
      <c r="B3" s="31"/>
      <c r="C3" s="32"/>
    </row>
    <row r="4" spans="1:5" x14ac:dyDescent="0.25">
      <c r="A4" s="3" t="s">
        <v>20</v>
      </c>
      <c r="B4" s="3" t="s">
        <v>31</v>
      </c>
      <c r="C4" s="3" t="s">
        <v>5</v>
      </c>
    </row>
    <row r="5" spans="1:5" x14ac:dyDescent="0.25">
      <c r="A5" s="18">
        <v>101</v>
      </c>
      <c r="B5" s="1">
        <v>706</v>
      </c>
      <c r="C5" s="19" t="s">
        <v>2</v>
      </c>
    </row>
    <row r="6" spans="1:5" x14ac:dyDescent="0.25">
      <c r="A6" s="18">
        <v>102</v>
      </c>
      <c r="B6" s="1">
        <v>672.8</v>
      </c>
      <c r="C6" s="19" t="s">
        <v>2</v>
      </c>
    </row>
    <row r="7" spans="1:5" x14ac:dyDescent="0.25">
      <c r="A7" s="18">
        <v>103</v>
      </c>
      <c r="B7" s="1">
        <v>532</v>
      </c>
      <c r="C7" s="19" t="s">
        <v>0</v>
      </c>
    </row>
    <row r="8" spans="1:5" x14ac:dyDescent="0.25">
      <c r="A8" s="20">
        <v>104</v>
      </c>
      <c r="B8" s="21">
        <v>545</v>
      </c>
      <c r="C8" s="22" t="s">
        <v>0</v>
      </c>
    </row>
    <row r="9" spans="1:5" x14ac:dyDescent="0.25">
      <c r="A9" s="18">
        <v>201</v>
      </c>
      <c r="B9" s="1">
        <v>706</v>
      </c>
      <c r="C9" s="19" t="s">
        <v>2</v>
      </c>
    </row>
    <row r="10" spans="1:5" x14ac:dyDescent="0.25">
      <c r="A10" s="18">
        <v>202</v>
      </c>
      <c r="B10" s="1">
        <v>672.8</v>
      </c>
      <c r="C10" s="19" t="s">
        <v>2</v>
      </c>
    </row>
    <row r="11" spans="1:5" x14ac:dyDescent="0.25">
      <c r="A11" s="18">
        <v>203</v>
      </c>
      <c r="B11" s="1">
        <v>532</v>
      </c>
      <c r="C11" s="19" t="s">
        <v>0</v>
      </c>
    </row>
    <row r="12" spans="1:5" x14ac:dyDescent="0.25">
      <c r="A12" s="20">
        <v>204</v>
      </c>
      <c r="B12" s="21">
        <v>545</v>
      </c>
      <c r="C12" s="22" t="s">
        <v>0</v>
      </c>
    </row>
    <row r="13" spans="1:5" x14ac:dyDescent="0.25">
      <c r="A13" s="18">
        <v>301</v>
      </c>
      <c r="B13" s="1">
        <v>706</v>
      </c>
      <c r="C13" s="19" t="s">
        <v>2</v>
      </c>
    </row>
    <row r="14" spans="1:5" x14ac:dyDescent="0.25">
      <c r="A14" s="18">
        <v>302</v>
      </c>
      <c r="B14" s="1">
        <v>672.8</v>
      </c>
      <c r="C14" s="19" t="s">
        <v>2</v>
      </c>
      <c r="E14" t="s">
        <v>33</v>
      </c>
    </row>
    <row r="15" spans="1:5" x14ac:dyDescent="0.25">
      <c r="A15" s="18">
        <v>303</v>
      </c>
      <c r="B15" s="1">
        <v>532</v>
      </c>
      <c r="C15" s="19" t="s">
        <v>0</v>
      </c>
    </row>
    <row r="16" spans="1:5" x14ac:dyDescent="0.25">
      <c r="A16" s="18">
        <v>304</v>
      </c>
      <c r="B16" s="21">
        <v>545</v>
      </c>
      <c r="C16" s="22" t="s">
        <v>0</v>
      </c>
    </row>
    <row r="17" spans="1:10" x14ac:dyDescent="0.25">
      <c r="A17" s="6">
        <v>401</v>
      </c>
      <c r="B17" s="1">
        <v>706</v>
      </c>
      <c r="C17" s="19" t="s">
        <v>2</v>
      </c>
    </row>
    <row r="18" spans="1:10" x14ac:dyDescent="0.25">
      <c r="A18" s="18">
        <v>402</v>
      </c>
      <c r="B18" s="1">
        <v>672.8</v>
      </c>
      <c r="C18" s="19" t="s">
        <v>2</v>
      </c>
    </row>
    <row r="19" spans="1:10" x14ac:dyDescent="0.25">
      <c r="A19" s="18">
        <v>403</v>
      </c>
      <c r="B19" s="1">
        <v>532</v>
      </c>
      <c r="C19" s="19" t="s">
        <v>0</v>
      </c>
      <c r="G19" s="1"/>
      <c r="H19" s="1"/>
      <c r="I19" s="1"/>
      <c r="J19" s="1"/>
    </row>
    <row r="20" spans="1:10" x14ac:dyDescent="0.25">
      <c r="A20" s="20">
        <v>404</v>
      </c>
      <c r="B20" s="21">
        <v>545</v>
      </c>
      <c r="C20" s="22" t="s">
        <v>0</v>
      </c>
      <c r="G20" s="16"/>
      <c r="H20" s="17"/>
      <c r="I20" s="16"/>
      <c r="J20" s="16"/>
    </row>
    <row r="21" spans="1:10" x14ac:dyDescent="0.25">
      <c r="A21" s="6">
        <v>401</v>
      </c>
      <c r="B21" s="1">
        <v>706</v>
      </c>
      <c r="C21" s="19" t="s">
        <v>2</v>
      </c>
    </row>
    <row r="22" spans="1:10" x14ac:dyDescent="0.25">
      <c r="A22" s="18">
        <v>402</v>
      </c>
      <c r="B22" s="1">
        <v>672.8</v>
      </c>
      <c r="C22" s="19" t="s">
        <v>2</v>
      </c>
    </row>
    <row r="23" spans="1:10" x14ac:dyDescent="0.25">
      <c r="A23" s="18">
        <v>403</v>
      </c>
      <c r="B23" s="1">
        <v>532</v>
      </c>
      <c r="C23" s="19" t="s">
        <v>0</v>
      </c>
    </row>
    <row r="24" spans="1:10" x14ac:dyDescent="0.25">
      <c r="A24" s="18">
        <v>404</v>
      </c>
      <c r="B24" s="21">
        <v>545</v>
      </c>
      <c r="C24" s="22" t="s">
        <v>0</v>
      </c>
      <c r="G24" t="s">
        <v>39</v>
      </c>
    </row>
    <row r="25" spans="1:10" x14ac:dyDescent="0.25">
      <c r="A25" s="23">
        <v>501</v>
      </c>
      <c r="B25" s="1">
        <v>706</v>
      </c>
      <c r="C25" s="19" t="s">
        <v>2</v>
      </c>
    </row>
    <row r="26" spans="1:10" x14ac:dyDescent="0.25">
      <c r="A26" s="1">
        <v>502</v>
      </c>
      <c r="B26" s="1">
        <v>672.8</v>
      </c>
      <c r="C26" s="19" t="s">
        <v>2</v>
      </c>
    </row>
    <row r="27" spans="1:10" x14ac:dyDescent="0.25">
      <c r="A27" s="1">
        <v>503</v>
      </c>
      <c r="B27" s="1">
        <v>532</v>
      </c>
      <c r="C27" s="19" t="s">
        <v>0</v>
      </c>
    </row>
    <row r="28" spans="1:10" x14ac:dyDescent="0.25">
      <c r="A28" s="21">
        <v>504</v>
      </c>
      <c r="B28" s="21">
        <v>545</v>
      </c>
      <c r="C28" s="22" t="s">
        <v>0</v>
      </c>
    </row>
    <row r="29" spans="1:10" x14ac:dyDescent="0.25">
      <c r="A29" s="1">
        <v>601</v>
      </c>
      <c r="B29" s="1">
        <v>706</v>
      </c>
      <c r="C29" s="19" t="s">
        <v>2</v>
      </c>
      <c r="F29" t="s">
        <v>33</v>
      </c>
    </row>
    <row r="30" spans="1:10" x14ac:dyDescent="0.25">
      <c r="A30" s="1">
        <v>602</v>
      </c>
      <c r="B30" s="1">
        <v>672.8</v>
      </c>
      <c r="C30" s="19" t="s">
        <v>2</v>
      </c>
    </row>
    <row r="31" spans="1:10" x14ac:dyDescent="0.25">
      <c r="A31" s="1">
        <v>603</v>
      </c>
      <c r="B31" s="1">
        <v>532</v>
      </c>
      <c r="C31" s="19" t="s">
        <v>0</v>
      </c>
    </row>
    <row r="32" spans="1:10" x14ac:dyDescent="0.25">
      <c r="A32" s="21">
        <v>604</v>
      </c>
      <c r="B32" s="21">
        <v>545</v>
      </c>
      <c r="C32" s="22" t="s">
        <v>0</v>
      </c>
    </row>
    <row r="33" spans="1:3" x14ac:dyDescent="0.25">
      <c r="A33" s="1">
        <v>701</v>
      </c>
      <c r="B33" s="1">
        <v>706</v>
      </c>
      <c r="C33" s="19" t="s">
        <v>2</v>
      </c>
    </row>
    <row r="34" spans="1:3" x14ac:dyDescent="0.25">
      <c r="A34" s="1">
        <v>702</v>
      </c>
      <c r="B34" s="1">
        <v>672.8</v>
      </c>
      <c r="C34" s="19" t="s">
        <v>2</v>
      </c>
    </row>
    <row r="35" spans="1:3" x14ac:dyDescent="0.25">
      <c r="A35" s="1">
        <v>703</v>
      </c>
      <c r="B35" s="1">
        <v>532</v>
      </c>
      <c r="C35" s="19" t="s">
        <v>0</v>
      </c>
    </row>
    <row r="36" spans="1:3" x14ac:dyDescent="0.25">
      <c r="A36" s="1">
        <v>704</v>
      </c>
      <c r="B36" s="21">
        <v>545</v>
      </c>
      <c r="C36" s="22" t="s">
        <v>0</v>
      </c>
    </row>
    <row r="37" spans="1:3" x14ac:dyDescent="0.25">
      <c r="A37" s="23">
        <v>801</v>
      </c>
      <c r="B37" s="1">
        <v>706</v>
      </c>
      <c r="C37" s="19" t="s">
        <v>2</v>
      </c>
    </row>
    <row r="38" spans="1:3" x14ac:dyDescent="0.25">
      <c r="A38" s="1">
        <v>802</v>
      </c>
      <c r="B38" s="1">
        <v>672.8</v>
      </c>
      <c r="C38" s="19" t="s">
        <v>2</v>
      </c>
    </row>
    <row r="39" spans="1:3" x14ac:dyDescent="0.25">
      <c r="A39" s="1">
        <v>803</v>
      </c>
      <c r="B39" s="1">
        <v>532</v>
      </c>
      <c r="C39" s="19" t="s">
        <v>0</v>
      </c>
    </row>
    <row r="40" spans="1:3" x14ac:dyDescent="0.25">
      <c r="A40" s="1">
        <v>804</v>
      </c>
      <c r="B40" s="21">
        <v>545</v>
      </c>
      <c r="C40" s="22" t="s">
        <v>0</v>
      </c>
    </row>
    <row r="41" spans="1:3" x14ac:dyDescent="0.25">
      <c r="A41" s="23">
        <v>901</v>
      </c>
      <c r="B41" s="1">
        <v>706</v>
      </c>
      <c r="C41" s="19" t="s">
        <v>2</v>
      </c>
    </row>
    <row r="42" spans="1:3" x14ac:dyDescent="0.25">
      <c r="A42" s="1">
        <v>902</v>
      </c>
      <c r="B42" s="1">
        <v>672.8</v>
      </c>
      <c r="C42" s="19" t="s">
        <v>2</v>
      </c>
    </row>
    <row r="43" spans="1:3" x14ac:dyDescent="0.25">
      <c r="A43" s="1">
        <v>903</v>
      </c>
      <c r="B43" s="1">
        <v>532</v>
      </c>
      <c r="C43" s="19" t="s">
        <v>0</v>
      </c>
    </row>
    <row r="44" spans="1:3" x14ac:dyDescent="0.25">
      <c r="A44" s="1">
        <v>904</v>
      </c>
      <c r="B44" s="1">
        <v>545</v>
      </c>
      <c r="C44" s="19" t="s">
        <v>0</v>
      </c>
    </row>
    <row r="45" spans="1:3" x14ac:dyDescent="0.25">
      <c r="A45" s="6">
        <v>1001</v>
      </c>
      <c r="B45" s="23">
        <v>706</v>
      </c>
      <c r="C45" s="25" t="s">
        <v>2</v>
      </c>
    </row>
    <row r="46" spans="1:3" x14ac:dyDescent="0.25">
      <c r="A46" s="18">
        <v>1002</v>
      </c>
      <c r="B46" s="1">
        <v>672.8</v>
      </c>
      <c r="C46" s="19" t="s">
        <v>2</v>
      </c>
    </row>
    <row r="47" spans="1:3" x14ac:dyDescent="0.25">
      <c r="A47" s="18">
        <v>1003</v>
      </c>
      <c r="B47" s="1">
        <v>532</v>
      </c>
      <c r="C47" s="19" t="s">
        <v>0</v>
      </c>
    </row>
    <row r="48" spans="1:3" x14ac:dyDescent="0.25">
      <c r="A48" s="20">
        <v>1004</v>
      </c>
      <c r="B48" s="21">
        <v>545</v>
      </c>
      <c r="C48" s="22" t="s">
        <v>0</v>
      </c>
    </row>
    <row r="49" spans="1:3" x14ac:dyDescent="0.25">
      <c r="A49" s="23">
        <v>1101</v>
      </c>
      <c r="B49" s="1">
        <v>706</v>
      </c>
      <c r="C49" s="19" t="s">
        <v>2</v>
      </c>
    </row>
    <row r="50" spans="1:3" x14ac:dyDescent="0.25">
      <c r="A50" s="1">
        <v>1102</v>
      </c>
      <c r="B50" s="1">
        <v>672.8</v>
      </c>
      <c r="C50" s="19" t="s">
        <v>2</v>
      </c>
    </row>
    <row r="51" spans="1:3" x14ac:dyDescent="0.25">
      <c r="A51" s="1">
        <v>1103</v>
      </c>
      <c r="B51" s="1">
        <v>532</v>
      </c>
      <c r="C51" s="19" t="s">
        <v>0</v>
      </c>
    </row>
    <row r="52" spans="1:3" x14ac:dyDescent="0.25">
      <c r="A52" s="21">
        <v>1104</v>
      </c>
      <c r="B52" s="21">
        <v>545</v>
      </c>
      <c r="C52" s="22" t="s">
        <v>0</v>
      </c>
    </row>
    <row r="53" spans="1:3" x14ac:dyDescent="0.25">
      <c r="A53" s="23">
        <v>1201</v>
      </c>
      <c r="B53" s="1">
        <v>706</v>
      </c>
      <c r="C53" s="19" t="s">
        <v>2</v>
      </c>
    </row>
    <row r="54" spans="1:3" x14ac:dyDescent="0.25">
      <c r="A54" s="1">
        <v>1202</v>
      </c>
      <c r="B54" s="1">
        <v>672.8</v>
      </c>
      <c r="C54" s="19" t="s">
        <v>2</v>
      </c>
    </row>
    <row r="55" spans="1:3" x14ac:dyDescent="0.25">
      <c r="A55" s="1">
        <v>1203</v>
      </c>
      <c r="B55" s="1">
        <v>532</v>
      </c>
      <c r="C55" s="19" t="s">
        <v>0</v>
      </c>
    </row>
    <row r="56" spans="1:3" x14ac:dyDescent="0.25">
      <c r="A56" s="1">
        <v>1204</v>
      </c>
      <c r="B56" s="21">
        <v>545</v>
      </c>
      <c r="C56" s="22" t="s">
        <v>0</v>
      </c>
    </row>
    <row r="57" spans="1:3" x14ac:dyDescent="0.25">
      <c r="A57" s="23">
        <v>1301</v>
      </c>
      <c r="B57" s="1">
        <v>706</v>
      </c>
      <c r="C57" s="19" t="s">
        <v>2</v>
      </c>
    </row>
    <row r="58" spans="1:3" x14ac:dyDescent="0.25">
      <c r="A58" s="1">
        <v>1302</v>
      </c>
      <c r="B58" s="1">
        <v>672.8</v>
      </c>
      <c r="C58" s="19" t="s">
        <v>2</v>
      </c>
    </row>
    <row r="59" spans="1:3" x14ac:dyDescent="0.25">
      <c r="A59" s="1">
        <v>1303</v>
      </c>
      <c r="B59" s="1">
        <v>532</v>
      </c>
      <c r="C59" s="19" t="s">
        <v>0</v>
      </c>
    </row>
    <row r="60" spans="1:3" x14ac:dyDescent="0.25">
      <c r="A60" s="21">
        <v>1304</v>
      </c>
      <c r="B60" s="21">
        <v>545</v>
      </c>
      <c r="C60" s="22" t="s">
        <v>0</v>
      </c>
    </row>
    <row r="61" spans="1:3" x14ac:dyDescent="0.25">
      <c r="A61" s="23">
        <v>1401</v>
      </c>
      <c r="B61" s="1">
        <v>706</v>
      </c>
      <c r="C61" s="19" t="s">
        <v>2</v>
      </c>
    </row>
    <row r="62" spans="1:3" x14ac:dyDescent="0.25">
      <c r="A62" s="1">
        <v>1402</v>
      </c>
      <c r="B62" s="1">
        <v>672.8</v>
      </c>
      <c r="C62" s="19" t="s">
        <v>2</v>
      </c>
    </row>
    <row r="63" spans="1:3" x14ac:dyDescent="0.25">
      <c r="A63" s="1">
        <v>1403</v>
      </c>
      <c r="B63" s="1">
        <v>532</v>
      </c>
      <c r="C63" s="19" t="s">
        <v>0</v>
      </c>
    </row>
    <row r="64" spans="1:3" x14ac:dyDescent="0.25">
      <c r="A64" s="21">
        <v>1404</v>
      </c>
      <c r="B64" s="21">
        <v>545</v>
      </c>
      <c r="C64" s="22" t="s">
        <v>0</v>
      </c>
    </row>
    <row r="65" spans="1:11" x14ac:dyDescent="0.25">
      <c r="A65" s="23">
        <v>1501</v>
      </c>
      <c r="B65" s="1">
        <v>706</v>
      </c>
      <c r="C65" s="19" t="s">
        <v>2</v>
      </c>
    </row>
    <row r="66" spans="1:11" x14ac:dyDescent="0.25">
      <c r="A66" s="1">
        <v>1502</v>
      </c>
      <c r="B66" s="1">
        <v>672.8</v>
      </c>
      <c r="C66" s="19" t="s">
        <v>2</v>
      </c>
    </row>
    <row r="67" spans="1:11" x14ac:dyDescent="0.25">
      <c r="A67" s="1">
        <v>1503</v>
      </c>
      <c r="B67" s="1">
        <v>532</v>
      </c>
      <c r="C67" s="19" t="s">
        <v>0</v>
      </c>
    </row>
    <row r="68" spans="1:11" x14ac:dyDescent="0.25">
      <c r="A68" s="21">
        <v>1504</v>
      </c>
      <c r="B68" s="21">
        <v>545</v>
      </c>
      <c r="C68" s="22" t="s">
        <v>0</v>
      </c>
    </row>
    <row r="69" spans="1:11" x14ac:dyDescent="0.25">
      <c r="A69" s="23">
        <v>1601</v>
      </c>
      <c r="B69" s="1">
        <v>706</v>
      </c>
      <c r="C69" s="19" t="s">
        <v>2</v>
      </c>
    </row>
    <row r="70" spans="1:11" x14ac:dyDescent="0.25">
      <c r="A70" s="1">
        <v>1602</v>
      </c>
      <c r="B70" s="1">
        <v>672.8</v>
      </c>
      <c r="C70" s="19" t="s">
        <v>2</v>
      </c>
    </row>
    <row r="71" spans="1:11" x14ac:dyDescent="0.25">
      <c r="A71" s="1">
        <v>1603</v>
      </c>
      <c r="B71" s="1">
        <v>532</v>
      </c>
      <c r="C71" s="19" t="s">
        <v>0</v>
      </c>
    </row>
    <row r="72" spans="1:11" x14ac:dyDescent="0.25">
      <c r="A72" s="21">
        <v>1604</v>
      </c>
      <c r="B72" s="21">
        <v>545</v>
      </c>
      <c r="C72" s="22" t="s">
        <v>0</v>
      </c>
    </row>
    <row r="73" spans="1:11" x14ac:dyDescent="0.25">
      <c r="A73" s="23">
        <v>1701</v>
      </c>
      <c r="B73" s="1">
        <v>706</v>
      </c>
      <c r="C73" s="19" t="s">
        <v>2</v>
      </c>
    </row>
    <row r="74" spans="1:11" x14ac:dyDescent="0.25">
      <c r="A74" s="1">
        <v>1702</v>
      </c>
      <c r="B74" s="1">
        <v>672.8</v>
      </c>
      <c r="C74" s="19" t="s">
        <v>2</v>
      </c>
    </row>
    <row r="75" spans="1:11" x14ac:dyDescent="0.25">
      <c r="A75" s="1">
        <v>1703</v>
      </c>
      <c r="B75" s="1">
        <v>532</v>
      </c>
      <c r="C75" s="19" t="s">
        <v>0</v>
      </c>
    </row>
    <row r="76" spans="1:11" x14ac:dyDescent="0.25">
      <c r="A76" s="21">
        <v>1704</v>
      </c>
      <c r="B76" s="21">
        <v>545</v>
      </c>
      <c r="C76" s="22" t="s">
        <v>0</v>
      </c>
      <c r="K76" s="24"/>
    </row>
  </sheetData>
  <mergeCells count="1">
    <mergeCell ref="A3:C3"/>
  </mergeCells>
  <pageMargins left="0.7" right="0.7" top="0.75" bottom="0.75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FD83-3A17-48A2-B22C-EFB0BCF1280F}">
  <dimension ref="A3:O89"/>
  <sheetViews>
    <sheetView zoomScale="85" zoomScaleNormal="85" workbookViewId="0">
      <selection activeCell="I15" sqref="I15:O17"/>
    </sheetView>
  </sheetViews>
  <sheetFormatPr defaultRowHeight="15" x14ac:dyDescent="0.25"/>
  <cols>
    <col min="1" max="1" width="11.140625" customWidth="1"/>
    <col min="2" max="2" width="16.5703125" style="1" customWidth="1"/>
    <col min="3" max="3" width="12.42578125" customWidth="1"/>
    <col min="5" max="7" width="9.140625" customWidth="1"/>
  </cols>
  <sheetData>
    <row r="3" spans="1:15" ht="21" x14ac:dyDescent="0.35">
      <c r="A3" s="30" t="s">
        <v>38</v>
      </c>
      <c r="B3" s="31"/>
      <c r="C3" s="32"/>
    </row>
    <row r="4" spans="1:15" x14ac:dyDescent="0.25">
      <c r="A4" s="7" t="s">
        <v>20</v>
      </c>
      <c r="B4" s="9" t="s">
        <v>31</v>
      </c>
      <c r="C4" s="8" t="s">
        <v>5</v>
      </c>
    </row>
    <row r="5" spans="1:15" x14ac:dyDescent="0.25">
      <c r="A5" s="6">
        <v>101</v>
      </c>
      <c r="B5" s="23">
        <v>740.56</v>
      </c>
      <c r="C5" s="25" t="s">
        <v>2</v>
      </c>
    </row>
    <row r="6" spans="1:15" x14ac:dyDescent="0.25">
      <c r="A6" s="18">
        <v>102</v>
      </c>
      <c r="B6" s="1">
        <v>490</v>
      </c>
      <c r="C6" s="19" t="s">
        <v>0</v>
      </c>
    </row>
    <row r="7" spans="1:15" x14ac:dyDescent="0.25">
      <c r="A7" s="18">
        <v>103</v>
      </c>
      <c r="B7" s="1">
        <v>672.8</v>
      </c>
      <c r="C7" s="19" t="s">
        <v>2</v>
      </c>
    </row>
    <row r="8" spans="1:15" x14ac:dyDescent="0.25">
      <c r="A8" s="18">
        <v>104</v>
      </c>
      <c r="B8" s="1">
        <v>532</v>
      </c>
      <c r="C8" s="19" t="s">
        <v>0</v>
      </c>
    </row>
    <row r="9" spans="1:15" x14ac:dyDescent="0.25">
      <c r="A9" s="20">
        <v>105</v>
      </c>
      <c r="B9" s="21">
        <v>545</v>
      </c>
      <c r="C9" s="22" t="s">
        <v>0</v>
      </c>
    </row>
    <row r="10" spans="1:15" x14ac:dyDescent="0.25">
      <c r="A10" s="6">
        <v>201</v>
      </c>
      <c r="B10" s="23">
        <v>740.56</v>
      </c>
      <c r="C10" s="25" t="s">
        <v>2</v>
      </c>
    </row>
    <row r="11" spans="1:15" x14ac:dyDescent="0.25">
      <c r="A11" s="18">
        <v>202</v>
      </c>
      <c r="B11" s="1">
        <v>490</v>
      </c>
      <c r="C11" s="19" t="s">
        <v>0</v>
      </c>
    </row>
    <row r="12" spans="1:15" x14ac:dyDescent="0.25">
      <c r="A12" s="18">
        <v>203</v>
      </c>
      <c r="B12" s="1">
        <v>672.8</v>
      </c>
      <c r="C12" s="19" t="s">
        <v>2</v>
      </c>
    </row>
    <row r="13" spans="1:15" x14ac:dyDescent="0.25">
      <c r="A13" s="18">
        <v>204</v>
      </c>
      <c r="B13" s="1">
        <v>532</v>
      </c>
      <c r="C13" s="19" t="s">
        <v>0</v>
      </c>
    </row>
    <row r="14" spans="1:15" x14ac:dyDescent="0.25">
      <c r="A14" s="20">
        <v>205</v>
      </c>
      <c r="B14" s="21">
        <v>545</v>
      </c>
      <c r="C14" s="22" t="s">
        <v>0</v>
      </c>
    </row>
    <row r="15" spans="1:15" x14ac:dyDescent="0.25">
      <c r="A15" s="6">
        <v>301</v>
      </c>
      <c r="B15" s="23">
        <v>740.56</v>
      </c>
      <c r="C15" s="25" t="s">
        <v>2</v>
      </c>
      <c r="I15" s="37"/>
      <c r="J15" s="37"/>
      <c r="K15" s="37"/>
      <c r="L15" s="37"/>
      <c r="M15" s="37"/>
      <c r="N15" s="41"/>
      <c r="O15" s="41"/>
    </row>
    <row r="16" spans="1:15" x14ac:dyDescent="0.25">
      <c r="A16" s="18">
        <v>302</v>
      </c>
      <c r="B16" s="1">
        <v>490</v>
      </c>
      <c r="C16" s="19" t="s">
        <v>0</v>
      </c>
      <c r="E16" t="s">
        <v>33</v>
      </c>
      <c r="I16" s="42"/>
      <c r="J16" s="43"/>
      <c r="K16" s="44"/>
      <c r="L16" s="43"/>
      <c r="M16" s="43"/>
      <c r="N16" s="41"/>
      <c r="O16" s="41"/>
    </row>
    <row r="17" spans="1:15" x14ac:dyDescent="0.25">
      <c r="A17" s="18">
        <v>303</v>
      </c>
      <c r="B17" s="1">
        <v>672.8</v>
      </c>
      <c r="C17" s="19" t="s">
        <v>2</v>
      </c>
      <c r="I17" s="37"/>
      <c r="J17" s="37"/>
      <c r="K17" s="37"/>
      <c r="L17" s="37"/>
      <c r="M17" s="37"/>
      <c r="N17" s="41"/>
      <c r="O17" s="41"/>
    </row>
    <row r="18" spans="1:15" x14ac:dyDescent="0.25">
      <c r="A18" s="18">
        <v>304</v>
      </c>
      <c r="B18" s="1">
        <v>532</v>
      </c>
      <c r="C18" s="19" t="s">
        <v>0</v>
      </c>
    </row>
    <row r="19" spans="1:15" x14ac:dyDescent="0.25">
      <c r="A19" s="20">
        <v>305</v>
      </c>
      <c r="B19" s="21">
        <v>545</v>
      </c>
      <c r="C19" s="22" t="s">
        <v>0</v>
      </c>
    </row>
    <row r="20" spans="1:15" x14ac:dyDescent="0.25">
      <c r="A20" s="6">
        <v>401</v>
      </c>
      <c r="B20" s="23">
        <v>740.56</v>
      </c>
      <c r="C20" s="25" t="s">
        <v>2</v>
      </c>
    </row>
    <row r="21" spans="1:15" x14ac:dyDescent="0.25">
      <c r="A21" s="18">
        <v>402</v>
      </c>
      <c r="B21" s="1">
        <v>490</v>
      </c>
      <c r="C21" s="19" t="s">
        <v>0</v>
      </c>
    </row>
    <row r="22" spans="1:15" x14ac:dyDescent="0.25">
      <c r="A22" s="18">
        <v>403</v>
      </c>
      <c r="B22" s="1">
        <v>672.8</v>
      </c>
      <c r="C22" s="19" t="s">
        <v>2</v>
      </c>
    </row>
    <row r="23" spans="1:15" x14ac:dyDescent="0.25">
      <c r="A23" s="18">
        <v>404</v>
      </c>
      <c r="B23" s="1">
        <v>532</v>
      </c>
      <c r="C23" s="19" t="s">
        <v>0</v>
      </c>
    </row>
    <row r="24" spans="1:15" x14ac:dyDescent="0.25">
      <c r="A24" s="20">
        <v>405</v>
      </c>
      <c r="B24" s="21">
        <v>545</v>
      </c>
      <c r="C24" s="22" t="s">
        <v>0</v>
      </c>
    </row>
    <row r="25" spans="1:15" x14ac:dyDescent="0.25">
      <c r="A25" s="6">
        <v>501</v>
      </c>
      <c r="B25" s="23">
        <v>740.56</v>
      </c>
      <c r="C25" s="25" t="s">
        <v>2</v>
      </c>
    </row>
    <row r="26" spans="1:15" x14ac:dyDescent="0.25">
      <c r="A26" s="18">
        <v>502</v>
      </c>
      <c r="B26" s="1">
        <v>490</v>
      </c>
      <c r="C26" s="19" t="s">
        <v>0</v>
      </c>
    </row>
    <row r="27" spans="1:15" x14ac:dyDescent="0.25">
      <c r="A27" s="18">
        <v>503</v>
      </c>
      <c r="B27" s="1">
        <v>672.8</v>
      </c>
      <c r="C27" s="19" t="s">
        <v>2</v>
      </c>
    </row>
    <row r="28" spans="1:15" x14ac:dyDescent="0.25">
      <c r="A28" s="18">
        <v>504</v>
      </c>
      <c r="B28" s="1">
        <v>532</v>
      </c>
      <c r="C28" s="19" t="s">
        <v>0</v>
      </c>
    </row>
    <row r="29" spans="1:15" x14ac:dyDescent="0.25">
      <c r="A29" s="20">
        <v>505</v>
      </c>
      <c r="B29" s="21">
        <v>545</v>
      </c>
      <c r="C29" s="22" t="s">
        <v>0</v>
      </c>
    </row>
    <row r="30" spans="1:15" x14ac:dyDescent="0.25">
      <c r="A30" s="6">
        <v>601</v>
      </c>
      <c r="B30" s="23">
        <v>740.56</v>
      </c>
      <c r="C30" s="25" t="s">
        <v>2</v>
      </c>
      <c r="F30" t="s">
        <v>33</v>
      </c>
    </row>
    <row r="31" spans="1:15" x14ac:dyDescent="0.25">
      <c r="A31" s="18">
        <v>602</v>
      </c>
      <c r="B31" s="1">
        <v>490</v>
      </c>
      <c r="C31" s="19" t="s">
        <v>0</v>
      </c>
    </row>
    <row r="32" spans="1:15" x14ac:dyDescent="0.25">
      <c r="A32" s="18">
        <v>603</v>
      </c>
      <c r="B32" s="1">
        <v>672.8</v>
      </c>
      <c r="C32" s="19" t="s">
        <v>2</v>
      </c>
    </row>
    <row r="33" spans="1:3" x14ac:dyDescent="0.25">
      <c r="A33" s="18">
        <v>604</v>
      </c>
      <c r="B33" s="1">
        <v>532</v>
      </c>
      <c r="C33" s="19" t="s">
        <v>0</v>
      </c>
    </row>
    <row r="34" spans="1:3" x14ac:dyDescent="0.25">
      <c r="A34" s="20">
        <v>605</v>
      </c>
      <c r="B34" s="21">
        <v>545</v>
      </c>
      <c r="C34" s="22" t="s">
        <v>0</v>
      </c>
    </row>
    <row r="35" spans="1:3" x14ac:dyDescent="0.25">
      <c r="A35" s="6">
        <v>701</v>
      </c>
      <c r="B35" s="23">
        <v>740.56</v>
      </c>
      <c r="C35" s="25" t="s">
        <v>2</v>
      </c>
    </row>
    <row r="36" spans="1:3" x14ac:dyDescent="0.25">
      <c r="A36" s="18">
        <v>702</v>
      </c>
      <c r="B36" s="1">
        <v>490</v>
      </c>
      <c r="C36" s="19" t="s">
        <v>0</v>
      </c>
    </row>
    <row r="37" spans="1:3" x14ac:dyDescent="0.25">
      <c r="A37" s="18">
        <v>703</v>
      </c>
      <c r="B37" s="1">
        <v>672.8</v>
      </c>
      <c r="C37" s="19" t="s">
        <v>2</v>
      </c>
    </row>
    <row r="38" spans="1:3" x14ac:dyDescent="0.25">
      <c r="A38" s="18">
        <v>704</v>
      </c>
      <c r="B38" s="1">
        <v>532</v>
      </c>
      <c r="C38" s="19" t="s">
        <v>0</v>
      </c>
    </row>
    <row r="39" spans="1:3" x14ac:dyDescent="0.25">
      <c r="A39" s="20">
        <v>705</v>
      </c>
      <c r="B39" s="21">
        <v>545</v>
      </c>
      <c r="C39" s="22" t="s">
        <v>0</v>
      </c>
    </row>
    <row r="40" spans="1:3" x14ac:dyDescent="0.25">
      <c r="A40" s="6">
        <v>801</v>
      </c>
      <c r="B40" s="23">
        <v>740.56</v>
      </c>
      <c r="C40" s="25" t="s">
        <v>2</v>
      </c>
    </row>
    <row r="41" spans="1:3" x14ac:dyDescent="0.25">
      <c r="A41" s="18">
        <v>802</v>
      </c>
      <c r="B41" s="1">
        <v>490</v>
      </c>
      <c r="C41" s="19" t="s">
        <v>0</v>
      </c>
    </row>
    <row r="42" spans="1:3" x14ac:dyDescent="0.25">
      <c r="A42" s="18">
        <v>803</v>
      </c>
      <c r="B42" s="1">
        <v>672.8</v>
      </c>
      <c r="C42" s="19" t="s">
        <v>2</v>
      </c>
    </row>
    <row r="43" spans="1:3" x14ac:dyDescent="0.25">
      <c r="A43" s="18">
        <v>804</v>
      </c>
      <c r="B43" s="1">
        <v>532</v>
      </c>
      <c r="C43" s="19" t="s">
        <v>0</v>
      </c>
    </row>
    <row r="44" spans="1:3" x14ac:dyDescent="0.25">
      <c r="A44" s="20">
        <v>805</v>
      </c>
      <c r="B44" s="21">
        <v>545</v>
      </c>
      <c r="C44" s="22" t="s">
        <v>0</v>
      </c>
    </row>
    <row r="45" spans="1:3" x14ac:dyDescent="0.25">
      <c r="A45" s="6">
        <v>901</v>
      </c>
      <c r="B45" s="23">
        <v>740.56</v>
      </c>
      <c r="C45" s="25" t="s">
        <v>2</v>
      </c>
    </row>
    <row r="46" spans="1:3" x14ac:dyDescent="0.25">
      <c r="A46" s="18">
        <v>902</v>
      </c>
      <c r="B46" s="1">
        <v>490</v>
      </c>
      <c r="C46" s="19" t="s">
        <v>0</v>
      </c>
    </row>
    <row r="47" spans="1:3" x14ac:dyDescent="0.25">
      <c r="A47" s="18">
        <v>903</v>
      </c>
      <c r="B47" s="1">
        <v>672.8</v>
      </c>
      <c r="C47" s="19" t="s">
        <v>2</v>
      </c>
    </row>
    <row r="48" spans="1:3" x14ac:dyDescent="0.25">
      <c r="A48" s="18">
        <v>904</v>
      </c>
      <c r="B48" s="1">
        <v>532</v>
      </c>
      <c r="C48" s="19" t="s">
        <v>0</v>
      </c>
    </row>
    <row r="49" spans="1:3" x14ac:dyDescent="0.25">
      <c r="A49" s="20">
        <v>905</v>
      </c>
      <c r="B49" s="21">
        <v>545</v>
      </c>
      <c r="C49" s="22" t="s">
        <v>0</v>
      </c>
    </row>
    <row r="50" spans="1:3" x14ac:dyDescent="0.25">
      <c r="A50" s="6">
        <v>1001</v>
      </c>
      <c r="B50" s="23">
        <v>740.56</v>
      </c>
      <c r="C50" s="25" t="s">
        <v>2</v>
      </c>
    </row>
    <row r="51" spans="1:3" x14ac:dyDescent="0.25">
      <c r="A51" s="18">
        <v>1002</v>
      </c>
      <c r="B51" s="1">
        <v>490</v>
      </c>
      <c r="C51" s="19" t="s">
        <v>0</v>
      </c>
    </row>
    <row r="52" spans="1:3" x14ac:dyDescent="0.25">
      <c r="A52" s="18">
        <v>1003</v>
      </c>
      <c r="B52" s="1">
        <v>672.8</v>
      </c>
      <c r="C52" s="19" t="s">
        <v>2</v>
      </c>
    </row>
    <row r="53" spans="1:3" x14ac:dyDescent="0.25">
      <c r="A53" s="18">
        <v>1004</v>
      </c>
      <c r="B53" s="1">
        <v>532</v>
      </c>
      <c r="C53" s="19" t="s">
        <v>0</v>
      </c>
    </row>
    <row r="54" spans="1:3" x14ac:dyDescent="0.25">
      <c r="A54" s="20">
        <v>1005</v>
      </c>
      <c r="B54" s="21">
        <v>545</v>
      </c>
      <c r="C54" s="22" t="s">
        <v>0</v>
      </c>
    </row>
    <row r="55" spans="1:3" x14ac:dyDescent="0.25">
      <c r="A55" s="6">
        <v>1101</v>
      </c>
      <c r="B55" s="23">
        <v>740.56</v>
      </c>
      <c r="C55" s="25" t="s">
        <v>2</v>
      </c>
    </row>
    <row r="56" spans="1:3" x14ac:dyDescent="0.25">
      <c r="A56" s="18">
        <v>1102</v>
      </c>
      <c r="B56" s="1">
        <v>490</v>
      </c>
      <c r="C56" s="19" t="s">
        <v>0</v>
      </c>
    </row>
    <row r="57" spans="1:3" x14ac:dyDescent="0.25">
      <c r="A57" s="18">
        <v>1103</v>
      </c>
      <c r="B57" s="1">
        <v>672.8</v>
      </c>
      <c r="C57" s="19" t="s">
        <v>2</v>
      </c>
    </row>
    <row r="58" spans="1:3" x14ac:dyDescent="0.25">
      <c r="A58" s="18">
        <v>1104</v>
      </c>
      <c r="B58" s="1">
        <v>532</v>
      </c>
      <c r="C58" s="19" t="s">
        <v>0</v>
      </c>
    </row>
    <row r="59" spans="1:3" x14ac:dyDescent="0.25">
      <c r="A59" s="20">
        <v>1105</v>
      </c>
      <c r="B59" s="21">
        <v>545</v>
      </c>
      <c r="C59" s="22" t="s">
        <v>0</v>
      </c>
    </row>
    <row r="60" spans="1:3" x14ac:dyDescent="0.25">
      <c r="A60" s="6">
        <v>1201</v>
      </c>
      <c r="B60" s="23">
        <v>740.56</v>
      </c>
      <c r="C60" s="25" t="s">
        <v>2</v>
      </c>
    </row>
    <row r="61" spans="1:3" x14ac:dyDescent="0.25">
      <c r="A61" s="18">
        <v>1202</v>
      </c>
      <c r="B61" s="1">
        <v>490</v>
      </c>
      <c r="C61" s="19" t="s">
        <v>0</v>
      </c>
    </row>
    <row r="62" spans="1:3" x14ac:dyDescent="0.25">
      <c r="A62" s="18">
        <v>1203</v>
      </c>
      <c r="B62" s="1">
        <v>672.8</v>
      </c>
      <c r="C62" s="19" t="s">
        <v>2</v>
      </c>
    </row>
    <row r="63" spans="1:3" x14ac:dyDescent="0.25">
      <c r="A63" s="18">
        <v>1204</v>
      </c>
      <c r="B63" s="1">
        <v>532</v>
      </c>
      <c r="C63" s="19" t="s">
        <v>0</v>
      </c>
    </row>
    <row r="64" spans="1:3" x14ac:dyDescent="0.25">
      <c r="A64" s="20">
        <v>1205</v>
      </c>
      <c r="B64" s="21">
        <v>545</v>
      </c>
      <c r="C64" s="22" t="s">
        <v>0</v>
      </c>
    </row>
    <row r="65" spans="1:3" x14ac:dyDescent="0.25">
      <c r="A65" s="6">
        <v>1301</v>
      </c>
      <c r="B65" s="23">
        <v>740.56</v>
      </c>
      <c r="C65" s="25" t="s">
        <v>2</v>
      </c>
    </row>
    <row r="66" spans="1:3" x14ac:dyDescent="0.25">
      <c r="A66" s="18">
        <v>1302</v>
      </c>
      <c r="B66" s="1">
        <v>490</v>
      </c>
      <c r="C66" s="19" t="s">
        <v>0</v>
      </c>
    </row>
    <row r="67" spans="1:3" x14ac:dyDescent="0.25">
      <c r="A67" s="18">
        <v>1303</v>
      </c>
      <c r="B67" s="1">
        <v>672.8</v>
      </c>
      <c r="C67" s="19" t="s">
        <v>2</v>
      </c>
    </row>
    <row r="68" spans="1:3" x14ac:dyDescent="0.25">
      <c r="A68" s="18">
        <v>1304</v>
      </c>
      <c r="B68" s="1">
        <v>532</v>
      </c>
      <c r="C68" s="19" t="s">
        <v>0</v>
      </c>
    </row>
    <row r="69" spans="1:3" x14ac:dyDescent="0.25">
      <c r="A69" s="20">
        <v>1305</v>
      </c>
      <c r="B69" s="21">
        <v>545</v>
      </c>
      <c r="C69" s="22" t="s">
        <v>0</v>
      </c>
    </row>
    <row r="70" spans="1:3" x14ac:dyDescent="0.25">
      <c r="A70" s="6">
        <v>1401</v>
      </c>
      <c r="B70" s="23">
        <v>740.56</v>
      </c>
      <c r="C70" s="25" t="s">
        <v>2</v>
      </c>
    </row>
    <row r="71" spans="1:3" x14ac:dyDescent="0.25">
      <c r="A71" s="18">
        <v>1402</v>
      </c>
      <c r="B71" s="1">
        <v>490</v>
      </c>
      <c r="C71" s="19" t="s">
        <v>0</v>
      </c>
    </row>
    <row r="72" spans="1:3" x14ac:dyDescent="0.25">
      <c r="A72" s="18">
        <v>1403</v>
      </c>
      <c r="B72" s="1">
        <v>672.8</v>
      </c>
      <c r="C72" s="19" t="s">
        <v>2</v>
      </c>
    </row>
    <row r="73" spans="1:3" x14ac:dyDescent="0.25">
      <c r="A73" s="18">
        <v>1404</v>
      </c>
      <c r="B73" s="1">
        <v>532</v>
      </c>
      <c r="C73" s="19" t="s">
        <v>0</v>
      </c>
    </row>
    <row r="74" spans="1:3" x14ac:dyDescent="0.25">
      <c r="A74" s="20">
        <v>1405</v>
      </c>
      <c r="B74" s="21">
        <v>545</v>
      </c>
      <c r="C74" s="22" t="s">
        <v>0</v>
      </c>
    </row>
    <row r="75" spans="1:3" x14ac:dyDescent="0.25">
      <c r="A75" s="6">
        <v>1501</v>
      </c>
      <c r="B75" s="23">
        <v>740.56</v>
      </c>
      <c r="C75" s="25" t="s">
        <v>2</v>
      </c>
    </row>
    <row r="76" spans="1:3" x14ac:dyDescent="0.25">
      <c r="A76" s="18">
        <v>1502</v>
      </c>
      <c r="B76" s="1">
        <v>490</v>
      </c>
      <c r="C76" s="19" t="s">
        <v>0</v>
      </c>
    </row>
    <row r="77" spans="1:3" x14ac:dyDescent="0.25">
      <c r="A77" s="18">
        <v>1503</v>
      </c>
      <c r="B77" s="1">
        <v>672.8</v>
      </c>
      <c r="C77" s="19" t="s">
        <v>2</v>
      </c>
    </row>
    <row r="78" spans="1:3" x14ac:dyDescent="0.25">
      <c r="A78" s="18">
        <v>1504</v>
      </c>
      <c r="B78" s="1">
        <v>532</v>
      </c>
      <c r="C78" s="19" t="s">
        <v>0</v>
      </c>
    </row>
    <row r="79" spans="1:3" x14ac:dyDescent="0.25">
      <c r="A79" s="20">
        <v>1505</v>
      </c>
      <c r="B79" s="21">
        <v>545</v>
      </c>
      <c r="C79" s="22" t="s">
        <v>0</v>
      </c>
    </row>
    <row r="80" spans="1:3" x14ac:dyDescent="0.25">
      <c r="A80" s="6">
        <v>1601</v>
      </c>
      <c r="B80" s="23">
        <v>740.56</v>
      </c>
      <c r="C80" s="25" t="s">
        <v>2</v>
      </c>
    </row>
    <row r="81" spans="1:3" x14ac:dyDescent="0.25">
      <c r="A81" s="18">
        <v>1602</v>
      </c>
      <c r="B81" s="1">
        <v>490</v>
      </c>
      <c r="C81" s="19" t="s">
        <v>0</v>
      </c>
    </row>
    <row r="82" spans="1:3" x14ac:dyDescent="0.25">
      <c r="A82" s="18">
        <v>1603</v>
      </c>
      <c r="B82" s="1">
        <v>672.8</v>
      </c>
      <c r="C82" s="19" t="s">
        <v>2</v>
      </c>
    </row>
    <row r="83" spans="1:3" x14ac:dyDescent="0.25">
      <c r="A83" s="18">
        <v>1604</v>
      </c>
      <c r="B83" s="1">
        <v>532</v>
      </c>
      <c r="C83" s="19" t="s">
        <v>0</v>
      </c>
    </row>
    <row r="84" spans="1:3" x14ac:dyDescent="0.25">
      <c r="A84" s="20">
        <v>1605</v>
      </c>
      <c r="B84" s="21">
        <v>545</v>
      </c>
      <c r="C84" s="22" t="s">
        <v>0</v>
      </c>
    </row>
    <row r="85" spans="1:3" x14ac:dyDescent="0.25">
      <c r="A85" s="6">
        <v>1701</v>
      </c>
      <c r="B85" s="23">
        <v>740.56</v>
      </c>
      <c r="C85" s="25" t="s">
        <v>2</v>
      </c>
    </row>
    <row r="86" spans="1:3" x14ac:dyDescent="0.25">
      <c r="A86" s="18">
        <v>1702</v>
      </c>
      <c r="B86" s="1">
        <v>490</v>
      </c>
      <c r="C86" s="19" t="s">
        <v>0</v>
      </c>
    </row>
    <row r="87" spans="1:3" x14ac:dyDescent="0.25">
      <c r="A87" s="18">
        <v>1703</v>
      </c>
      <c r="B87" s="1">
        <v>672.8</v>
      </c>
      <c r="C87" s="19" t="s">
        <v>2</v>
      </c>
    </row>
    <row r="88" spans="1:3" x14ac:dyDescent="0.25">
      <c r="A88" s="18">
        <v>1704</v>
      </c>
      <c r="B88" s="1">
        <v>532</v>
      </c>
      <c r="C88" s="19" t="s">
        <v>0</v>
      </c>
    </row>
    <row r="89" spans="1:3" x14ac:dyDescent="0.25">
      <c r="A89" s="20">
        <v>1705</v>
      </c>
      <c r="B89" s="21">
        <v>545</v>
      </c>
      <c r="C89" s="22" t="s">
        <v>0</v>
      </c>
    </row>
  </sheetData>
  <mergeCells count="1">
    <mergeCell ref="A3:C3"/>
  </mergeCells>
  <phoneticPr fontId="1" type="noConversion"/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36CC-CF94-4217-B7A9-AD28F711A1E3}">
  <dimension ref="A3:G11"/>
  <sheetViews>
    <sheetView workbookViewId="0">
      <selection activeCell="G9" sqref="G9"/>
    </sheetView>
  </sheetViews>
  <sheetFormatPr defaultRowHeight="15" x14ac:dyDescent="0.25"/>
  <cols>
    <col min="1" max="4" width="9.140625" style="1"/>
    <col min="5" max="5" width="20" style="1" customWidth="1"/>
    <col min="6" max="6" width="17.7109375" style="1" customWidth="1"/>
    <col min="7" max="7" width="19.140625" style="1" customWidth="1"/>
  </cols>
  <sheetData>
    <row r="3" spans="1:7" s="1" customFormat="1" x14ac:dyDescent="0.25">
      <c r="A3" s="3"/>
      <c r="B3" s="3"/>
      <c r="C3" s="3"/>
      <c r="D3" s="3"/>
      <c r="E3" s="3" t="s">
        <v>35</v>
      </c>
      <c r="F3" s="3" t="s">
        <v>36</v>
      </c>
      <c r="G3" s="3" t="s">
        <v>37</v>
      </c>
    </row>
    <row r="4" spans="1:7" x14ac:dyDescent="0.25">
      <c r="A4" s="28" t="s">
        <v>34</v>
      </c>
      <c r="B4" s="28"/>
      <c r="C4" s="28"/>
      <c r="D4" s="28"/>
      <c r="E4" s="4">
        <f>960*10.764</f>
        <v>10333.439999999999</v>
      </c>
      <c r="F4" s="3">
        <v>1</v>
      </c>
      <c r="G4" s="4">
        <f>F4*E4</f>
        <v>10333.439999999999</v>
      </c>
    </row>
    <row r="5" spans="1:7" x14ac:dyDescent="0.25">
      <c r="A5" s="28" t="s">
        <v>44</v>
      </c>
      <c r="B5" s="28"/>
      <c r="C5" s="28"/>
      <c r="D5" s="28"/>
      <c r="E5" s="4">
        <f>912.45*10.764</f>
        <v>9821.6118000000006</v>
      </c>
      <c r="F5" s="3">
        <v>1</v>
      </c>
      <c r="G5" s="4">
        <f>F5*E5</f>
        <v>9821.6118000000006</v>
      </c>
    </row>
    <row r="6" spans="1:7" ht="15.75" customHeight="1" x14ac:dyDescent="0.25">
      <c r="A6" s="28" t="s">
        <v>42</v>
      </c>
      <c r="B6" s="28"/>
      <c r="C6" s="28"/>
      <c r="D6" s="28"/>
      <c r="E6" s="4">
        <f>1082.75*10.764</f>
        <v>11654.721</v>
      </c>
      <c r="F6" s="3">
        <v>1</v>
      </c>
      <c r="G6" s="4">
        <f>E6*F6</f>
        <v>11654.721</v>
      </c>
    </row>
    <row r="7" spans="1:7" ht="15.75" customHeight="1" x14ac:dyDescent="0.25">
      <c r="A7" s="28" t="s">
        <v>43</v>
      </c>
      <c r="B7" s="28"/>
      <c r="C7" s="28"/>
      <c r="D7" s="28"/>
      <c r="E7" s="4">
        <f>1060*10.764</f>
        <v>11409.84</v>
      </c>
      <c r="F7" s="3">
        <v>3</v>
      </c>
      <c r="G7" s="4">
        <f>E7*F7</f>
        <v>34229.520000000004</v>
      </c>
    </row>
    <row r="8" spans="1:7" x14ac:dyDescent="0.25">
      <c r="A8" s="28" t="s">
        <v>40</v>
      </c>
      <c r="B8" s="28"/>
      <c r="C8" s="28"/>
      <c r="D8" s="28"/>
      <c r="E8" s="4">
        <f>848*10.764</f>
        <v>9127.8719999999994</v>
      </c>
      <c r="F8" s="3">
        <v>1</v>
      </c>
      <c r="G8" s="4">
        <f t="shared" ref="G8:G9" si="0">E8*F8</f>
        <v>9127.8719999999994</v>
      </c>
    </row>
    <row r="9" spans="1:7" x14ac:dyDescent="0.25">
      <c r="A9" s="28" t="s">
        <v>41</v>
      </c>
      <c r="B9" s="28"/>
      <c r="C9" s="28"/>
      <c r="D9" s="28"/>
      <c r="E9" s="4">
        <f>850*10.764</f>
        <v>9149.4</v>
      </c>
      <c r="F9" s="3">
        <v>16</v>
      </c>
      <c r="G9" s="4">
        <f t="shared" si="0"/>
        <v>146390.39999999999</v>
      </c>
    </row>
    <row r="10" spans="1:7" x14ac:dyDescent="0.25">
      <c r="A10" s="38" t="s">
        <v>45</v>
      </c>
      <c r="B10" s="38"/>
      <c r="C10" s="38"/>
      <c r="D10" s="38"/>
      <c r="E10" s="39">
        <f t="shared" ref="E10" si="1">956.64*10.764</f>
        <v>10297.272959999998</v>
      </c>
      <c r="F10" s="40">
        <f>SUM(F4:F9)</f>
        <v>23</v>
      </c>
      <c r="G10" s="39">
        <f>SUM(G4:G9)</f>
        <v>221557.56479999999</v>
      </c>
    </row>
    <row r="11" spans="1:7" x14ac:dyDescent="0.25">
      <c r="A11" s="37"/>
      <c r="B11" s="37"/>
      <c r="C11" s="37"/>
      <c r="D11" s="37"/>
      <c r="E11" s="37"/>
      <c r="F11" s="37"/>
      <c r="G11" s="37"/>
    </row>
  </sheetData>
  <mergeCells count="7">
    <mergeCell ref="A10:D10"/>
    <mergeCell ref="A4:D4"/>
    <mergeCell ref="A5:D5"/>
    <mergeCell ref="A6:D6"/>
    <mergeCell ref="A9:D9"/>
    <mergeCell ref="A8:D8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ADB7-61AD-4A01-B1D0-C4CCAD37DDB4}">
  <dimension ref="A3:V24"/>
  <sheetViews>
    <sheetView workbookViewId="0">
      <selection activeCell="M15" sqref="M15"/>
    </sheetView>
  </sheetViews>
  <sheetFormatPr defaultRowHeight="15" x14ac:dyDescent="0.25"/>
  <cols>
    <col min="1" max="1" width="20.7109375" style="1" customWidth="1"/>
    <col min="2" max="2" width="14" customWidth="1"/>
    <col min="4" max="4" width="11.140625" customWidth="1"/>
    <col min="5" max="5" width="11" customWidth="1"/>
    <col min="6" max="6" width="10.7109375" customWidth="1"/>
    <col min="7" max="7" width="11.42578125" customWidth="1"/>
    <col min="8" max="8" width="11.7109375" customWidth="1"/>
    <col min="9" max="9" width="10.85546875" customWidth="1"/>
    <col min="10" max="10" width="13" customWidth="1"/>
  </cols>
  <sheetData>
    <row r="3" spans="1:22" x14ac:dyDescent="0.25">
      <c r="A3" s="3"/>
      <c r="B3" s="34" t="s">
        <v>21</v>
      </c>
      <c r="C3" s="28"/>
      <c r="D3" s="28"/>
      <c r="E3" s="28"/>
      <c r="F3" s="34" t="s">
        <v>22</v>
      </c>
      <c r="G3" s="28"/>
      <c r="H3" s="28"/>
      <c r="I3" s="28"/>
      <c r="J3" s="28"/>
    </row>
    <row r="4" spans="1:22" s="1" customFormat="1" x14ac:dyDescent="0.25">
      <c r="A4" s="3" t="s">
        <v>20</v>
      </c>
      <c r="B4" s="3">
        <v>1</v>
      </c>
      <c r="C4" s="3">
        <v>2</v>
      </c>
      <c r="D4" s="3">
        <v>3</v>
      </c>
      <c r="E4" s="3">
        <v>4</v>
      </c>
      <c r="F4" s="3">
        <v>1</v>
      </c>
      <c r="G4" s="3">
        <v>2</v>
      </c>
      <c r="H4" s="3">
        <v>3</v>
      </c>
      <c r="I4" s="3">
        <v>4</v>
      </c>
      <c r="J4" s="3">
        <v>5</v>
      </c>
    </row>
    <row r="5" spans="1:22" x14ac:dyDescent="0.25">
      <c r="A5" s="3" t="s">
        <v>23</v>
      </c>
      <c r="B5" s="10">
        <f>65.55*10.764</f>
        <v>705.58019999999988</v>
      </c>
      <c r="C5" s="11">
        <f>62.5*10.764</f>
        <v>672.75</v>
      </c>
      <c r="D5" s="10">
        <f>49.45*10.764</f>
        <v>532.27980000000002</v>
      </c>
      <c r="E5" s="10">
        <f>50.63*10.764</f>
        <v>544.98131999999998</v>
      </c>
      <c r="F5" s="4">
        <f>68.8*10.764</f>
        <v>740.56319999999994</v>
      </c>
      <c r="G5" s="10">
        <f>45.55*10.764</f>
        <v>490.30019999999996</v>
      </c>
      <c r="H5" s="11">
        <f>62.5*10.764</f>
        <v>672.75</v>
      </c>
      <c r="I5" s="10">
        <f>49.45*10.764</f>
        <v>532.27980000000002</v>
      </c>
      <c r="J5" s="10">
        <f>50.63*10.764</f>
        <v>544.98131999999998</v>
      </c>
    </row>
    <row r="6" spans="1:22" x14ac:dyDescent="0.25">
      <c r="A6" s="35" t="s">
        <v>24</v>
      </c>
      <c r="B6" s="3" t="s">
        <v>2</v>
      </c>
      <c r="C6" s="3" t="s">
        <v>2</v>
      </c>
      <c r="D6" s="3" t="s">
        <v>0</v>
      </c>
      <c r="E6" s="3" t="s">
        <v>0</v>
      </c>
      <c r="F6" s="3" t="s">
        <v>2</v>
      </c>
      <c r="G6" s="3" t="s">
        <v>0</v>
      </c>
      <c r="H6" s="3" t="s">
        <v>2</v>
      </c>
      <c r="I6" s="3" t="s">
        <v>0</v>
      </c>
      <c r="J6" s="3" t="s">
        <v>0</v>
      </c>
    </row>
    <row r="7" spans="1:22" x14ac:dyDescent="0.25">
      <c r="A7" s="36"/>
      <c r="B7" s="3"/>
      <c r="C7" s="3"/>
      <c r="D7" s="3"/>
      <c r="E7" s="3"/>
      <c r="F7" s="3"/>
      <c r="G7" s="3"/>
      <c r="H7" s="3"/>
      <c r="I7" s="3"/>
      <c r="J7" s="3"/>
    </row>
    <row r="8" spans="1:22" x14ac:dyDescent="0.25">
      <c r="A8" s="12" t="s">
        <v>25</v>
      </c>
      <c r="B8" s="13">
        <f t="shared" ref="B8:J8" si="0">21510*B5</f>
        <v>15177030.101999998</v>
      </c>
      <c r="C8" s="13">
        <f t="shared" si="0"/>
        <v>14470852.5</v>
      </c>
      <c r="D8" s="13">
        <f t="shared" si="0"/>
        <v>11449338.498</v>
      </c>
      <c r="E8" s="13">
        <f t="shared" si="0"/>
        <v>11722548.1932</v>
      </c>
      <c r="F8" s="13">
        <f t="shared" si="0"/>
        <v>15929514.431999998</v>
      </c>
      <c r="G8" s="13">
        <f t="shared" si="0"/>
        <v>10546357.301999999</v>
      </c>
      <c r="H8" s="13">
        <f t="shared" si="0"/>
        <v>14470852.5</v>
      </c>
      <c r="I8" s="13">
        <f t="shared" si="0"/>
        <v>11449338.498</v>
      </c>
      <c r="J8" s="13">
        <f t="shared" si="0"/>
        <v>11722548.1932</v>
      </c>
    </row>
    <row r="9" spans="1:22" x14ac:dyDescent="0.25">
      <c r="A9" s="3" t="s">
        <v>28</v>
      </c>
      <c r="B9" s="10">
        <f t="shared" ref="B9:J9" si="1">0.06*B8</f>
        <v>910621.80611999985</v>
      </c>
      <c r="C9" s="10">
        <f t="shared" si="1"/>
        <v>868251.15</v>
      </c>
      <c r="D9" s="10">
        <f t="shared" si="1"/>
        <v>686960.30987999996</v>
      </c>
      <c r="E9" s="10">
        <f t="shared" si="1"/>
        <v>703352.89159199991</v>
      </c>
      <c r="F9" s="10">
        <f t="shared" si="1"/>
        <v>955770.86591999989</v>
      </c>
      <c r="G9" s="10">
        <f t="shared" si="1"/>
        <v>632781.43811999995</v>
      </c>
      <c r="H9" s="10">
        <f t="shared" si="1"/>
        <v>868251.15</v>
      </c>
      <c r="I9" s="10">
        <f t="shared" si="1"/>
        <v>686960.30987999996</v>
      </c>
      <c r="J9" s="10">
        <f t="shared" si="1"/>
        <v>703352.89159199991</v>
      </c>
    </row>
    <row r="10" spans="1:22" x14ac:dyDescent="0.25">
      <c r="A10" s="3" t="s">
        <v>26</v>
      </c>
      <c r="B10" s="3">
        <v>30000</v>
      </c>
      <c r="C10" s="3">
        <v>30000</v>
      </c>
      <c r="D10" s="3">
        <v>30000</v>
      </c>
      <c r="E10" s="3">
        <v>30000</v>
      </c>
      <c r="F10" s="3">
        <v>30000</v>
      </c>
      <c r="G10" s="3">
        <v>30000</v>
      </c>
      <c r="H10" s="3">
        <v>30000</v>
      </c>
      <c r="I10" s="3">
        <v>30000</v>
      </c>
      <c r="J10" s="3">
        <v>30000</v>
      </c>
    </row>
    <row r="11" spans="1:22" x14ac:dyDescent="0.25">
      <c r="A11" s="3" t="s">
        <v>27</v>
      </c>
      <c r="B11" s="10">
        <f t="shared" ref="B11:J11" si="2">0.05*B8</f>
        <v>758851.50509999995</v>
      </c>
      <c r="C11" s="10">
        <f t="shared" si="2"/>
        <v>723542.625</v>
      </c>
      <c r="D11" s="10">
        <f t="shared" si="2"/>
        <v>572466.92489999998</v>
      </c>
      <c r="E11" s="10">
        <f t="shared" si="2"/>
        <v>586127.40966</v>
      </c>
      <c r="F11" s="10">
        <f t="shared" si="2"/>
        <v>796475.72159999993</v>
      </c>
      <c r="G11" s="10">
        <f t="shared" si="2"/>
        <v>527317.86509999994</v>
      </c>
      <c r="H11" s="10">
        <f t="shared" si="2"/>
        <v>723542.625</v>
      </c>
      <c r="I11" s="10">
        <f t="shared" si="2"/>
        <v>572466.92489999998</v>
      </c>
      <c r="J11" s="10">
        <f t="shared" si="2"/>
        <v>586127.40966</v>
      </c>
    </row>
    <row r="12" spans="1:22" x14ac:dyDescent="0.25">
      <c r="A12" s="14" t="s">
        <v>18</v>
      </c>
      <c r="B12" s="15">
        <f t="shared" ref="B12:J12" si="3">SUM(B8:B11)</f>
        <v>16876503.41322</v>
      </c>
      <c r="C12" s="15">
        <f t="shared" si="3"/>
        <v>16092646.275</v>
      </c>
      <c r="D12" s="15">
        <f t="shared" si="3"/>
        <v>12738765.732779998</v>
      </c>
      <c r="E12" s="15">
        <f t="shared" si="3"/>
        <v>13042028.494452</v>
      </c>
      <c r="F12" s="15">
        <f t="shared" si="3"/>
        <v>17711761.01952</v>
      </c>
      <c r="G12" s="15">
        <f t="shared" si="3"/>
        <v>11736456.605219999</v>
      </c>
      <c r="H12" s="15">
        <f t="shared" si="3"/>
        <v>16092646.275</v>
      </c>
      <c r="I12" s="15">
        <f t="shared" si="3"/>
        <v>12738765.732779998</v>
      </c>
      <c r="J12" s="15">
        <f t="shared" si="3"/>
        <v>13042028.494452</v>
      </c>
    </row>
    <row r="13" spans="1:22" x14ac:dyDescent="0.25">
      <c r="A13" s="6"/>
      <c r="B13" s="1"/>
      <c r="C13" s="1"/>
      <c r="D13" s="1"/>
      <c r="E13" s="1"/>
      <c r="F13" s="1"/>
      <c r="G13" s="1"/>
      <c r="H13" s="1"/>
      <c r="I13" s="1"/>
      <c r="J13" s="1"/>
      <c r="V13" s="5"/>
    </row>
    <row r="14" spans="1:22" x14ac:dyDescent="0.25">
      <c r="A14" s="33" t="s">
        <v>29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22" x14ac:dyDescent="0.25">
      <c r="A15" s="33" t="s">
        <v>30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22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spans="1:10" x14ac:dyDescent="0.25">
      <c r="A17" s="33" t="s">
        <v>30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  <c r="J24" s="1"/>
    </row>
  </sheetData>
  <mergeCells count="7">
    <mergeCell ref="A17:J17"/>
    <mergeCell ref="B3:E3"/>
    <mergeCell ref="F3:J3"/>
    <mergeCell ref="A6:A7"/>
    <mergeCell ref="A14:J14"/>
    <mergeCell ref="A15:J15"/>
    <mergeCell ref="A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A WING-SALE FLAT DETAIL</vt:lpstr>
      <vt:lpstr>B WING-SALE FLAT DETAILS</vt:lpstr>
      <vt:lpstr>CONSTRUCTION AREA FOR FINANCE</vt:lpstr>
      <vt:lpstr>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2023-01-17T11:52:24Z</cp:lastPrinted>
  <dcterms:created xsi:type="dcterms:W3CDTF">2022-03-28T08:37:56Z</dcterms:created>
  <dcterms:modified xsi:type="dcterms:W3CDTF">2023-04-20T08:01:54Z</dcterms:modified>
</cp:coreProperties>
</file>