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urajit\Surajit\Surajit\Surajit\S M\My Documents\Valuation\2. BANK Valuation 2023-24\"/>
    </mc:Choice>
  </mc:AlternateContent>
  <bookViews>
    <workbookView xWindow="0" yWindow="0" windowWidth="20490" windowHeight="7455"/>
  </bookViews>
  <sheets>
    <sheet name="Mortgage FH Land" sheetId="1" r:id="rId1"/>
    <sheet name="Mortgage LH Land" sheetId="2" r:id="rId2"/>
    <sheet name="Non Mortgage Land details to be" sheetId="3" state="hidden" r:id="rId3"/>
    <sheet name="Summery" sheetId="5" state="hidden" r:id="rId4"/>
  </sheets>
  <definedNames>
    <definedName name="_xlnm.Print_Area" localSheetId="0">'Mortgage FH Land'!$C$164:$I$175</definedName>
    <definedName name="_xlnm.Print_Area" localSheetId="1">'Mortgage LH Land'!$D$2:$H$31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7" i="5"/>
  <c r="E8" i="5" s="1"/>
  <c r="D6" i="5"/>
  <c r="E6" i="5" s="1"/>
  <c r="D5" i="5"/>
  <c r="G48" i="3" l="1"/>
  <c r="G43" i="3"/>
  <c r="G22" i="3" l="1"/>
  <c r="G27" i="3" s="1"/>
  <c r="G6" i="3"/>
  <c r="G11" i="3" s="1"/>
  <c r="H18" i="2"/>
  <c r="H14" i="2"/>
  <c r="H31" i="2" s="1"/>
  <c r="I174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I121" i="1" s="1"/>
  <c r="H120" i="1"/>
  <c r="H119" i="1"/>
  <c r="H118" i="1"/>
  <c r="H117" i="1"/>
  <c r="H116" i="1"/>
  <c r="H115" i="1"/>
  <c r="H114" i="1"/>
  <c r="H113" i="1"/>
  <c r="H112" i="1"/>
  <c r="H111" i="1"/>
  <c r="I111" i="1" s="1"/>
  <c r="H110" i="1"/>
  <c r="I110" i="1" s="1"/>
  <c r="H109" i="1"/>
  <c r="H108" i="1"/>
  <c r="H107" i="1"/>
  <c r="H106" i="1"/>
  <c r="H105" i="1"/>
  <c r="H104" i="1"/>
  <c r="H103" i="1"/>
  <c r="H102" i="1"/>
  <c r="H101" i="1"/>
  <c r="H100" i="1"/>
  <c r="H99" i="1"/>
  <c r="I99" i="1" s="1"/>
  <c r="H98" i="1"/>
  <c r="H97" i="1"/>
  <c r="H96" i="1"/>
  <c r="H95" i="1"/>
  <c r="H94" i="1"/>
  <c r="H93" i="1"/>
  <c r="H92" i="1"/>
  <c r="H91" i="1"/>
  <c r="H90" i="1"/>
  <c r="H89" i="1"/>
  <c r="H88" i="1"/>
  <c r="H77" i="1"/>
  <c r="H78" i="1"/>
  <c r="H79" i="1"/>
  <c r="H80" i="1"/>
  <c r="H81" i="1"/>
  <c r="H82" i="1"/>
  <c r="H83" i="1"/>
  <c r="H84" i="1"/>
  <c r="H85" i="1"/>
  <c r="H86" i="1"/>
  <c r="H87" i="1"/>
  <c r="H76" i="1"/>
  <c r="I171" i="1"/>
  <c r="I156" i="1"/>
  <c r="I72" i="1"/>
  <c r="I66" i="1"/>
  <c r="I42" i="1"/>
  <c r="I29" i="1"/>
  <c r="I26" i="1"/>
  <c r="I23" i="1"/>
  <c r="I22" i="1"/>
  <c r="I18" i="1"/>
  <c r="I17" i="1"/>
  <c r="I16" i="1"/>
  <c r="I13" i="1"/>
  <c r="I9" i="1"/>
  <c r="I107" i="1" l="1"/>
  <c r="I92" i="1"/>
  <c r="I120" i="1"/>
  <c r="I113" i="1"/>
  <c r="I90" i="1"/>
  <c r="I96" i="1"/>
  <c r="I98" i="1"/>
  <c r="I105" i="1"/>
  <c r="I118" i="1"/>
  <c r="I159" i="1"/>
  <c r="I73" i="1"/>
  <c r="I87" i="1"/>
  <c r="I101" i="1"/>
  <c r="I109" i="1"/>
  <c r="I116" i="1"/>
  <c r="I149" i="1"/>
  <c r="I155" i="1"/>
  <c r="I161" i="1"/>
  <c r="I162" i="1" l="1"/>
  <c r="I175" i="1" s="1"/>
</calcChain>
</file>

<file path=xl/sharedStrings.xml><?xml version="1.0" encoding="utf-8"?>
<sst xmlns="http://schemas.openxmlformats.org/spreadsheetml/2006/main" count="267" uniqueCount="179">
  <si>
    <t>EMAMI PAPER MILLS LTD BALASORE</t>
  </si>
  <si>
    <t>Deed No.</t>
  </si>
  <si>
    <t>Deed Date</t>
  </si>
  <si>
    <t>Convertion ROR No</t>
  </si>
  <si>
    <t>Plot No</t>
  </si>
  <si>
    <t>Hector</t>
  </si>
  <si>
    <t>Area  
(Ac. Dc)</t>
  </si>
  <si>
    <t>Total Area</t>
  </si>
  <si>
    <t>27.04.2005</t>
  </si>
  <si>
    <t>222/43</t>
  </si>
  <si>
    <t>11.10.2006</t>
  </si>
  <si>
    <t>05.08.2005</t>
  </si>
  <si>
    <t>222/49</t>
  </si>
  <si>
    <t>10.01.2006</t>
  </si>
  <si>
    <t>222/53</t>
  </si>
  <si>
    <t>24.12.2004</t>
  </si>
  <si>
    <t>222/57</t>
  </si>
  <si>
    <t>233/773</t>
  </si>
  <si>
    <t>12.07.2006</t>
  </si>
  <si>
    <t>222/59</t>
  </si>
  <si>
    <t>03.10.2006</t>
  </si>
  <si>
    <t>222/72</t>
  </si>
  <si>
    <t>247/778</t>
  </si>
  <si>
    <t>01.10.2007</t>
  </si>
  <si>
    <t>222/75</t>
  </si>
  <si>
    <t>21.05.2008</t>
  </si>
  <si>
    <t>222/77</t>
  </si>
  <si>
    <t>12.09.2008</t>
  </si>
  <si>
    <t>18.08.2008</t>
  </si>
  <si>
    <t>03.03.2008</t>
  </si>
  <si>
    <t>222/78</t>
  </si>
  <si>
    <t>02.05.2008</t>
  </si>
  <si>
    <t>07.07.2008</t>
  </si>
  <si>
    <t>24.08.2011</t>
  </si>
  <si>
    <t>222/110</t>
  </si>
  <si>
    <t>30.09.2011</t>
  </si>
  <si>
    <t>222/111</t>
  </si>
  <si>
    <t>09.09.2011</t>
  </si>
  <si>
    <t>28.09.2011</t>
  </si>
  <si>
    <t>29.08.2011</t>
  </si>
  <si>
    <t>07.10.2011</t>
  </si>
  <si>
    <t>07.09.2011</t>
  </si>
  <si>
    <t>19.09.2011</t>
  </si>
  <si>
    <t>442/774</t>
  </si>
  <si>
    <t>486/775</t>
  </si>
  <si>
    <t>09.12.2011</t>
  </si>
  <si>
    <t>222/121</t>
  </si>
  <si>
    <t>12.12.2011</t>
  </si>
  <si>
    <t>10.12.2004</t>
  </si>
  <si>
    <t>493/31</t>
  </si>
  <si>
    <t>493/35</t>
  </si>
  <si>
    <t>692/2232</t>
  </si>
  <si>
    <t>28.02.2005</t>
  </si>
  <si>
    <t>494/41</t>
  </si>
  <si>
    <t>13.07.2005</t>
  </si>
  <si>
    <t>493/45</t>
  </si>
  <si>
    <t>493/46</t>
  </si>
  <si>
    <t>18.07.2005</t>
  </si>
  <si>
    <t>493/48</t>
  </si>
  <si>
    <t>25.10.2005</t>
  </si>
  <si>
    <t>493/52</t>
  </si>
  <si>
    <t>06.09.2005</t>
  </si>
  <si>
    <t>493/63</t>
  </si>
  <si>
    <t>493/64</t>
  </si>
  <si>
    <t>493/65</t>
  </si>
  <si>
    <t>493/66</t>
  </si>
  <si>
    <t>493/88</t>
  </si>
  <si>
    <t>28.04.2008</t>
  </si>
  <si>
    <t>493/98</t>
  </si>
  <si>
    <t>31.08.2004</t>
  </si>
  <si>
    <t>493/120</t>
  </si>
  <si>
    <t>672/2281</t>
  </si>
  <si>
    <t>25.03.2008</t>
  </si>
  <si>
    <t>493/121</t>
  </si>
  <si>
    <t>18.02.2005</t>
  </si>
  <si>
    <t>493/122</t>
  </si>
  <si>
    <t>24.06.2006</t>
  </si>
  <si>
    <t>493/125</t>
  </si>
  <si>
    <t>11.11.2005</t>
  </si>
  <si>
    <t>05.04.2006</t>
  </si>
  <si>
    <t>26.04.2006</t>
  </si>
  <si>
    <t>12.04.2006</t>
  </si>
  <si>
    <t>18.03.2006</t>
  </si>
  <si>
    <t>31.07.2008</t>
  </si>
  <si>
    <t>30.04.2006</t>
  </si>
  <si>
    <t>05.01.2007</t>
  </si>
  <si>
    <t>493/143</t>
  </si>
  <si>
    <t>09.05.2007</t>
  </si>
  <si>
    <t>493/144</t>
  </si>
  <si>
    <t>493/136</t>
  </si>
  <si>
    <t>493/146</t>
  </si>
  <si>
    <t>17.08.2011</t>
  </si>
  <si>
    <t>11/4</t>
  </si>
  <si>
    <t>12.08.2011</t>
  </si>
  <si>
    <t>Village / Mauza : Gopalbindha</t>
  </si>
  <si>
    <t>Village / Mauza : Rasalpur</t>
  </si>
  <si>
    <t>Village / Mauza : Balgopalpur</t>
  </si>
  <si>
    <t xml:space="preserve"> Village/Mauza : Ganeswarpur</t>
  </si>
  <si>
    <t>IDCO Plot No</t>
  </si>
  <si>
    <t>Rev. Plot No</t>
  </si>
  <si>
    <t>Deed No</t>
  </si>
  <si>
    <t>Area     AC.  DC</t>
  </si>
  <si>
    <t>17, 17/B</t>
  </si>
  <si>
    <t>1860 &amp; 1862</t>
  </si>
  <si>
    <t>A/3, A3/1</t>
  </si>
  <si>
    <t>165, 166</t>
  </si>
  <si>
    <t>6/A/1</t>
  </si>
  <si>
    <t>17/D</t>
  </si>
  <si>
    <t>4, 1,2,3 &amp; 14</t>
  </si>
  <si>
    <t>17/A</t>
  </si>
  <si>
    <t>266, 700</t>
  </si>
  <si>
    <t>166 (P) &amp; 170 (P)</t>
  </si>
  <si>
    <t>160 to 163</t>
  </si>
  <si>
    <t>Balgopalpur</t>
  </si>
  <si>
    <t>Gopalbindha</t>
  </si>
  <si>
    <t>Rasalpur</t>
  </si>
  <si>
    <t>11/5</t>
  </si>
  <si>
    <t>222/136</t>
  </si>
  <si>
    <t>493/214</t>
  </si>
  <si>
    <t xml:space="preserve">Deed &amp; ROR wise Lease Hold Land Mortgage with Bank </t>
  </si>
  <si>
    <t xml:space="preserve">Deed &amp; ROR wise Free Hold Land Mortgage with Bank </t>
  </si>
  <si>
    <t>Lease Deed No</t>
  </si>
  <si>
    <t>IDCO ROR No</t>
  </si>
  <si>
    <t>269, 270, 271</t>
  </si>
  <si>
    <t>IDCO Allotment No &amp; Date</t>
  </si>
  <si>
    <t>Area</t>
  </si>
  <si>
    <t>15760 dated 30.07.2013</t>
  </si>
  <si>
    <t>705, 711, 827, 844, 856, 867 &amp; 874</t>
  </si>
  <si>
    <t>20543 DT. 15.10.2014</t>
  </si>
  <si>
    <t>8720 DT. 30.04.2013</t>
  </si>
  <si>
    <t>8722 DT. 30.04.2013</t>
  </si>
  <si>
    <t>20545 DT. 15.10.2014</t>
  </si>
  <si>
    <t>10808 DT. 16.05.2015</t>
  </si>
  <si>
    <t>ROR NO</t>
  </si>
  <si>
    <t>BGPur</t>
  </si>
  <si>
    <t>ROR No 222/133</t>
  </si>
  <si>
    <t>ROR NO. 493/154</t>
  </si>
  <si>
    <t>ROR No 493/233</t>
  </si>
  <si>
    <t>ROR No 493/232</t>
  </si>
  <si>
    <t>843 &amp; 843/228</t>
  </si>
  <si>
    <t>G.Bindha</t>
  </si>
  <si>
    <t>ROR No 11/6 made</t>
  </si>
  <si>
    <t>ROR NO. 493/249 &amp; 493/89</t>
  </si>
  <si>
    <t>ROR No 222/179</t>
  </si>
  <si>
    <t xml:space="preserve">Non Mortgage Lease Hold Land - Pending for Mortgage </t>
  </si>
  <si>
    <t>Non Mortgage Free Hold Land - Pending for Mortgage</t>
  </si>
  <si>
    <t>Rakhal Ch. Das</t>
  </si>
  <si>
    <t>Jhantu Kumar Saha</t>
  </si>
  <si>
    <t>Revenue Plot No</t>
  </si>
  <si>
    <t>Village</t>
  </si>
  <si>
    <t>Emami Paper Mills Ltd. Balasore</t>
  </si>
  <si>
    <t>Name of Saller</t>
  </si>
  <si>
    <t>Phartipur</t>
  </si>
  <si>
    <t>Ganeswar Das</t>
  </si>
  <si>
    <t>Pradeep Kr Giri</t>
  </si>
  <si>
    <t>Kathsingra</t>
  </si>
  <si>
    <t>677, 695</t>
  </si>
  <si>
    <t>Ananda Ch. Das &amp; Others</t>
  </si>
  <si>
    <t>Sahid Ray &amp; others</t>
  </si>
  <si>
    <t>700, 701</t>
  </si>
  <si>
    <t>Rama Ch. Nanda</t>
  </si>
  <si>
    <t>272, 273, 274</t>
  </si>
  <si>
    <t>Binay Biswas &amp; Others</t>
  </si>
  <si>
    <t>Nirmal Singha</t>
  </si>
  <si>
    <t>689,690,691</t>
  </si>
  <si>
    <t>687, 688, 696, 697</t>
  </si>
  <si>
    <t>Rakhal Ch. Das &amp; others</t>
  </si>
  <si>
    <t>Nuaparhi</t>
  </si>
  <si>
    <t xml:space="preserve">Non Mortgage Free Hold Land - ROR Pending </t>
  </si>
  <si>
    <t>Land at Kolkata</t>
  </si>
  <si>
    <t>Chandpur, Champagachi, North 24-Praganas</t>
  </si>
  <si>
    <t xml:space="preserve"> Bhaskar Chandra Panigrahi</t>
  </si>
  <si>
    <t xml:space="preserve"> Sumati Mishra &amp; Kabita Mohapatra</t>
  </si>
  <si>
    <t>Total Free Hold Land non mortgage</t>
  </si>
  <si>
    <t>Total Lease Land non Mortgage</t>
  </si>
  <si>
    <t>Mortgae Free Hold Land</t>
  </si>
  <si>
    <t>Non Mrtgage Free Hold Land</t>
  </si>
  <si>
    <t>Mortgae Lease Hold Land</t>
  </si>
  <si>
    <t>Non Mrtgage Lease Hold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</si>
</sst>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0.0000"/>
    <numFmt numFmtId="166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9" xfId="0" applyBorder="1"/>
    <xf numFmtId="2" fontId="6" fillId="0" borderId="2" xfId="0" applyNumberFormat="1" applyFont="1" applyBorder="1" applyAlignment="1">
      <alignment horizontal="center"/>
    </xf>
    <xf numFmtId="0" fontId="5" fillId="0" borderId="0" xfId="0" applyFont="1"/>
    <xf numFmtId="1" fontId="3" fillId="0" borderId="0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2" xfId="0" applyBorder="1"/>
    <xf numFmtId="2" fontId="2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7" fillId="0" borderId="8" xfId="0" quotePrefix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7" fillId="0" borderId="9" xfId="0" quotePrefix="1" applyNumberFormat="1" applyFont="1" applyBorder="1" applyAlignment="1">
      <alignment horizontal="center"/>
    </xf>
    <xf numFmtId="0" fontId="8" fillId="0" borderId="0" xfId="0" applyFont="1"/>
    <xf numFmtId="43" fontId="0" fillId="0" borderId="0" xfId="0" applyNumberFormat="1"/>
    <xf numFmtId="2" fontId="0" fillId="0" borderId="0" xfId="0" applyNumberFormat="1"/>
    <xf numFmtId="2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7" xfId="0" applyBorder="1"/>
    <xf numFmtId="164" fontId="7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9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2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2" fillId="0" borderId="12" xfId="0" applyFont="1" applyBorder="1" applyAlignment="1">
      <alignment horizontal="center"/>
    </xf>
    <xf numFmtId="16" fontId="10" fillId="0" borderId="12" xfId="0" quotePrefix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6" fontId="11" fillId="0" borderId="16" xfId="1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0" fillId="0" borderId="1" xfId="0" applyBorder="1"/>
    <xf numFmtId="166" fontId="7" fillId="0" borderId="21" xfId="1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166" fontId="2" fillId="0" borderId="2" xfId="0" applyNumberFormat="1" applyFont="1" applyBorder="1"/>
    <xf numFmtId="0" fontId="4" fillId="0" borderId="0" xfId="0" applyFont="1"/>
    <xf numFmtId="0" fontId="0" fillId="0" borderId="0" xfId="0" applyFont="1"/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2" xfId="1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Fill="1" applyBorder="1"/>
    <xf numFmtId="0" fontId="8" fillId="0" borderId="23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/>
    </xf>
    <xf numFmtId="0" fontId="0" fillId="0" borderId="2" xfId="0" applyFont="1" applyFill="1" applyBorder="1"/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2" xfId="1" applyFont="1" applyFill="1" applyBorder="1"/>
    <xf numFmtId="0" fontId="0" fillId="0" borderId="2" xfId="0" applyFont="1" applyFill="1" applyBorder="1" applyAlignment="1">
      <alignment horizontal="left"/>
    </xf>
    <xf numFmtId="0" fontId="10" fillId="0" borderId="2" xfId="0" applyFont="1" applyBorder="1"/>
    <xf numFmtId="0" fontId="2" fillId="0" borderId="0" xfId="0" applyFont="1" applyFill="1" applyBorder="1"/>
    <xf numFmtId="0" fontId="8" fillId="0" borderId="2" xfId="0" applyFont="1" applyBorder="1" applyAlignment="1"/>
    <xf numFmtId="43" fontId="2" fillId="0" borderId="2" xfId="1" applyFont="1" applyBorder="1"/>
    <xf numFmtId="43" fontId="2" fillId="0" borderId="2" xfId="0" applyNumberFormat="1" applyFont="1" applyBorder="1"/>
    <xf numFmtId="43" fontId="13" fillId="0" borderId="1" xfId="1" applyNumberFormat="1" applyFont="1" applyBorder="1" applyAlignment="1">
      <alignment horizontal="center"/>
    </xf>
    <xf numFmtId="43" fontId="13" fillId="0" borderId="2" xfId="1" applyNumberFormat="1" applyFont="1" applyBorder="1" applyAlignment="1">
      <alignment horizontal="center"/>
    </xf>
    <xf numFmtId="43" fontId="0" fillId="0" borderId="0" xfId="1" applyFont="1"/>
    <xf numFmtId="43" fontId="8" fillId="0" borderId="2" xfId="1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0" fontId="2" fillId="0" borderId="0" xfId="0" applyFont="1" applyBorder="1"/>
    <xf numFmtId="43" fontId="13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0" fillId="0" borderId="2" xfId="0" applyFill="1" applyBorder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" fontId="7" fillId="0" borderId="5" xfId="0" quotePrefix="1" applyNumberFormat="1" applyFont="1" applyFill="1" applyBorder="1" applyAlignment="1">
      <alignment horizontal="center" vertical="center"/>
    </xf>
    <xf numFmtId="16" fontId="7" fillId="0" borderId="8" xfId="0" quotePrefix="1" applyNumberFormat="1" applyFont="1" applyFill="1" applyBorder="1" applyAlignment="1">
      <alignment horizontal="center" vertical="center"/>
    </xf>
    <xf numFmtId="16" fontId="7" fillId="0" borderId="9" xfId="0" quotePrefix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10</xdr:row>
      <xdr:rowOff>9525</xdr:rowOff>
    </xdr:to>
    <xdr:sp macro="" textlink="">
      <xdr:nvSpPr>
        <xdr:cNvPr id="2" name="Right Brace 1"/>
        <xdr:cNvSpPr>
          <a:spLocks/>
        </xdr:cNvSpPr>
      </xdr:nvSpPr>
      <xdr:spPr bwMode="auto">
        <a:xfrm>
          <a:off x="6838950" y="1638300"/>
          <a:ext cx="104775" cy="609600"/>
        </a:xfrm>
        <a:prstGeom prst="rightBrace">
          <a:avLst>
            <a:gd name="adj1" fmla="val 835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5"/>
  <sheetViews>
    <sheetView tabSelected="1" zoomScaleNormal="100" workbookViewId="0">
      <selection activeCell="E1" sqref="E1"/>
    </sheetView>
  </sheetViews>
  <sheetFormatPr defaultRowHeight="15" x14ac:dyDescent="0.25"/>
  <cols>
    <col min="3" max="3" width="16.42578125" customWidth="1"/>
    <col min="4" max="4" width="12.7109375" customWidth="1"/>
    <col min="5" max="5" width="12.5703125" style="195" customWidth="1"/>
    <col min="6" max="6" width="13.7109375" customWidth="1"/>
    <col min="7" max="7" width="11.28515625" customWidth="1"/>
    <col min="8" max="8" width="14" customWidth="1"/>
    <col min="9" max="9" width="10.85546875" customWidth="1"/>
  </cols>
  <sheetData>
    <row r="2" spans="2:9" ht="15.75" x14ac:dyDescent="0.25">
      <c r="C2" s="1" t="s">
        <v>0</v>
      </c>
      <c r="D2" s="1"/>
      <c r="E2" s="182"/>
      <c r="F2" s="2"/>
      <c r="G2" s="3"/>
      <c r="H2" s="4"/>
      <c r="I2" s="5"/>
    </row>
    <row r="3" spans="2:9" ht="15.75" x14ac:dyDescent="0.25">
      <c r="C3" s="6" t="s">
        <v>120</v>
      </c>
      <c r="D3" s="6"/>
      <c r="E3" s="182"/>
      <c r="F3" s="2"/>
      <c r="G3" s="3"/>
      <c r="H3" s="4"/>
      <c r="I3" s="5"/>
    </row>
    <row r="4" spans="2:9" ht="15.75" x14ac:dyDescent="0.25">
      <c r="C4" s="1" t="s">
        <v>96</v>
      </c>
      <c r="D4" s="7"/>
      <c r="E4" s="183"/>
      <c r="F4" s="8"/>
      <c r="G4" s="9"/>
      <c r="H4" s="10"/>
      <c r="I4" s="11"/>
    </row>
    <row r="5" spans="2:9" ht="31.5" x14ac:dyDescent="0.25">
      <c r="C5" s="12" t="s">
        <v>1</v>
      </c>
      <c r="D5" s="13" t="s">
        <v>2</v>
      </c>
      <c r="E5" s="184" t="s">
        <v>3</v>
      </c>
      <c r="F5" s="13" t="s">
        <v>4</v>
      </c>
      <c r="G5" s="13" t="s">
        <v>5</v>
      </c>
      <c r="H5" s="14" t="s">
        <v>6</v>
      </c>
      <c r="I5" s="15" t="s">
        <v>7</v>
      </c>
    </row>
    <row r="6" spans="2:9" ht="15.75" x14ac:dyDescent="0.25">
      <c r="C6" s="212">
        <v>3474</v>
      </c>
      <c r="D6" s="228" t="s">
        <v>8</v>
      </c>
      <c r="E6" s="213" t="s">
        <v>9</v>
      </c>
      <c r="F6" s="16">
        <v>219</v>
      </c>
      <c r="G6" s="16"/>
      <c r="H6" s="17">
        <v>0.47</v>
      </c>
      <c r="I6" s="16"/>
    </row>
    <row r="7" spans="2:9" ht="15.75" x14ac:dyDescent="0.25">
      <c r="B7">
        <v>1</v>
      </c>
      <c r="C7" s="212"/>
      <c r="D7" s="228"/>
      <c r="E7" s="205"/>
      <c r="F7" s="18">
        <v>220</v>
      </c>
      <c r="G7" s="18"/>
      <c r="H7" s="19">
        <v>0.43</v>
      </c>
      <c r="I7" s="20"/>
    </row>
    <row r="8" spans="2:9" ht="15.75" x14ac:dyDescent="0.25">
      <c r="C8" s="212"/>
      <c r="D8" s="228"/>
      <c r="E8" s="205"/>
      <c r="F8" s="18">
        <v>221</v>
      </c>
      <c r="G8" s="18"/>
      <c r="H8" s="19">
        <v>0.28000000000000003</v>
      </c>
      <c r="I8" s="20"/>
    </row>
    <row r="9" spans="2:9" ht="15.75" x14ac:dyDescent="0.25">
      <c r="B9">
        <v>2</v>
      </c>
      <c r="C9" s="18">
        <v>6033</v>
      </c>
      <c r="D9" s="18" t="s">
        <v>10</v>
      </c>
      <c r="E9" s="214"/>
      <c r="F9" s="21">
        <v>232</v>
      </c>
      <c r="G9" s="21"/>
      <c r="H9" s="22">
        <v>1.77</v>
      </c>
      <c r="I9" s="23">
        <f>SUM(H6:H9)</f>
        <v>2.95</v>
      </c>
    </row>
    <row r="10" spans="2:9" ht="15.75" x14ac:dyDescent="0.25">
      <c r="C10" s="206">
        <v>5886</v>
      </c>
      <c r="D10" s="206" t="s">
        <v>11</v>
      </c>
      <c r="E10" s="205" t="s">
        <v>12</v>
      </c>
      <c r="F10" s="16">
        <v>237</v>
      </c>
      <c r="G10" s="16"/>
      <c r="H10" s="24">
        <v>0.14000000000000001</v>
      </c>
      <c r="I10" s="25"/>
    </row>
    <row r="11" spans="2:9" ht="15.75" x14ac:dyDescent="0.25">
      <c r="B11">
        <v>3</v>
      </c>
      <c r="C11" s="229"/>
      <c r="D11" s="217"/>
      <c r="E11" s="205"/>
      <c r="F11" s="18">
        <v>238</v>
      </c>
      <c r="G11" s="18"/>
      <c r="H11" s="19">
        <v>0.2</v>
      </c>
      <c r="I11" s="20"/>
    </row>
    <row r="12" spans="2:9" ht="15.75" x14ac:dyDescent="0.25">
      <c r="C12" s="206">
        <v>5884</v>
      </c>
      <c r="D12" s="217"/>
      <c r="E12" s="205"/>
      <c r="F12" s="18">
        <v>241</v>
      </c>
      <c r="G12" s="18"/>
      <c r="H12" s="19">
        <v>0.37</v>
      </c>
      <c r="I12" s="20"/>
    </row>
    <row r="13" spans="2:9" ht="15.75" x14ac:dyDescent="0.25">
      <c r="B13">
        <v>4</v>
      </c>
      <c r="C13" s="229"/>
      <c r="D13" s="207"/>
      <c r="E13" s="214"/>
      <c r="F13" s="21">
        <v>242</v>
      </c>
      <c r="G13" s="21"/>
      <c r="H13" s="22">
        <v>0.18</v>
      </c>
      <c r="I13" s="23">
        <f>SUM(H10:H13)</f>
        <v>0.8899999999999999</v>
      </c>
    </row>
    <row r="14" spans="2:9" ht="15.75" x14ac:dyDescent="0.25">
      <c r="C14" s="206">
        <v>157</v>
      </c>
      <c r="D14" s="206" t="s">
        <v>13</v>
      </c>
      <c r="E14" s="213" t="s">
        <v>14</v>
      </c>
      <c r="F14" s="16">
        <v>258</v>
      </c>
      <c r="G14" s="16"/>
      <c r="H14" s="24">
        <v>0.57999999999999996</v>
      </c>
      <c r="I14" s="25"/>
    </row>
    <row r="15" spans="2:9" ht="15.75" x14ac:dyDescent="0.25">
      <c r="B15">
        <v>5</v>
      </c>
      <c r="C15" s="217"/>
      <c r="D15" s="217"/>
      <c r="E15" s="205"/>
      <c r="F15" s="26">
        <v>259</v>
      </c>
      <c r="G15" s="26"/>
      <c r="H15" s="27">
        <v>0.04</v>
      </c>
      <c r="I15" s="28"/>
    </row>
    <row r="16" spans="2:9" ht="15.75" x14ac:dyDescent="0.25">
      <c r="C16" s="207"/>
      <c r="D16" s="207"/>
      <c r="E16" s="214"/>
      <c r="F16" s="29">
        <v>260</v>
      </c>
      <c r="G16" s="29"/>
      <c r="H16" s="30">
        <v>0.02</v>
      </c>
      <c r="I16" s="31">
        <f>SUM(H14:H16)</f>
        <v>0.64</v>
      </c>
    </row>
    <row r="17" spans="2:9" ht="15.75" x14ac:dyDescent="0.25">
      <c r="B17">
        <v>6</v>
      </c>
      <c r="C17" s="32">
        <v>1350</v>
      </c>
      <c r="D17" s="32" t="s">
        <v>15</v>
      </c>
      <c r="E17" s="185" t="s">
        <v>16</v>
      </c>
      <c r="F17" s="32" t="s">
        <v>17</v>
      </c>
      <c r="G17" s="32"/>
      <c r="H17" s="33">
        <v>1.1000000000000001</v>
      </c>
      <c r="I17" s="33">
        <f>H17</f>
        <v>1.1000000000000001</v>
      </c>
    </row>
    <row r="18" spans="2:9" ht="15.75" x14ac:dyDescent="0.25">
      <c r="B18">
        <v>7</v>
      </c>
      <c r="C18" s="18">
        <v>4667</v>
      </c>
      <c r="D18" s="18" t="s">
        <v>18</v>
      </c>
      <c r="E18" s="186" t="s">
        <v>19</v>
      </c>
      <c r="F18" s="34">
        <v>217</v>
      </c>
      <c r="G18" s="34"/>
      <c r="H18" s="35">
        <v>0.53</v>
      </c>
      <c r="I18" s="35">
        <f>H18</f>
        <v>0.53</v>
      </c>
    </row>
    <row r="19" spans="2:9" ht="15.75" x14ac:dyDescent="0.25">
      <c r="C19" s="206">
        <v>5962</v>
      </c>
      <c r="D19" s="206" t="s">
        <v>20</v>
      </c>
      <c r="E19" s="213" t="s">
        <v>21</v>
      </c>
      <c r="F19" s="16" t="s">
        <v>22</v>
      </c>
      <c r="G19" s="16"/>
      <c r="H19" s="24">
        <v>0.18</v>
      </c>
      <c r="I19" s="25"/>
    </row>
    <row r="20" spans="2:9" ht="15.75" x14ac:dyDescent="0.25">
      <c r="B20">
        <v>8</v>
      </c>
      <c r="C20" s="217"/>
      <c r="D20" s="217"/>
      <c r="E20" s="205"/>
      <c r="F20" s="26">
        <v>250</v>
      </c>
      <c r="G20" s="26"/>
      <c r="H20" s="27">
        <v>0.19</v>
      </c>
      <c r="I20" s="28"/>
    </row>
    <row r="21" spans="2:9" ht="15.75" x14ac:dyDescent="0.25">
      <c r="C21" s="217"/>
      <c r="D21" s="217"/>
      <c r="E21" s="205"/>
      <c r="F21" s="26">
        <v>251</v>
      </c>
      <c r="G21" s="26"/>
      <c r="H21" s="27">
        <v>0.34</v>
      </c>
      <c r="I21" s="28"/>
    </row>
    <row r="22" spans="2:9" ht="15.75" x14ac:dyDescent="0.25">
      <c r="C22" s="207"/>
      <c r="D22" s="207"/>
      <c r="E22" s="214"/>
      <c r="F22" s="29">
        <v>261</v>
      </c>
      <c r="G22" s="29"/>
      <c r="H22" s="30">
        <v>0.7</v>
      </c>
      <c r="I22" s="30">
        <f>SUM(H19:H22)</f>
        <v>1.41</v>
      </c>
    </row>
    <row r="23" spans="2:9" ht="15.75" x14ac:dyDescent="0.25">
      <c r="B23">
        <v>9</v>
      </c>
      <c r="C23" s="36">
        <v>5047</v>
      </c>
      <c r="D23" s="36" t="s">
        <v>23</v>
      </c>
      <c r="E23" s="187" t="s">
        <v>24</v>
      </c>
      <c r="F23" s="34">
        <v>262</v>
      </c>
      <c r="G23" s="34"/>
      <c r="H23" s="35">
        <v>1.28</v>
      </c>
      <c r="I23" s="35">
        <f>H23</f>
        <v>1.28</v>
      </c>
    </row>
    <row r="24" spans="2:9" ht="15.75" x14ac:dyDescent="0.25">
      <c r="B24">
        <v>10</v>
      </c>
      <c r="C24" s="32">
        <v>3005</v>
      </c>
      <c r="D24" s="32" t="s">
        <v>25</v>
      </c>
      <c r="E24" s="215" t="s">
        <v>26</v>
      </c>
      <c r="F24" s="16">
        <v>236</v>
      </c>
      <c r="G24" s="16"/>
      <c r="H24" s="24">
        <v>0.48</v>
      </c>
      <c r="I24" s="25"/>
    </row>
    <row r="25" spans="2:9" ht="15.75" x14ac:dyDescent="0.25">
      <c r="B25">
        <v>11</v>
      </c>
      <c r="C25" s="32">
        <v>5077</v>
      </c>
      <c r="D25" s="32" t="s">
        <v>27</v>
      </c>
      <c r="E25" s="215"/>
      <c r="F25" s="26">
        <v>244</v>
      </c>
      <c r="G25" s="26"/>
      <c r="H25" s="27">
        <v>0.87</v>
      </c>
      <c r="I25" s="28"/>
    </row>
    <row r="26" spans="2:9" ht="15.75" x14ac:dyDescent="0.25">
      <c r="B26">
        <v>12</v>
      </c>
      <c r="C26" s="32">
        <v>4732</v>
      </c>
      <c r="D26" s="32" t="s">
        <v>28</v>
      </c>
      <c r="E26" s="215"/>
      <c r="F26" s="29">
        <v>240</v>
      </c>
      <c r="G26" s="29"/>
      <c r="H26" s="30">
        <v>0.39</v>
      </c>
      <c r="I26" s="30">
        <f>SUM(H24:H26)</f>
        <v>1.7400000000000002</v>
      </c>
    </row>
    <row r="27" spans="2:9" ht="15.75" x14ac:dyDescent="0.25">
      <c r="B27">
        <v>13</v>
      </c>
      <c r="C27" s="32">
        <v>1275</v>
      </c>
      <c r="D27" s="32" t="s">
        <v>29</v>
      </c>
      <c r="E27" s="215" t="s">
        <v>30</v>
      </c>
      <c r="F27" s="18">
        <v>235</v>
      </c>
      <c r="G27" s="18"/>
      <c r="H27" s="19">
        <v>3.08</v>
      </c>
      <c r="I27" s="19"/>
    </row>
    <row r="28" spans="2:9" ht="15.75" x14ac:dyDescent="0.25">
      <c r="B28">
        <v>14</v>
      </c>
      <c r="C28" s="32">
        <v>2518</v>
      </c>
      <c r="D28" s="32" t="s">
        <v>31</v>
      </c>
      <c r="E28" s="215"/>
      <c r="F28" s="26">
        <v>243</v>
      </c>
      <c r="G28" s="26"/>
      <c r="H28" s="27">
        <v>1.46</v>
      </c>
      <c r="I28" s="27"/>
    </row>
    <row r="29" spans="2:9" ht="15.75" x14ac:dyDescent="0.25">
      <c r="B29">
        <v>15</v>
      </c>
      <c r="C29" s="32">
        <v>4022</v>
      </c>
      <c r="D29" s="32" t="s">
        <v>32</v>
      </c>
      <c r="E29" s="215"/>
      <c r="F29" s="36">
        <v>239</v>
      </c>
      <c r="G29" s="36"/>
      <c r="H29" s="37">
        <v>0.06</v>
      </c>
      <c r="I29" s="37">
        <f>SUM(H27:H29)</f>
        <v>4.5999999999999996</v>
      </c>
    </row>
    <row r="30" spans="2:9" ht="15.75" x14ac:dyDescent="0.25">
      <c r="B30">
        <v>16</v>
      </c>
      <c r="C30" s="199">
        <v>10061107188</v>
      </c>
      <c r="D30" s="199" t="s">
        <v>33</v>
      </c>
      <c r="E30" s="210" t="s">
        <v>34</v>
      </c>
      <c r="F30" s="38">
        <v>470</v>
      </c>
      <c r="G30" s="38"/>
      <c r="H30" s="39">
        <v>0.72</v>
      </c>
      <c r="I30" s="39"/>
    </row>
    <row r="31" spans="2:9" ht="15.75" x14ac:dyDescent="0.25">
      <c r="C31" s="200"/>
      <c r="D31" s="200"/>
      <c r="E31" s="211"/>
      <c r="F31" s="40">
        <v>475</v>
      </c>
      <c r="G31" s="40"/>
      <c r="H31" s="41">
        <v>0.75</v>
      </c>
      <c r="I31" s="41"/>
    </row>
    <row r="32" spans="2:9" ht="15.75" x14ac:dyDescent="0.25">
      <c r="B32">
        <v>17</v>
      </c>
      <c r="C32" s="200">
        <v>10061107193</v>
      </c>
      <c r="D32" s="200" t="s">
        <v>33</v>
      </c>
      <c r="E32" s="211"/>
      <c r="F32" s="40">
        <v>279</v>
      </c>
      <c r="G32" s="40"/>
      <c r="H32" s="41">
        <v>0.34</v>
      </c>
      <c r="I32" s="41"/>
    </row>
    <row r="33" spans="2:9" ht="15.75" x14ac:dyDescent="0.25">
      <c r="C33" s="200"/>
      <c r="D33" s="200"/>
      <c r="E33" s="211"/>
      <c r="F33" s="40">
        <v>469</v>
      </c>
      <c r="G33" s="40"/>
      <c r="H33" s="41">
        <v>0.49</v>
      </c>
      <c r="I33" s="41"/>
    </row>
    <row r="34" spans="2:9" ht="15.75" x14ac:dyDescent="0.25">
      <c r="B34">
        <v>18</v>
      </c>
      <c r="C34" s="200">
        <v>10061107189</v>
      </c>
      <c r="D34" s="200" t="s">
        <v>33</v>
      </c>
      <c r="E34" s="211"/>
      <c r="F34" s="40">
        <v>455</v>
      </c>
      <c r="G34" s="40"/>
      <c r="H34" s="41">
        <v>0.45</v>
      </c>
      <c r="I34" s="41"/>
    </row>
    <row r="35" spans="2:9" ht="15.75" x14ac:dyDescent="0.25">
      <c r="C35" s="200"/>
      <c r="D35" s="200"/>
      <c r="E35" s="211"/>
      <c r="F35" s="40">
        <v>459</v>
      </c>
      <c r="G35" s="40"/>
      <c r="H35" s="41">
        <v>0.22</v>
      </c>
      <c r="I35" s="41"/>
    </row>
    <row r="36" spans="2:9" ht="15.75" x14ac:dyDescent="0.25">
      <c r="B36">
        <v>19</v>
      </c>
      <c r="C36" s="200">
        <v>10061107190</v>
      </c>
      <c r="D36" s="200" t="s">
        <v>33</v>
      </c>
      <c r="E36" s="211"/>
      <c r="F36" s="40">
        <v>456</v>
      </c>
      <c r="G36" s="40"/>
      <c r="H36" s="41">
        <v>0.72</v>
      </c>
      <c r="I36" s="41"/>
    </row>
    <row r="37" spans="2:9" ht="15.75" x14ac:dyDescent="0.25">
      <c r="C37" s="200"/>
      <c r="D37" s="200"/>
      <c r="E37" s="211"/>
      <c r="F37" s="40">
        <v>463</v>
      </c>
      <c r="G37" s="40"/>
      <c r="H37" s="41">
        <v>0.54</v>
      </c>
      <c r="I37" s="41"/>
    </row>
    <row r="38" spans="2:9" ht="15.75" x14ac:dyDescent="0.25">
      <c r="C38" s="200">
        <v>10061107192</v>
      </c>
      <c r="D38" s="200" t="s">
        <v>33</v>
      </c>
      <c r="E38" s="211"/>
      <c r="F38" s="40">
        <v>458</v>
      </c>
      <c r="G38" s="40"/>
      <c r="H38" s="41">
        <v>0.23</v>
      </c>
      <c r="I38" s="41"/>
    </row>
    <row r="39" spans="2:9" ht="15.75" x14ac:dyDescent="0.25">
      <c r="C39" s="200"/>
      <c r="D39" s="200"/>
      <c r="E39" s="211"/>
      <c r="F39" s="40">
        <v>471</v>
      </c>
      <c r="G39" s="40"/>
      <c r="H39" s="41">
        <v>0.84</v>
      </c>
      <c r="I39" s="41"/>
    </row>
    <row r="40" spans="2:9" ht="15.75" x14ac:dyDescent="0.25">
      <c r="B40">
        <v>20</v>
      </c>
      <c r="C40" s="200"/>
      <c r="D40" s="200"/>
      <c r="E40" s="211"/>
      <c r="F40" s="40">
        <v>492</v>
      </c>
      <c r="G40" s="40"/>
      <c r="H40" s="41">
        <v>0.4</v>
      </c>
      <c r="I40" s="41"/>
    </row>
    <row r="41" spans="2:9" ht="15.75" x14ac:dyDescent="0.25">
      <c r="C41" s="200"/>
      <c r="D41" s="200"/>
      <c r="E41" s="211"/>
      <c r="F41" s="40">
        <v>516</v>
      </c>
      <c r="G41" s="40"/>
      <c r="H41" s="41">
        <v>0.64</v>
      </c>
      <c r="I41" s="41"/>
    </row>
    <row r="42" spans="2:9" ht="15.75" x14ac:dyDescent="0.25">
      <c r="C42" s="204"/>
      <c r="D42" s="204"/>
      <c r="E42" s="198"/>
      <c r="F42" s="42">
        <v>550</v>
      </c>
      <c r="G42" s="42"/>
      <c r="H42" s="43">
        <v>0.36</v>
      </c>
      <c r="I42" s="43">
        <f>SUM(H30:H42)</f>
        <v>6.7000000000000011</v>
      </c>
    </row>
    <row r="43" spans="2:9" ht="15.75" x14ac:dyDescent="0.25">
      <c r="B43">
        <v>21</v>
      </c>
      <c r="C43" s="227">
        <v>10061108036</v>
      </c>
      <c r="D43" s="227" t="s">
        <v>35</v>
      </c>
      <c r="E43" s="197" t="s">
        <v>36</v>
      </c>
      <c r="F43" s="44">
        <v>444</v>
      </c>
      <c r="G43" s="44"/>
      <c r="H43" s="45">
        <v>0.2</v>
      </c>
      <c r="I43" s="44"/>
    </row>
    <row r="44" spans="2:9" ht="15.75" x14ac:dyDescent="0.25">
      <c r="C44" s="200"/>
      <c r="D44" s="200"/>
      <c r="E44" s="211"/>
      <c r="F44" s="40">
        <v>445</v>
      </c>
      <c r="G44" s="46"/>
      <c r="H44" s="47">
        <v>0.14000000000000001</v>
      </c>
      <c r="I44" s="46"/>
    </row>
    <row r="45" spans="2:9" ht="15.75" x14ac:dyDescent="0.25">
      <c r="B45">
        <v>22</v>
      </c>
      <c r="C45" s="48">
        <v>10061107548</v>
      </c>
      <c r="D45" s="49" t="s">
        <v>37</v>
      </c>
      <c r="E45" s="211"/>
      <c r="F45" s="40">
        <v>522</v>
      </c>
      <c r="G45" s="46"/>
      <c r="H45" s="47">
        <v>0.55000000000000004</v>
      </c>
      <c r="I45" s="46"/>
    </row>
    <row r="46" spans="2:9" ht="15.75" x14ac:dyDescent="0.25">
      <c r="C46" s="200">
        <v>10061107958</v>
      </c>
      <c r="D46" s="200" t="s">
        <v>38</v>
      </c>
      <c r="E46" s="211"/>
      <c r="F46" s="40">
        <v>461</v>
      </c>
      <c r="G46" s="46"/>
      <c r="H46" s="47">
        <v>0.85</v>
      </c>
      <c r="I46" s="46"/>
    </row>
    <row r="47" spans="2:9" ht="15.75" x14ac:dyDescent="0.25">
      <c r="C47" s="200"/>
      <c r="D47" s="200"/>
      <c r="E47" s="211"/>
      <c r="F47" s="40">
        <v>476</v>
      </c>
      <c r="G47" s="46"/>
      <c r="H47" s="47">
        <v>0.69</v>
      </c>
      <c r="I47" s="46"/>
    </row>
    <row r="48" spans="2:9" ht="15.75" x14ac:dyDescent="0.25">
      <c r="B48">
        <v>23</v>
      </c>
      <c r="C48" s="200"/>
      <c r="D48" s="200"/>
      <c r="E48" s="211"/>
      <c r="F48" s="40">
        <v>479</v>
      </c>
      <c r="G48" s="46"/>
      <c r="H48" s="47">
        <v>0.42</v>
      </c>
      <c r="I48" s="46"/>
    </row>
    <row r="49" spans="2:9" ht="15.75" x14ac:dyDescent="0.25">
      <c r="C49" s="200"/>
      <c r="D49" s="200"/>
      <c r="E49" s="211"/>
      <c r="F49" s="40">
        <v>542</v>
      </c>
      <c r="G49" s="46"/>
      <c r="H49" s="47">
        <v>0.5</v>
      </c>
      <c r="I49" s="46"/>
    </row>
    <row r="50" spans="2:9" ht="15.75" x14ac:dyDescent="0.25">
      <c r="B50">
        <v>24</v>
      </c>
      <c r="C50" s="48">
        <v>10061107547</v>
      </c>
      <c r="D50" s="49" t="s">
        <v>37</v>
      </c>
      <c r="E50" s="211"/>
      <c r="F50" s="40">
        <v>523</v>
      </c>
      <c r="G50" s="46"/>
      <c r="H50" s="47">
        <v>0.44</v>
      </c>
      <c r="I50" s="46"/>
    </row>
    <row r="51" spans="2:9" ht="15.75" x14ac:dyDescent="0.25">
      <c r="B51">
        <v>25</v>
      </c>
      <c r="C51" s="200">
        <v>10061107304</v>
      </c>
      <c r="D51" s="200" t="s">
        <v>39</v>
      </c>
      <c r="E51" s="211"/>
      <c r="F51" s="40">
        <v>454</v>
      </c>
      <c r="G51" s="46"/>
      <c r="H51" s="47">
        <v>0.8</v>
      </c>
      <c r="I51" s="46"/>
    </row>
    <row r="52" spans="2:9" ht="15.75" x14ac:dyDescent="0.25">
      <c r="C52" s="200"/>
      <c r="D52" s="200"/>
      <c r="E52" s="211"/>
      <c r="F52" s="40">
        <v>480</v>
      </c>
      <c r="G52" s="46"/>
      <c r="H52" s="47">
        <v>1</v>
      </c>
      <c r="I52" s="46"/>
    </row>
    <row r="53" spans="2:9" ht="15.75" x14ac:dyDescent="0.25">
      <c r="B53">
        <v>26</v>
      </c>
      <c r="C53" s="48">
        <v>10061108096</v>
      </c>
      <c r="D53" s="49" t="s">
        <v>40</v>
      </c>
      <c r="E53" s="211"/>
      <c r="F53" s="40">
        <v>481</v>
      </c>
      <c r="G53" s="46"/>
      <c r="H53" s="47">
        <v>1.05</v>
      </c>
      <c r="I53" s="46"/>
    </row>
    <row r="54" spans="2:9" ht="15.75" x14ac:dyDescent="0.25">
      <c r="B54">
        <v>27</v>
      </c>
      <c r="C54" s="48">
        <v>10061107458</v>
      </c>
      <c r="D54" s="49" t="s">
        <v>41</v>
      </c>
      <c r="E54" s="211"/>
      <c r="F54" s="40">
        <v>541</v>
      </c>
      <c r="G54" s="46"/>
      <c r="H54" s="47">
        <v>0.49</v>
      </c>
      <c r="I54" s="46"/>
    </row>
    <row r="55" spans="2:9" ht="15.75" x14ac:dyDescent="0.25">
      <c r="B55">
        <v>28</v>
      </c>
      <c r="C55" s="200">
        <v>10061107550</v>
      </c>
      <c r="D55" s="200" t="s">
        <v>37</v>
      </c>
      <c r="E55" s="211"/>
      <c r="F55" s="40">
        <v>465</v>
      </c>
      <c r="G55" s="46"/>
      <c r="H55" s="46">
        <v>0.34</v>
      </c>
      <c r="I55" s="46"/>
    </row>
    <row r="56" spans="2:9" ht="15.75" x14ac:dyDescent="0.25">
      <c r="C56" s="200"/>
      <c r="D56" s="200"/>
      <c r="E56" s="211"/>
      <c r="F56" s="40">
        <v>484</v>
      </c>
      <c r="G56" s="46"/>
      <c r="H56" s="47">
        <v>0.2</v>
      </c>
      <c r="I56" s="46"/>
    </row>
    <row r="57" spans="2:9" ht="15.75" x14ac:dyDescent="0.25">
      <c r="B57">
        <v>29</v>
      </c>
      <c r="C57" s="48">
        <v>10061107777</v>
      </c>
      <c r="D57" s="49" t="s">
        <v>42</v>
      </c>
      <c r="E57" s="211"/>
      <c r="F57" s="40">
        <v>462</v>
      </c>
      <c r="G57" s="46"/>
      <c r="H57" s="47">
        <v>0.38</v>
      </c>
      <c r="I57" s="46"/>
    </row>
    <row r="58" spans="2:9" ht="15.75" x14ac:dyDescent="0.25">
      <c r="C58" s="200">
        <v>10061107549</v>
      </c>
      <c r="D58" s="200" t="s">
        <v>41</v>
      </c>
      <c r="E58" s="211"/>
      <c r="F58" s="40">
        <v>478</v>
      </c>
      <c r="G58" s="46"/>
      <c r="H58" s="47">
        <v>0.79</v>
      </c>
      <c r="I58" s="46"/>
    </row>
    <row r="59" spans="2:9" ht="15.75" x14ac:dyDescent="0.25">
      <c r="B59">
        <v>30</v>
      </c>
      <c r="C59" s="200"/>
      <c r="D59" s="200"/>
      <c r="E59" s="211"/>
      <c r="F59" s="40">
        <v>485</v>
      </c>
      <c r="G59" s="46"/>
      <c r="H59" s="47">
        <v>0.96</v>
      </c>
      <c r="I59" s="46"/>
    </row>
    <row r="60" spans="2:9" ht="15.75" x14ac:dyDescent="0.25">
      <c r="C60" s="200"/>
      <c r="D60" s="200"/>
      <c r="E60" s="211"/>
      <c r="F60" s="40">
        <v>512</v>
      </c>
      <c r="G60" s="46"/>
      <c r="H60" s="47">
        <v>0.54</v>
      </c>
      <c r="I60" s="46"/>
    </row>
    <row r="61" spans="2:9" ht="15.75" x14ac:dyDescent="0.25">
      <c r="C61" s="200"/>
      <c r="D61" s="200"/>
      <c r="E61" s="211"/>
      <c r="F61" s="40">
        <v>548</v>
      </c>
      <c r="G61" s="46"/>
      <c r="H61" s="47">
        <v>0.59</v>
      </c>
      <c r="I61" s="46"/>
    </row>
    <row r="62" spans="2:9" ht="15.75" x14ac:dyDescent="0.25">
      <c r="B62">
        <v>31</v>
      </c>
      <c r="C62" s="200">
        <v>10061108037</v>
      </c>
      <c r="D62" s="200" t="s">
        <v>35</v>
      </c>
      <c r="E62" s="211"/>
      <c r="F62" s="40" t="s">
        <v>43</v>
      </c>
      <c r="G62" s="46"/>
      <c r="H62" s="47">
        <v>0.32</v>
      </c>
      <c r="I62" s="46"/>
    </row>
    <row r="63" spans="2:9" ht="15.75" x14ac:dyDescent="0.25">
      <c r="C63" s="200"/>
      <c r="D63" s="200"/>
      <c r="E63" s="211"/>
      <c r="F63" s="40" t="s">
        <v>44</v>
      </c>
      <c r="G63" s="46"/>
      <c r="H63" s="47">
        <v>0.16</v>
      </c>
      <c r="I63" s="46"/>
    </row>
    <row r="64" spans="2:9" ht="15.75" x14ac:dyDescent="0.25">
      <c r="B64">
        <v>32</v>
      </c>
      <c r="C64" s="200">
        <v>10061108038</v>
      </c>
      <c r="D64" s="200" t="s">
        <v>35</v>
      </c>
      <c r="E64" s="211"/>
      <c r="F64" s="40">
        <v>442</v>
      </c>
      <c r="G64" s="46"/>
      <c r="H64" s="47">
        <v>0.32</v>
      </c>
      <c r="I64" s="46"/>
    </row>
    <row r="65" spans="2:11" ht="15.75" x14ac:dyDescent="0.25">
      <c r="C65" s="200"/>
      <c r="D65" s="200"/>
      <c r="E65" s="211"/>
      <c r="F65" s="40">
        <v>486</v>
      </c>
      <c r="G65" s="46"/>
      <c r="H65" s="47">
        <v>0.17</v>
      </c>
      <c r="I65" s="46"/>
    </row>
    <row r="66" spans="2:11" ht="15.75" x14ac:dyDescent="0.25">
      <c r="B66">
        <v>33</v>
      </c>
      <c r="C66" s="48">
        <v>10061108047</v>
      </c>
      <c r="D66" s="49" t="s">
        <v>35</v>
      </c>
      <c r="E66" s="211"/>
      <c r="F66" s="40">
        <v>490</v>
      </c>
      <c r="G66" s="46"/>
      <c r="H66" s="47">
        <v>0.87</v>
      </c>
      <c r="I66" s="47">
        <f>SUM(H43:H66)</f>
        <v>12.77</v>
      </c>
    </row>
    <row r="67" spans="2:11" ht="15.75" x14ac:dyDescent="0.25">
      <c r="C67" s="200">
        <v>10061109629</v>
      </c>
      <c r="D67" s="200" t="s">
        <v>45</v>
      </c>
      <c r="E67" s="211" t="s">
        <v>46</v>
      </c>
      <c r="F67" s="40">
        <v>446</v>
      </c>
      <c r="G67" s="46"/>
      <c r="H67" s="47">
        <v>0.36</v>
      </c>
      <c r="I67" s="46"/>
    </row>
    <row r="68" spans="2:11" ht="15.75" x14ac:dyDescent="0.25">
      <c r="C68" s="200"/>
      <c r="D68" s="200"/>
      <c r="E68" s="211"/>
      <c r="F68" s="40">
        <v>449</v>
      </c>
      <c r="G68" s="46"/>
      <c r="H68" s="47">
        <v>0.66</v>
      </c>
      <c r="I68" s="46"/>
    </row>
    <row r="69" spans="2:11" ht="15.75" x14ac:dyDescent="0.25">
      <c r="B69">
        <v>34</v>
      </c>
      <c r="C69" s="200"/>
      <c r="D69" s="200"/>
      <c r="E69" s="211"/>
      <c r="F69" s="40">
        <v>487</v>
      </c>
      <c r="G69" s="46"/>
      <c r="H69" s="47">
        <v>0.11</v>
      </c>
      <c r="I69" s="46"/>
    </row>
    <row r="70" spans="2:11" ht="15.75" x14ac:dyDescent="0.25">
      <c r="C70" s="200"/>
      <c r="D70" s="200"/>
      <c r="E70" s="211"/>
      <c r="F70" s="40">
        <v>488</v>
      </c>
      <c r="G70" s="46"/>
      <c r="H70" s="47">
        <v>0.16</v>
      </c>
      <c r="I70" s="46"/>
    </row>
    <row r="71" spans="2:11" ht="15.75" x14ac:dyDescent="0.25">
      <c r="B71">
        <v>35</v>
      </c>
      <c r="C71" s="48">
        <v>10061109682</v>
      </c>
      <c r="D71" s="49" t="s">
        <v>47</v>
      </c>
      <c r="E71" s="211"/>
      <c r="F71" s="40">
        <v>545</v>
      </c>
      <c r="G71" s="46"/>
      <c r="H71" s="47">
        <v>0.49</v>
      </c>
      <c r="I71" s="46"/>
    </row>
    <row r="72" spans="2:11" ht="15.75" x14ac:dyDescent="0.25">
      <c r="B72">
        <v>36</v>
      </c>
      <c r="C72" s="50">
        <v>10061108046</v>
      </c>
      <c r="D72" s="51" t="s">
        <v>35</v>
      </c>
      <c r="E72" s="198"/>
      <c r="F72" s="31">
        <v>468</v>
      </c>
      <c r="G72" s="31"/>
      <c r="H72" s="30">
        <v>0.95</v>
      </c>
      <c r="I72" s="30">
        <f>SUM(H67:H72)</f>
        <v>2.73</v>
      </c>
    </row>
    <row r="73" spans="2:11" ht="15.75" x14ac:dyDescent="0.25">
      <c r="C73" s="32"/>
      <c r="D73" s="32"/>
      <c r="E73" s="185"/>
      <c r="F73" s="32"/>
      <c r="G73" s="32"/>
      <c r="H73" s="33"/>
      <c r="I73" s="52">
        <f>SUM(I6:I72)+0.004</f>
        <v>37.343999999999994</v>
      </c>
    </row>
    <row r="74" spans="2:11" ht="15.75" x14ac:dyDescent="0.25">
      <c r="C74" s="1" t="s">
        <v>95</v>
      </c>
      <c r="D74" s="53"/>
      <c r="E74" s="188"/>
      <c r="F74" s="54"/>
      <c r="G74" s="54"/>
      <c r="H74" s="55"/>
      <c r="I74" s="55"/>
      <c r="K74">
        <v>2.47105</v>
      </c>
    </row>
    <row r="75" spans="2:11" ht="31.5" x14ac:dyDescent="0.25">
      <c r="C75" s="12" t="s">
        <v>1</v>
      </c>
      <c r="D75" s="12" t="s">
        <v>2</v>
      </c>
      <c r="E75" s="189" t="s">
        <v>3</v>
      </c>
      <c r="F75" s="12" t="s">
        <v>4</v>
      </c>
      <c r="G75" s="12" t="s">
        <v>5</v>
      </c>
      <c r="H75" s="56" t="s">
        <v>6</v>
      </c>
      <c r="I75" s="15" t="s">
        <v>7</v>
      </c>
    </row>
    <row r="76" spans="2:11" ht="15.75" x14ac:dyDescent="0.25">
      <c r="B76">
        <v>37</v>
      </c>
      <c r="C76" s="162">
        <v>2051</v>
      </c>
      <c r="D76" s="161">
        <v>34444</v>
      </c>
      <c r="E76" s="218">
        <v>208</v>
      </c>
      <c r="F76" s="103">
        <v>422</v>
      </c>
      <c r="G76" s="104">
        <v>0.04</v>
      </c>
      <c r="H76" s="105">
        <f>G76*$K$74</f>
        <v>9.8841999999999999E-2</v>
      </c>
      <c r="I76" s="106"/>
      <c r="K76" s="101"/>
    </row>
    <row r="77" spans="2:11" ht="15.75" x14ac:dyDescent="0.25">
      <c r="B77">
        <v>38</v>
      </c>
      <c r="C77" s="162">
        <v>2029</v>
      </c>
      <c r="D77" s="161">
        <v>34453</v>
      </c>
      <c r="E77" s="219"/>
      <c r="F77" s="107">
        <v>585</v>
      </c>
      <c r="G77" s="108">
        <v>0.35499999999999998</v>
      </c>
      <c r="H77" s="109">
        <f t="shared" ref="H77:H140" si="0">G77*$K$74</f>
        <v>0.87722274999999994</v>
      </c>
      <c r="I77" s="110"/>
      <c r="K77" s="101"/>
    </row>
    <row r="78" spans="2:11" ht="15.75" x14ac:dyDescent="0.25">
      <c r="B78">
        <v>39</v>
      </c>
      <c r="C78" s="162">
        <v>2160</v>
      </c>
      <c r="D78" s="161">
        <v>34459</v>
      </c>
      <c r="E78" s="219"/>
      <c r="F78" s="107">
        <v>586</v>
      </c>
      <c r="G78" s="108">
        <v>7.0000000000000007E-2</v>
      </c>
      <c r="H78" s="109">
        <f t="shared" si="0"/>
        <v>0.1729735</v>
      </c>
      <c r="I78" s="110"/>
      <c r="K78" s="101"/>
    </row>
    <row r="79" spans="2:11" ht="15.75" x14ac:dyDescent="0.25">
      <c r="B79">
        <v>40</v>
      </c>
      <c r="C79" s="162">
        <v>2161</v>
      </c>
      <c r="D79" s="161">
        <v>34459</v>
      </c>
      <c r="E79" s="219"/>
      <c r="F79" s="107">
        <v>587</v>
      </c>
      <c r="G79" s="108">
        <v>7.0000000000000007E-2</v>
      </c>
      <c r="H79" s="109">
        <f t="shared" si="0"/>
        <v>0.1729735</v>
      </c>
      <c r="I79" s="110"/>
      <c r="K79" s="101"/>
    </row>
    <row r="80" spans="2:11" ht="15.75" x14ac:dyDescent="0.25">
      <c r="B80">
        <v>41</v>
      </c>
      <c r="C80" s="162">
        <v>2050</v>
      </c>
      <c r="D80" s="161">
        <v>34447</v>
      </c>
      <c r="E80" s="219"/>
      <c r="F80" s="107">
        <v>589</v>
      </c>
      <c r="G80" s="108">
        <v>0.38500000000000001</v>
      </c>
      <c r="H80" s="109">
        <f t="shared" si="0"/>
        <v>0.95135424999999996</v>
      </c>
      <c r="I80" s="110"/>
      <c r="K80" s="101"/>
    </row>
    <row r="81" spans="2:11" ht="15.75" x14ac:dyDescent="0.25">
      <c r="B81">
        <v>42</v>
      </c>
      <c r="C81" s="162">
        <v>2028</v>
      </c>
      <c r="D81" s="161">
        <v>34606</v>
      </c>
      <c r="E81" s="219"/>
      <c r="F81" s="107">
        <v>591</v>
      </c>
      <c r="G81" s="108">
        <v>0.24</v>
      </c>
      <c r="H81" s="109">
        <f t="shared" si="0"/>
        <v>0.59305200000000002</v>
      </c>
      <c r="I81" s="110"/>
      <c r="K81" s="101"/>
    </row>
    <row r="82" spans="2:11" ht="15.75" x14ac:dyDescent="0.25">
      <c r="B82">
        <v>43</v>
      </c>
      <c r="C82" s="162">
        <v>2533</v>
      </c>
      <c r="D82" s="161">
        <v>34911</v>
      </c>
      <c r="E82" s="219"/>
      <c r="F82" s="107">
        <v>592</v>
      </c>
      <c r="G82" s="108">
        <v>0.215</v>
      </c>
      <c r="H82" s="109">
        <f t="shared" si="0"/>
        <v>0.53127574999999994</v>
      </c>
      <c r="I82" s="110"/>
      <c r="K82" s="101"/>
    </row>
    <row r="83" spans="2:11" ht="15.75" x14ac:dyDescent="0.25">
      <c r="B83">
        <v>44</v>
      </c>
      <c r="C83" s="162">
        <v>2534</v>
      </c>
      <c r="D83" s="161">
        <v>34911</v>
      </c>
      <c r="E83" s="219"/>
      <c r="F83" s="107">
        <v>593</v>
      </c>
      <c r="G83" s="108">
        <v>0.21</v>
      </c>
      <c r="H83" s="109">
        <f t="shared" si="0"/>
        <v>0.51892050000000001</v>
      </c>
      <c r="I83" s="110"/>
      <c r="K83" s="101"/>
    </row>
    <row r="84" spans="2:11" ht="15.75" x14ac:dyDescent="0.25">
      <c r="C84" s="221">
        <v>3106</v>
      </c>
      <c r="D84" s="224">
        <v>34943</v>
      </c>
      <c r="E84" s="219"/>
      <c r="F84" s="107">
        <v>594</v>
      </c>
      <c r="G84" s="108">
        <v>5.5E-2</v>
      </c>
      <c r="H84" s="109">
        <f t="shared" si="0"/>
        <v>0.13590774999999999</v>
      </c>
      <c r="I84" s="110"/>
      <c r="K84" s="101"/>
    </row>
    <row r="85" spans="2:11" ht="15.75" x14ac:dyDescent="0.25">
      <c r="B85">
        <v>45</v>
      </c>
      <c r="C85" s="222"/>
      <c r="D85" s="225"/>
      <c r="E85" s="219"/>
      <c r="F85" s="107">
        <v>595</v>
      </c>
      <c r="G85" s="108">
        <v>0.08</v>
      </c>
      <c r="H85" s="109">
        <f t="shared" si="0"/>
        <v>0.197684</v>
      </c>
      <c r="I85" s="111"/>
      <c r="K85" s="101"/>
    </row>
    <row r="86" spans="2:11" ht="15.75" x14ac:dyDescent="0.25">
      <c r="C86" s="222"/>
      <c r="D86" s="225"/>
      <c r="E86" s="219"/>
      <c r="F86" s="107">
        <v>596</v>
      </c>
      <c r="G86" s="108">
        <v>8.6999999999999993</v>
      </c>
      <c r="H86" s="109">
        <f t="shared" si="0"/>
        <v>21.498134999999998</v>
      </c>
      <c r="I86" s="110"/>
      <c r="K86" s="101"/>
    </row>
    <row r="87" spans="2:11" ht="15.75" x14ac:dyDescent="0.25">
      <c r="C87" s="223"/>
      <c r="D87" s="226"/>
      <c r="E87" s="220"/>
      <c r="F87" s="112">
        <v>597</v>
      </c>
      <c r="G87" s="113">
        <v>0.06</v>
      </c>
      <c r="H87" s="114">
        <f t="shared" si="0"/>
        <v>0.14826300000000001</v>
      </c>
      <c r="I87" s="115">
        <f>SUM(H76:H87)</f>
        <v>25.896603999999996</v>
      </c>
      <c r="K87" s="101"/>
    </row>
    <row r="88" spans="2:11" ht="15.75" x14ac:dyDescent="0.25">
      <c r="C88" s="206">
        <v>8046</v>
      </c>
      <c r="D88" s="206" t="s">
        <v>48</v>
      </c>
      <c r="E88" s="213" t="s">
        <v>49</v>
      </c>
      <c r="F88" s="16">
        <v>670</v>
      </c>
      <c r="G88" s="57">
        <v>0.185</v>
      </c>
      <c r="H88" s="57">
        <f t="shared" si="0"/>
        <v>0.45714424999999997</v>
      </c>
      <c r="I88" s="58"/>
    </row>
    <row r="89" spans="2:11" ht="15.75" x14ac:dyDescent="0.25">
      <c r="B89">
        <v>46</v>
      </c>
      <c r="C89" s="217"/>
      <c r="D89" s="217"/>
      <c r="E89" s="205"/>
      <c r="F89" s="59">
        <v>674</v>
      </c>
      <c r="G89" s="60">
        <v>0.28999999999999998</v>
      </c>
      <c r="H89" s="60">
        <f t="shared" si="0"/>
        <v>0.71660449999999998</v>
      </c>
      <c r="I89" s="61"/>
    </row>
    <row r="90" spans="2:11" ht="15.75" x14ac:dyDescent="0.25">
      <c r="C90" s="207"/>
      <c r="D90" s="207"/>
      <c r="E90" s="214"/>
      <c r="F90" s="62">
        <v>676</v>
      </c>
      <c r="G90" s="63">
        <v>0.06</v>
      </c>
      <c r="H90" s="63">
        <f t="shared" si="0"/>
        <v>0.14826300000000001</v>
      </c>
      <c r="I90" s="64">
        <f>SUM(H88:H90)</f>
        <v>1.3220117499999999</v>
      </c>
    </row>
    <row r="91" spans="2:11" ht="15.75" x14ac:dyDescent="0.25">
      <c r="B91">
        <v>47</v>
      </c>
      <c r="C91" s="206">
        <v>8049</v>
      </c>
      <c r="D91" s="206" t="s">
        <v>48</v>
      </c>
      <c r="E91" s="213" t="s">
        <v>50</v>
      </c>
      <c r="F91" s="18" t="s">
        <v>51</v>
      </c>
      <c r="G91" s="65">
        <v>0.44690000000000002</v>
      </c>
      <c r="H91" s="105">
        <f t="shared" si="0"/>
        <v>1.104312245</v>
      </c>
      <c r="I91" s="20"/>
    </row>
    <row r="92" spans="2:11" ht="15.75" x14ac:dyDescent="0.25">
      <c r="C92" s="207"/>
      <c r="D92" s="207"/>
      <c r="E92" s="214"/>
      <c r="F92" s="66">
        <v>694</v>
      </c>
      <c r="G92" s="66">
        <v>0.19500000000000001</v>
      </c>
      <c r="H92" s="114">
        <f t="shared" si="0"/>
        <v>0.48185475</v>
      </c>
      <c r="I92" s="67">
        <f>SUM(H91:H92)</f>
        <v>1.5861669950000001</v>
      </c>
    </row>
    <row r="93" spans="2:11" ht="15.75" x14ac:dyDescent="0.25">
      <c r="C93" s="206">
        <v>1755</v>
      </c>
      <c r="D93" s="206" t="s">
        <v>52</v>
      </c>
      <c r="E93" s="213" t="s">
        <v>53</v>
      </c>
      <c r="F93" s="68">
        <v>678</v>
      </c>
      <c r="G93" s="69">
        <v>0.45500000000000002</v>
      </c>
      <c r="H93" s="105">
        <f t="shared" si="0"/>
        <v>1.12432775</v>
      </c>
      <c r="I93" s="70"/>
    </row>
    <row r="94" spans="2:11" ht="15.75" x14ac:dyDescent="0.25">
      <c r="B94">
        <v>48</v>
      </c>
      <c r="C94" s="217"/>
      <c r="D94" s="217"/>
      <c r="E94" s="205"/>
      <c r="F94" s="26">
        <v>679</v>
      </c>
      <c r="G94" s="71">
        <v>0.28499999999999998</v>
      </c>
      <c r="H94" s="109">
        <f t="shared" si="0"/>
        <v>0.70424924999999994</v>
      </c>
      <c r="I94" s="72"/>
    </row>
    <row r="95" spans="2:11" ht="15.75" x14ac:dyDescent="0.25">
      <c r="C95" s="217"/>
      <c r="D95" s="217"/>
      <c r="E95" s="205"/>
      <c r="F95" s="73">
        <v>681</v>
      </c>
      <c r="G95" s="74">
        <v>0.02</v>
      </c>
      <c r="H95" s="109">
        <f t="shared" si="0"/>
        <v>4.9421E-2</v>
      </c>
      <c r="I95" s="75"/>
    </row>
    <row r="96" spans="2:11" ht="15.75" x14ac:dyDescent="0.25">
      <c r="C96" s="207"/>
      <c r="D96" s="207"/>
      <c r="E96" s="214"/>
      <c r="F96" s="29">
        <v>683</v>
      </c>
      <c r="G96" s="76">
        <v>0.23</v>
      </c>
      <c r="H96" s="114">
        <f t="shared" si="0"/>
        <v>0.56834150000000005</v>
      </c>
      <c r="I96" s="30">
        <f>SUM(H93:H96)</f>
        <v>2.4463394999999997</v>
      </c>
    </row>
    <row r="97" spans="2:9" ht="15.75" x14ac:dyDescent="0.25">
      <c r="B97">
        <v>49</v>
      </c>
      <c r="C97" s="206">
        <v>5383</v>
      </c>
      <c r="D97" s="206" t="s">
        <v>54</v>
      </c>
      <c r="E97" s="213" t="s">
        <v>55</v>
      </c>
      <c r="F97" s="18">
        <v>810</v>
      </c>
      <c r="G97" s="65">
        <v>0.42</v>
      </c>
      <c r="H97" s="105">
        <f t="shared" si="0"/>
        <v>1.037841</v>
      </c>
      <c r="I97" s="77"/>
    </row>
    <row r="98" spans="2:9" ht="15.75" x14ac:dyDescent="0.25">
      <c r="C98" s="207"/>
      <c r="D98" s="207"/>
      <c r="E98" s="214"/>
      <c r="F98" s="66">
        <v>812</v>
      </c>
      <c r="G98" s="66">
        <v>0.34499999999999997</v>
      </c>
      <c r="H98" s="114">
        <f t="shared" si="0"/>
        <v>0.85251224999999997</v>
      </c>
      <c r="I98" s="67">
        <f>SUM(H97:H98)</f>
        <v>1.89035325</v>
      </c>
    </row>
    <row r="99" spans="2:9" ht="15.75" x14ac:dyDescent="0.25">
      <c r="B99">
        <v>50</v>
      </c>
      <c r="C99" s="26">
        <v>5885</v>
      </c>
      <c r="D99" s="26" t="s">
        <v>11</v>
      </c>
      <c r="E99" s="190" t="s">
        <v>56</v>
      </c>
      <c r="F99" s="32">
        <v>829</v>
      </c>
      <c r="G99" s="32">
        <v>0.315</v>
      </c>
      <c r="H99" s="105">
        <f t="shared" si="0"/>
        <v>0.77838074999999995</v>
      </c>
      <c r="I99" s="33">
        <f>H99</f>
        <v>0.77838074999999995</v>
      </c>
    </row>
    <row r="100" spans="2:9" ht="15.75" x14ac:dyDescent="0.25">
      <c r="B100">
        <v>51</v>
      </c>
      <c r="C100" s="206">
        <v>5484</v>
      </c>
      <c r="D100" s="206" t="s">
        <v>57</v>
      </c>
      <c r="E100" s="213" t="s">
        <v>58</v>
      </c>
      <c r="F100" s="18">
        <v>809</v>
      </c>
      <c r="G100" s="65">
        <v>0.16</v>
      </c>
      <c r="H100" s="109">
        <f t="shared" si="0"/>
        <v>0.395368</v>
      </c>
      <c r="I100" s="77"/>
    </row>
    <row r="101" spans="2:9" ht="15.75" x14ac:dyDescent="0.25">
      <c r="C101" s="207"/>
      <c r="D101" s="207"/>
      <c r="E101" s="214"/>
      <c r="F101" s="66">
        <v>816</v>
      </c>
      <c r="G101" s="78">
        <v>0.40500000000000003</v>
      </c>
      <c r="H101" s="114">
        <f t="shared" si="0"/>
        <v>1.00077525</v>
      </c>
      <c r="I101" s="67">
        <f>SUM(H100:H101)</f>
        <v>1.3961432499999999</v>
      </c>
    </row>
    <row r="102" spans="2:9" ht="15.75" x14ac:dyDescent="0.25">
      <c r="B102">
        <v>52</v>
      </c>
      <c r="C102" s="26">
        <v>7248</v>
      </c>
      <c r="D102" s="26" t="s">
        <v>59</v>
      </c>
      <c r="E102" s="213" t="s">
        <v>60</v>
      </c>
      <c r="F102" s="16">
        <v>391</v>
      </c>
      <c r="G102" s="57">
        <v>0.66</v>
      </c>
      <c r="H102" s="105">
        <f t="shared" si="0"/>
        <v>1.6308930000000001</v>
      </c>
      <c r="I102" s="58"/>
    </row>
    <row r="103" spans="2:9" ht="15.75" x14ac:dyDescent="0.25">
      <c r="B103">
        <v>53</v>
      </c>
      <c r="C103" s="206">
        <v>7249</v>
      </c>
      <c r="D103" s="206" t="s">
        <v>59</v>
      </c>
      <c r="E103" s="205"/>
      <c r="F103" s="59">
        <v>394</v>
      </c>
      <c r="G103" s="60">
        <v>0.3</v>
      </c>
      <c r="H103" s="109">
        <f t="shared" si="0"/>
        <v>0.74131499999999995</v>
      </c>
      <c r="I103" s="61"/>
    </row>
    <row r="104" spans="2:9" ht="15.75" x14ac:dyDescent="0.25">
      <c r="C104" s="207"/>
      <c r="D104" s="207"/>
      <c r="E104" s="205"/>
      <c r="F104" s="59">
        <v>398</v>
      </c>
      <c r="G104" s="60">
        <v>0.44500000000000001</v>
      </c>
      <c r="H104" s="109">
        <f t="shared" si="0"/>
        <v>1.0996172500000001</v>
      </c>
      <c r="I104" s="61"/>
    </row>
    <row r="105" spans="2:9" ht="15.75" x14ac:dyDescent="0.25">
      <c r="B105">
        <v>54</v>
      </c>
      <c r="C105" s="26">
        <v>6484</v>
      </c>
      <c r="D105" s="26" t="s">
        <v>61</v>
      </c>
      <c r="E105" s="216"/>
      <c r="F105" s="29">
        <v>699</v>
      </c>
      <c r="G105" s="76">
        <v>0.505</v>
      </c>
      <c r="H105" s="114">
        <f t="shared" si="0"/>
        <v>1.2478802499999999</v>
      </c>
      <c r="I105" s="30">
        <f>SUM(H102:H105)</f>
        <v>4.7197054999999999</v>
      </c>
    </row>
    <row r="106" spans="2:9" ht="15.75" x14ac:dyDescent="0.25">
      <c r="B106">
        <v>55</v>
      </c>
      <c r="C106" s="206">
        <v>5382</v>
      </c>
      <c r="D106" s="206" t="s">
        <v>54</v>
      </c>
      <c r="E106" s="213" t="s">
        <v>62</v>
      </c>
      <c r="F106" s="18">
        <v>802</v>
      </c>
      <c r="G106" s="65">
        <v>0.1</v>
      </c>
      <c r="H106" s="105">
        <f t="shared" si="0"/>
        <v>0.24710500000000002</v>
      </c>
      <c r="I106" s="77"/>
    </row>
    <row r="107" spans="2:9" ht="15.75" x14ac:dyDescent="0.25">
      <c r="C107" s="207"/>
      <c r="D107" s="207"/>
      <c r="E107" s="214"/>
      <c r="F107" s="36">
        <v>813</v>
      </c>
      <c r="G107" s="79">
        <v>0.24</v>
      </c>
      <c r="H107" s="114">
        <f t="shared" si="0"/>
        <v>0.59305200000000002</v>
      </c>
      <c r="I107" s="67">
        <f>SUM(H106:H107)</f>
        <v>0.84015700000000004</v>
      </c>
    </row>
    <row r="108" spans="2:9" ht="15.75" x14ac:dyDescent="0.25">
      <c r="B108">
        <v>56</v>
      </c>
      <c r="C108" s="206">
        <v>5386</v>
      </c>
      <c r="D108" s="206" t="s">
        <v>54</v>
      </c>
      <c r="E108" s="213" t="s">
        <v>63</v>
      </c>
      <c r="F108" s="16">
        <v>814</v>
      </c>
      <c r="G108" s="57">
        <v>0.25</v>
      </c>
      <c r="H108" s="105">
        <f t="shared" si="0"/>
        <v>0.61776249999999999</v>
      </c>
      <c r="I108" s="58"/>
    </row>
    <row r="109" spans="2:9" ht="15.75" x14ac:dyDescent="0.25">
      <c r="C109" s="207"/>
      <c r="D109" s="207"/>
      <c r="E109" s="214"/>
      <c r="F109" s="29">
        <v>815</v>
      </c>
      <c r="G109" s="76">
        <v>0.26</v>
      </c>
      <c r="H109" s="114">
        <f t="shared" si="0"/>
        <v>0.64247299999999996</v>
      </c>
      <c r="I109" s="64">
        <f>SUM(H108:H109)</f>
        <v>1.2602354999999998</v>
      </c>
    </row>
    <row r="110" spans="2:9" ht="15.75" x14ac:dyDescent="0.25">
      <c r="B110">
        <v>57</v>
      </c>
      <c r="C110" s="32">
        <v>5483</v>
      </c>
      <c r="D110" s="32" t="s">
        <v>57</v>
      </c>
      <c r="E110" s="185" t="s">
        <v>64</v>
      </c>
      <c r="F110" s="34">
        <v>811</v>
      </c>
      <c r="G110" s="80">
        <v>0.14000000000000001</v>
      </c>
      <c r="H110" s="102">
        <f t="shared" si="0"/>
        <v>0.345947</v>
      </c>
      <c r="I110" s="67">
        <f>H110</f>
        <v>0.345947</v>
      </c>
    </row>
    <row r="111" spans="2:9" ht="15.75" x14ac:dyDescent="0.25">
      <c r="B111" s="195">
        <v>58</v>
      </c>
      <c r="C111" s="18">
        <v>5047</v>
      </c>
      <c r="D111" s="18" t="s">
        <v>23</v>
      </c>
      <c r="E111" s="186" t="s">
        <v>65</v>
      </c>
      <c r="F111" s="32">
        <v>800</v>
      </c>
      <c r="G111" s="81">
        <v>0.28000000000000003</v>
      </c>
      <c r="H111" s="102">
        <f t="shared" si="0"/>
        <v>0.69189400000000001</v>
      </c>
      <c r="I111" s="33">
        <f>H111</f>
        <v>0.69189400000000001</v>
      </c>
    </row>
    <row r="112" spans="2:9" ht="15.75" x14ac:dyDescent="0.25">
      <c r="B112">
        <v>59</v>
      </c>
      <c r="C112" s="206">
        <v>4666</v>
      </c>
      <c r="D112" s="206" t="s">
        <v>18</v>
      </c>
      <c r="E112" s="213" t="s">
        <v>66</v>
      </c>
      <c r="F112" s="18">
        <v>685</v>
      </c>
      <c r="G112" s="65">
        <v>0.17499999999999999</v>
      </c>
      <c r="H112" s="105">
        <f t="shared" si="0"/>
        <v>0.43243374999999995</v>
      </c>
      <c r="I112" s="45"/>
    </row>
    <row r="113" spans="2:9" ht="15.75" x14ac:dyDescent="0.25">
      <c r="C113" s="207"/>
      <c r="D113" s="207"/>
      <c r="E113" s="214"/>
      <c r="F113" s="36">
        <v>686</v>
      </c>
      <c r="G113" s="79">
        <v>3.5000000000000003E-2</v>
      </c>
      <c r="H113" s="114">
        <f t="shared" si="0"/>
        <v>8.6486750000000001E-2</v>
      </c>
      <c r="I113" s="67">
        <f>SUM(H112:H113)</f>
        <v>0.5189204999999999</v>
      </c>
    </row>
    <row r="114" spans="2:9" ht="15.75" x14ac:dyDescent="0.25">
      <c r="B114">
        <v>60</v>
      </c>
      <c r="C114" s="206">
        <v>2415</v>
      </c>
      <c r="D114" s="206" t="s">
        <v>67</v>
      </c>
      <c r="E114" s="213" t="s">
        <v>68</v>
      </c>
      <c r="F114" s="16">
        <v>803</v>
      </c>
      <c r="G114" s="57">
        <v>0.26500000000000001</v>
      </c>
      <c r="H114" s="105">
        <f t="shared" si="0"/>
        <v>0.65482825</v>
      </c>
      <c r="I114" s="58"/>
    </row>
    <row r="115" spans="2:9" ht="15.75" x14ac:dyDescent="0.25">
      <c r="C115" s="207"/>
      <c r="D115" s="207"/>
      <c r="E115" s="205"/>
      <c r="F115" s="26">
        <v>808</v>
      </c>
      <c r="G115" s="71">
        <v>0.5</v>
      </c>
      <c r="H115" s="109">
        <f t="shared" si="0"/>
        <v>1.235525</v>
      </c>
      <c r="I115" s="72"/>
    </row>
    <row r="116" spans="2:9" ht="15.75" x14ac:dyDescent="0.25">
      <c r="B116" s="195">
        <v>61</v>
      </c>
      <c r="C116" s="26">
        <v>2518</v>
      </c>
      <c r="D116" s="26" t="s">
        <v>31</v>
      </c>
      <c r="E116" s="216"/>
      <c r="F116" s="29">
        <v>831</v>
      </c>
      <c r="G116" s="76">
        <v>0.16500000000000001</v>
      </c>
      <c r="H116" s="114">
        <f t="shared" si="0"/>
        <v>0.40772325000000004</v>
      </c>
      <c r="I116" s="30">
        <f>SUM(H114:H116)</f>
        <v>2.2980765000000001</v>
      </c>
    </row>
    <row r="117" spans="2:9" ht="15.75" x14ac:dyDescent="0.25">
      <c r="B117">
        <v>62</v>
      </c>
      <c r="C117" s="206">
        <v>6068</v>
      </c>
      <c r="D117" s="206" t="s">
        <v>69</v>
      </c>
      <c r="E117" s="213" t="s">
        <v>70</v>
      </c>
      <c r="F117" s="18">
        <v>668</v>
      </c>
      <c r="G117" s="65">
        <v>0.8</v>
      </c>
      <c r="H117" s="105">
        <f t="shared" si="0"/>
        <v>1.9768400000000002</v>
      </c>
      <c r="I117" s="77"/>
    </row>
    <row r="118" spans="2:9" ht="15.75" x14ac:dyDescent="0.25">
      <c r="C118" s="207"/>
      <c r="D118" s="207"/>
      <c r="E118" s="214"/>
      <c r="F118" s="36" t="s">
        <v>71</v>
      </c>
      <c r="G118" s="79">
        <v>4.2500000000000003E-2</v>
      </c>
      <c r="H118" s="114">
        <f t="shared" si="0"/>
        <v>0.10501962500000001</v>
      </c>
      <c r="I118" s="37">
        <f>SUM(H117:H118)</f>
        <v>2.0818596250000003</v>
      </c>
    </row>
    <row r="119" spans="2:9" ht="15.75" x14ac:dyDescent="0.25">
      <c r="B119">
        <v>63</v>
      </c>
      <c r="C119" s="206">
        <v>1647</v>
      </c>
      <c r="D119" s="206" t="s">
        <v>72</v>
      </c>
      <c r="E119" s="213" t="s">
        <v>73</v>
      </c>
      <c r="F119" s="16">
        <v>684</v>
      </c>
      <c r="G119" s="57">
        <v>0.37</v>
      </c>
      <c r="H119" s="105">
        <f t="shared" si="0"/>
        <v>0.91428849999999995</v>
      </c>
      <c r="I119" s="58"/>
    </row>
    <row r="120" spans="2:9" ht="15.75" x14ac:dyDescent="0.25">
      <c r="C120" s="207"/>
      <c r="D120" s="207"/>
      <c r="E120" s="214"/>
      <c r="F120" s="29">
        <v>801</v>
      </c>
      <c r="G120" s="76">
        <v>0.16</v>
      </c>
      <c r="H120" s="114">
        <f t="shared" si="0"/>
        <v>0.395368</v>
      </c>
      <c r="I120" s="30">
        <f>SUM(H119:H120)</f>
        <v>1.3096565</v>
      </c>
    </row>
    <row r="121" spans="2:9" ht="15.75" x14ac:dyDescent="0.25">
      <c r="B121" s="195">
        <v>64</v>
      </c>
      <c r="C121" s="32">
        <v>1443</v>
      </c>
      <c r="D121" s="32" t="s">
        <v>74</v>
      </c>
      <c r="E121" s="185" t="s">
        <v>75</v>
      </c>
      <c r="F121" s="32">
        <v>682</v>
      </c>
      <c r="G121" s="81">
        <v>1</v>
      </c>
      <c r="H121" s="102">
        <f t="shared" si="0"/>
        <v>2.47105</v>
      </c>
      <c r="I121" s="33">
        <f>H121</f>
        <v>2.47105</v>
      </c>
    </row>
    <row r="122" spans="2:9" ht="15.75" x14ac:dyDescent="0.25">
      <c r="B122">
        <v>65</v>
      </c>
      <c r="C122" s="207">
        <v>4330</v>
      </c>
      <c r="D122" s="207" t="s">
        <v>76</v>
      </c>
      <c r="E122" s="214" t="s">
        <v>77</v>
      </c>
      <c r="F122" s="59">
        <v>291</v>
      </c>
      <c r="G122" s="60">
        <v>0.68</v>
      </c>
      <c r="H122" s="105">
        <f t="shared" si="0"/>
        <v>1.6803140000000001</v>
      </c>
      <c r="I122" s="61"/>
    </row>
    <row r="123" spans="2:9" ht="15.75" x14ac:dyDescent="0.25">
      <c r="C123" s="212"/>
      <c r="D123" s="212"/>
      <c r="E123" s="215"/>
      <c r="F123" s="73">
        <v>378</v>
      </c>
      <c r="G123" s="74">
        <v>0.25</v>
      </c>
      <c r="H123" s="109">
        <f t="shared" si="0"/>
        <v>0.61776249999999999</v>
      </c>
      <c r="I123" s="75"/>
    </row>
    <row r="124" spans="2:9" ht="15.75" x14ac:dyDescent="0.25">
      <c r="C124" s="212">
        <v>7576</v>
      </c>
      <c r="D124" s="212" t="s">
        <v>78</v>
      </c>
      <c r="E124" s="215"/>
      <c r="F124" s="73">
        <v>601</v>
      </c>
      <c r="G124" s="74">
        <v>0.03</v>
      </c>
      <c r="H124" s="109">
        <f t="shared" si="0"/>
        <v>7.4131500000000003E-2</v>
      </c>
      <c r="I124" s="75"/>
    </row>
    <row r="125" spans="2:9" ht="15.75" x14ac:dyDescent="0.25">
      <c r="B125">
        <v>66</v>
      </c>
      <c r="C125" s="212"/>
      <c r="D125" s="212"/>
      <c r="E125" s="215"/>
      <c r="F125" s="73">
        <v>603</v>
      </c>
      <c r="G125" s="74">
        <v>0.115</v>
      </c>
      <c r="H125" s="109">
        <f t="shared" si="0"/>
        <v>0.28417075000000003</v>
      </c>
      <c r="I125" s="75"/>
    </row>
    <row r="126" spans="2:9" ht="15.75" x14ac:dyDescent="0.25">
      <c r="C126" s="212"/>
      <c r="D126" s="212"/>
      <c r="E126" s="215"/>
      <c r="F126" s="73">
        <v>604</v>
      </c>
      <c r="G126" s="74">
        <v>0.05</v>
      </c>
      <c r="H126" s="109">
        <f t="shared" si="0"/>
        <v>0.12355250000000001</v>
      </c>
      <c r="I126" s="75"/>
    </row>
    <row r="127" spans="2:9" ht="15.75" x14ac:dyDescent="0.25">
      <c r="C127" s="212">
        <v>152</v>
      </c>
      <c r="D127" s="212" t="s">
        <v>13</v>
      </c>
      <c r="E127" s="215"/>
      <c r="F127" s="73">
        <v>257</v>
      </c>
      <c r="G127" s="74">
        <v>0.05</v>
      </c>
      <c r="H127" s="109">
        <f t="shared" si="0"/>
        <v>0.12355250000000001</v>
      </c>
      <c r="I127" s="75"/>
    </row>
    <row r="128" spans="2:9" ht="15.75" x14ac:dyDescent="0.25">
      <c r="B128">
        <v>67</v>
      </c>
      <c r="C128" s="212"/>
      <c r="D128" s="212"/>
      <c r="E128" s="215"/>
      <c r="F128" s="73">
        <v>258</v>
      </c>
      <c r="G128" s="74">
        <v>1.02</v>
      </c>
      <c r="H128" s="109">
        <f t="shared" si="0"/>
        <v>2.5204710000000001</v>
      </c>
      <c r="I128" s="75"/>
    </row>
    <row r="129" spans="2:9" ht="15.75" x14ac:dyDescent="0.25">
      <c r="C129" s="212"/>
      <c r="D129" s="212"/>
      <c r="E129" s="215"/>
      <c r="F129" s="73">
        <v>261</v>
      </c>
      <c r="G129" s="74">
        <v>0.28000000000000003</v>
      </c>
      <c r="H129" s="109">
        <f t="shared" si="0"/>
        <v>0.69189400000000001</v>
      </c>
      <c r="I129" s="75"/>
    </row>
    <row r="130" spans="2:9" ht="15.75" x14ac:dyDescent="0.25">
      <c r="B130">
        <v>68</v>
      </c>
      <c r="C130" s="82">
        <v>4023</v>
      </c>
      <c r="D130" s="82" t="s">
        <v>32</v>
      </c>
      <c r="E130" s="215"/>
      <c r="F130" s="73">
        <v>270</v>
      </c>
      <c r="G130" s="74">
        <v>7.0000000000000007E-2</v>
      </c>
      <c r="H130" s="109">
        <f t="shared" si="0"/>
        <v>0.1729735</v>
      </c>
      <c r="I130" s="75"/>
    </row>
    <row r="131" spans="2:9" ht="15.75" x14ac:dyDescent="0.25">
      <c r="B131">
        <v>69</v>
      </c>
      <c r="C131" s="82">
        <v>4329</v>
      </c>
      <c r="D131" s="82" t="s">
        <v>76</v>
      </c>
      <c r="E131" s="215"/>
      <c r="F131" s="73">
        <v>751</v>
      </c>
      <c r="G131" s="74">
        <v>0.1</v>
      </c>
      <c r="H131" s="109">
        <f t="shared" si="0"/>
        <v>0.24710500000000002</v>
      </c>
      <c r="I131" s="75"/>
    </row>
    <row r="132" spans="2:9" ht="15.75" x14ac:dyDescent="0.25">
      <c r="B132">
        <v>70</v>
      </c>
      <c r="C132" s="82">
        <v>2266</v>
      </c>
      <c r="D132" s="82" t="s">
        <v>79</v>
      </c>
      <c r="E132" s="215"/>
      <c r="F132" s="73">
        <v>437</v>
      </c>
      <c r="G132" s="74">
        <v>6.5000000000000002E-2</v>
      </c>
      <c r="H132" s="109">
        <f t="shared" si="0"/>
        <v>0.16061824999999999</v>
      </c>
      <c r="I132" s="75"/>
    </row>
    <row r="133" spans="2:9" ht="15.75" x14ac:dyDescent="0.25">
      <c r="B133">
        <v>71</v>
      </c>
      <c r="C133" s="82">
        <v>2267</v>
      </c>
      <c r="D133" s="82" t="s">
        <v>79</v>
      </c>
      <c r="E133" s="215"/>
      <c r="F133" s="73">
        <v>412</v>
      </c>
      <c r="G133" s="74">
        <v>0.28000000000000003</v>
      </c>
      <c r="H133" s="109">
        <f t="shared" si="0"/>
        <v>0.69189400000000001</v>
      </c>
      <c r="I133" s="75"/>
    </row>
    <row r="134" spans="2:9" ht="15.75" x14ac:dyDescent="0.25">
      <c r="B134">
        <v>72</v>
      </c>
      <c r="C134" s="82">
        <v>2695</v>
      </c>
      <c r="D134" s="82" t="s">
        <v>80</v>
      </c>
      <c r="E134" s="215"/>
      <c r="F134" s="73">
        <v>390</v>
      </c>
      <c r="G134" s="74">
        <v>0.44</v>
      </c>
      <c r="H134" s="109">
        <f t="shared" si="0"/>
        <v>1.087262</v>
      </c>
      <c r="I134" s="75"/>
    </row>
    <row r="135" spans="2:9" ht="15.75" x14ac:dyDescent="0.25">
      <c r="B135">
        <v>73</v>
      </c>
      <c r="C135" s="82">
        <v>2380</v>
      </c>
      <c r="D135" s="82" t="s">
        <v>81</v>
      </c>
      <c r="E135" s="215"/>
      <c r="F135" s="73">
        <v>388</v>
      </c>
      <c r="G135" s="74">
        <v>0.33</v>
      </c>
      <c r="H135" s="109">
        <f t="shared" si="0"/>
        <v>0.81544650000000007</v>
      </c>
      <c r="I135" s="75"/>
    </row>
    <row r="136" spans="2:9" ht="15.75" x14ac:dyDescent="0.25">
      <c r="B136">
        <v>74</v>
      </c>
      <c r="C136" s="82">
        <v>2379</v>
      </c>
      <c r="D136" s="82" t="s">
        <v>81</v>
      </c>
      <c r="E136" s="215"/>
      <c r="F136" s="73">
        <v>387</v>
      </c>
      <c r="G136" s="74">
        <v>0.30499999999999999</v>
      </c>
      <c r="H136" s="109">
        <f t="shared" si="0"/>
        <v>0.75367024999999999</v>
      </c>
      <c r="I136" s="75"/>
    </row>
    <row r="137" spans="2:9" ht="15.75" x14ac:dyDescent="0.25">
      <c r="B137">
        <v>75</v>
      </c>
      <c r="C137" s="82">
        <v>1792</v>
      </c>
      <c r="D137" s="82" t="s">
        <v>82</v>
      </c>
      <c r="E137" s="215"/>
      <c r="F137" s="73">
        <v>407</v>
      </c>
      <c r="G137" s="74">
        <v>0.11</v>
      </c>
      <c r="H137" s="109">
        <f t="shared" si="0"/>
        <v>0.27181549999999999</v>
      </c>
      <c r="I137" s="75"/>
    </row>
    <row r="138" spans="2:9" ht="15.75" x14ac:dyDescent="0.25">
      <c r="B138">
        <v>76</v>
      </c>
      <c r="C138" s="212">
        <v>4480</v>
      </c>
      <c r="D138" s="212" t="s">
        <v>83</v>
      </c>
      <c r="E138" s="215"/>
      <c r="F138" s="73">
        <v>598</v>
      </c>
      <c r="G138" s="74">
        <v>0.44500000000000001</v>
      </c>
      <c r="H138" s="109">
        <f t="shared" si="0"/>
        <v>1.0996172500000001</v>
      </c>
      <c r="I138" s="75"/>
    </row>
    <row r="139" spans="2:9" ht="15.75" x14ac:dyDescent="0.25">
      <c r="C139" s="212"/>
      <c r="D139" s="212"/>
      <c r="E139" s="215"/>
      <c r="F139" s="73">
        <v>599</v>
      </c>
      <c r="G139" s="74">
        <v>0.02</v>
      </c>
      <c r="H139" s="109">
        <f t="shared" si="0"/>
        <v>4.9421E-2</v>
      </c>
      <c r="I139" s="75"/>
    </row>
    <row r="140" spans="2:9" ht="15.75" x14ac:dyDescent="0.25">
      <c r="C140" s="212">
        <v>4331</v>
      </c>
      <c r="D140" s="212" t="s">
        <v>76</v>
      </c>
      <c r="E140" s="215"/>
      <c r="F140" s="73">
        <v>749</v>
      </c>
      <c r="G140" s="74">
        <v>0.22500000000000001</v>
      </c>
      <c r="H140" s="109">
        <f t="shared" si="0"/>
        <v>0.55598625000000002</v>
      </c>
      <c r="I140" s="75"/>
    </row>
    <row r="141" spans="2:9" ht="15.75" x14ac:dyDescent="0.25">
      <c r="B141">
        <v>77</v>
      </c>
      <c r="C141" s="212"/>
      <c r="D141" s="212"/>
      <c r="E141" s="215"/>
      <c r="F141" s="73">
        <v>777</v>
      </c>
      <c r="G141" s="74">
        <v>0.05</v>
      </c>
      <c r="H141" s="109">
        <f t="shared" ref="H141:H161" si="1">G141*$K$74</f>
        <v>0.12355250000000001</v>
      </c>
      <c r="I141" s="75"/>
    </row>
    <row r="142" spans="2:9" ht="15.75" x14ac:dyDescent="0.25">
      <c r="C142" s="212"/>
      <c r="D142" s="212"/>
      <c r="E142" s="215"/>
      <c r="F142" s="73">
        <v>778</v>
      </c>
      <c r="G142" s="74">
        <v>0.25</v>
      </c>
      <c r="H142" s="109">
        <f t="shared" si="1"/>
        <v>0.61776249999999999</v>
      </c>
      <c r="I142" s="75"/>
    </row>
    <row r="143" spans="2:9" ht="15.75" x14ac:dyDescent="0.25">
      <c r="C143" s="212">
        <v>2194</v>
      </c>
      <c r="D143" s="212" t="s">
        <v>84</v>
      </c>
      <c r="E143" s="215"/>
      <c r="F143" s="73">
        <v>254</v>
      </c>
      <c r="G143" s="74">
        <v>0.26</v>
      </c>
      <c r="H143" s="109">
        <f t="shared" si="1"/>
        <v>0.64247299999999996</v>
      </c>
      <c r="I143" s="75"/>
    </row>
    <row r="144" spans="2:9" ht="15.75" x14ac:dyDescent="0.25">
      <c r="C144" s="212"/>
      <c r="D144" s="212"/>
      <c r="E144" s="215"/>
      <c r="F144" s="73">
        <v>255</v>
      </c>
      <c r="G144" s="74">
        <v>0.27</v>
      </c>
      <c r="H144" s="109">
        <f t="shared" si="1"/>
        <v>0.66718350000000004</v>
      </c>
      <c r="I144" s="75"/>
    </row>
    <row r="145" spans="2:9" ht="15.75" x14ac:dyDescent="0.25">
      <c r="C145" s="212"/>
      <c r="D145" s="212"/>
      <c r="E145" s="215"/>
      <c r="F145" s="73">
        <v>256</v>
      </c>
      <c r="G145" s="74">
        <v>0.03</v>
      </c>
      <c r="H145" s="109">
        <f t="shared" si="1"/>
        <v>7.4131500000000003E-2</v>
      </c>
      <c r="I145" s="75"/>
    </row>
    <row r="146" spans="2:9" ht="15.75" x14ac:dyDescent="0.25">
      <c r="B146">
        <v>78</v>
      </c>
      <c r="C146" s="212"/>
      <c r="D146" s="212"/>
      <c r="E146" s="215"/>
      <c r="F146" s="73">
        <v>269</v>
      </c>
      <c r="G146" s="74">
        <v>0.3</v>
      </c>
      <c r="H146" s="109">
        <f t="shared" si="1"/>
        <v>0.74131499999999995</v>
      </c>
      <c r="I146" s="75"/>
    </row>
    <row r="147" spans="2:9" ht="15.75" x14ac:dyDescent="0.25">
      <c r="C147" s="212"/>
      <c r="D147" s="212"/>
      <c r="E147" s="215"/>
      <c r="F147" s="73">
        <v>284</v>
      </c>
      <c r="G147" s="74">
        <v>7.0000000000000007E-2</v>
      </c>
      <c r="H147" s="109">
        <f t="shared" si="1"/>
        <v>0.1729735</v>
      </c>
      <c r="I147" s="75"/>
    </row>
    <row r="148" spans="2:9" ht="15.75" x14ac:dyDescent="0.25">
      <c r="C148" s="212"/>
      <c r="D148" s="212"/>
      <c r="E148" s="215"/>
      <c r="F148" s="73">
        <v>393</v>
      </c>
      <c r="G148" s="74">
        <v>0.16500000000000001</v>
      </c>
      <c r="H148" s="109">
        <f t="shared" si="1"/>
        <v>0.40772325000000004</v>
      </c>
      <c r="I148" s="75"/>
    </row>
    <row r="149" spans="2:9" ht="15.75" x14ac:dyDescent="0.25">
      <c r="C149" s="212"/>
      <c r="D149" s="212"/>
      <c r="E149" s="215"/>
      <c r="F149" s="83">
        <v>403</v>
      </c>
      <c r="G149" s="84">
        <v>0.115</v>
      </c>
      <c r="H149" s="114">
        <f t="shared" si="1"/>
        <v>0.28417075000000003</v>
      </c>
      <c r="I149" s="47">
        <f>SUM(H122:H149)</f>
        <v>15.752943750000002</v>
      </c>
    </row>
    <row r="150" spans="2:9" ht="15.75" x14ac:dyDescent="0.25">
      <c r="B150">
        <v>79</v>
      </c>
      <c r="C150" s="18">
        <v>106</v>
      </c>
      <c r="D150" s="18" t="s">
        <v>85</v>
      </c>
      <c r="E150" s="205" t="s">
        <v>86</v>
      </c>
      <c r="F150" s="16">
        <v>1585</v>
      </c>
      <c r="G150" s="57">
        <v>0.185</v>
      </c>
      <c r="H150" s="105">
        <f t="shared" si="1"/>
        <v>0.45714424999999997</v>
      </c>
      <c r="I150" s="58"/>
    </row>
    <row r="151" spans="2:9" ht="15.75" x14ac:dyDescent="0.25">
      <c r="B151">
        <v>80</v>
      </c>
      <c r="C151" s="73">
        <v>2650</v>
      </c>
      <c r="D151" s="73" t="s">
        <v>87</v>
      </c>
      <c r="E151" s="205"/>
      <c r="F151" s="73">
        <v>1580</v>
      </c>
      <c r="G151" s="74">
        <v>0.62</v>
      </c>
      <c r="H151" s="109">
        <f t="shared" si="1"/>
        <v>1.5320510000000001</v>
      </c>
      <c r="I151" s="75"/>
    </row>
    <row r="152" spans="2:9" ht="15.75" x14ac:dyDescent="0.25">
      <c r="B152">
        <v>81</v>
      </c>
      <c r="C152" s="206">
        <v>4733</v>
      </c>
      <c r="D152" s="206" t="s">
        <v>28</v>
      </c>
      <c r="E152" s="205"/>
      <c r="F152" s="73">
        <v>1581</v>
      </c>
      <c r="G152" s="74">
        <v>0.04</v>
      </c>
      <c r="H152" s="109">
        <f t="shared" si="1"/>
        <v>9.8841999999999999E-2</v>
      </c>
      <c r="I152" s="75"/>
    </row>
    <row r="153" spans="2:9" ht="15.75" x14ac:dyDescent="0.25">
      <c r="C153" s="207"/>
      <c r="D153" s="207"/>
      <c r="E153" s="205"/>
      <c r="F153" s="73">
        <v>1582</v>
      </c>
      <c r="G153" s="74">
        <v>0.11</v>
      </c>
      <c r="H153" s="109">
        <f t="shared" si="1"/>
        <v>0.27181549999999999</v>
      </c>
      <c r="I153" s="75"/>
    </row>
    <row r="154" spans="2:9" ht="15.75" x14ac:dyDescent="0.25">
      <c r="B154">
        <v>82</v>
      </c>
      <c r="C154" s="73">
        <v>107</v>
      </c>
      <c r="D154" s="26" t="s">
        <v>85</v>
      </c>
      <c r="E154" s="205"/>
      <c r="F154" s="73">
        <v>1586</v>
      </c>
      <c r="G154" s="74">
        <v>0.2</v>
      </c>
      <c r="H154" s="109">
        <f t="shared" si="1"/>
        <v>0.49421000000000004</v>
      </c>
      <c r="I154" s="75"/>
    </row>
    <row r="155" spans="2:9" ht="15.75" x14ac:dyDescent="0.25">
      <c r="B155">
        <v>83</v>
      </c>
      <c r="C155" s="83">
        <v>108</v>
      </c>
      <c r="D155" s="36" t="s">
        <v>85</v>
      </c>
      <c r="E155" s="205"/>
      <c r="F155" s="85">
        <v>1584</v>
      </c>
      <c r="G155" s="86">
        <v>0.215</v>
      </c>
      <c r="H155" s="114">
        <f t="shared" si="1"/>
        <v>0.53127574999999994</v>
      </c>
      <c r="I155" s="43">
        <f>SUM(H150:H155)</f>
        <v>3.3853384999999996</v>
      </c>
    </row>
    <row r="156" spans="2:9" ht="15.75" x14ac:dyDescent="0.25">
      <c r="B156">
        <v>84</v>
      </c>
      <c r="C156" s="32">
        <v>1794</v>
      </c>
      <c r="D156" s="32" t="s">
        <v>82</v>
      </c>
      <c r="E156" s="185" t="s">
        <v>88</v>
      </c>
      <c r="F156" s="32">
        <v>799</v>
      </c>
      <c r="G156" s="81">
        <v>1.4</v>
      </c>
      <c r="H156" s="105">
        <f t="shared" si="1"/>
        <v>3.4594699999999996</v>
      </c>
      <c r="I156" s="33">
        <f>H156</f>
        <v>3.4594699999999996</v>
      </c>
    </row>
    <row r="157" spans="2:9" ht="15.75" x14ac:dyDescent="0.25">
      <c r="B157">
        <v>85</v>
      </c>
      <c r="C157" s="199">
        <v>10061107959</v>
      </c>
      <c r="D157" s="208" t="s">
        <v>38</v>
      </c>
      <c r="E157" s="210" t="s">
        <v>89</v>
      </c>
      <c r="F157" s="25">
        <v>898</v>
      </c>
      <c r="G157" s="87">
        <v>0.115</v>
      </c>
      <c r="H157" s="109">
        <f t="shared" si="1"/>
        <v>0.28417075000000003</v>
      </c>
      <c r="I157" s="58"/>
    </row>
    <row r="158" spans="2:9" ht="15.75" x14ac:dyDescent="0.25">
      <c r="C158" s="200"/>
      <c r="D158" s="209"/>
      <c r="E158" s="211"/>
      <c r="F158" s="40">
        <v>910</v>
      </c>
      <c r="G158" s="88">
        <v>0.17499999999999999</v>
      </c>
      <c r="H158" s="109">
        <f t="shared" si="1"/>
        <v>0.43243374999999995</v>
      </c>
      <c r="I158" s="75"/>
    </row>
    <row r="159" spans="2:9" ht="15.75" x14ac:dyDescent="0.25">
      <c r="B159">
        <v>86</v>
      </c>
      <c r="C159" s="50">
        <v>10061107459</v>
      </c>
      <c r="D159" s="51" t="s">
        <v>41</v>
      </c>
      <c r="E159" s="198"/>
      <c r="F159" s="42">
        <v>911</v>
      </c>
      <c r="G159" s="89">
        <v>0.185</v>
      </c>
      <c r="H159" s="114">
        <f t="shared" si="1"/>
        <v>0.45714424999999997</v>
      </c>
      <c r="I159" s="43">
        <f>SUM(H157:H159)</f>
        <v>1.1737487499999999</v>
      </c>
    </row>
    <row r="160" spans="2:9" ht="15.75" x14ac:dyDescent="0.25">
      <c r="B160">
        <v>87</v>
      </c>
      <c r="C160" s="116">
        <v>10061109683</v>
      </c>
      <c r="D160" s="117" t="s">
        <v>47</v>
      </c>
      <c r="E160" s="197" t="s">
        <v>90</v>
      </c>
      <c r="F160" s="20">
        <v>912</v>
      </c>
      <c r="G160" s="118">
        <v>0.25</v>
      </c>
      <c r="H160" s="119">
        <f t="shared" si="1"/>
        <v>0.61776249999999999</v>
      </c>
      <c r="I160" s="77"/>
    </row>
    <row r="161" spans="2:9" ht="15.75" x14ac:dyDescent="0.25">
      <c r="B161">
        <v>88</v>
      </c>
      <c r="C161" s="50">
        <v>10061109628</v>
      </c>
      <c r="D161" s="51" t="s">
        <v>45</v>
      </c>
      <c r="E161" s="198"/>
      <c r="F161" s="42">
        <v>372</v>
      </c>
      <c r="G161" s="89">
        <v>0.24</v>
      </c>
      <c r="H161" s="114">
        <f t="shared" si="1"/>
        <v>0.59305200000000002</v>
      </c>
      <c r="I161" s="43">
        <f>SUM(H160:H161)</f>
        <v>1.2108145000000001</v>
      </c>
    </row>
    <row r="162" spans="2:9" x14ac:dyDescent="0.25">
      <c r="C162" s="90"/>
      <c r="D162" s="90"/>
      <c r="E162" s="191"/>
      <c r="F162" s="90"/>
      <c r="G162" s="90"/>
      <c r="H162" s="90"/>
      <c r="I162" s="91">
        <f>SUM(I87:I161)</f>
        <v>76.835817119999987</v>
      </c>
    </row>
    <row r="163" spans="2:9" x14ac:dyDescent="0.25">
      <c r="E163" s="192"/>
      <c r="F163" s="1"/>
      <c r="G163" s="1"/>
      <c r="H163" s="1"/>
      <c r="I163" s="101"/>
    </row>
    <row r="164" spans="2:9" ht="15.75" x14ac:dyDescent="0.25">
      <c r="C164" s="1" t="s">
        <v>94</v>
      </c>
      <c r="E164" s="193"/>
      <c r="F164" s="92"/>
      <c r="G164" s="92"/>
      <c r="H164" s="92"/>
      <c r="I164" s="55"/>
    </row>
    <row r="165" spans="2:9" ht="44.25" customHeight="1" x14ac:dyDescent="0.25">
      <c r="C165" s="12" t="s">
        <v>1</v>
      </c>
      <c r="D165" s="12" t="s">
        <v>2</v>
      </c>
      <c r="E165" s="189" t="s">
        <v>3</v>
      </c>
      <c r="F165" s="12" t="s">
        <v>4</v>
      </c>
      <c r="G165" s="12" t="s">
        <v>5</v>
      </c>
      <c r="H165" s="56" t="s">
        <v>6</v>
      </c>
      <c r="I165" s="15" t="s">
        <v>7</v>
      </c>
    </row>
    <row r="166" spans="2:9" ht="15.75" x14ac:dyDescent="0.25">
      <c r="C166" s="199">
        <v>10061106988</v>
      </c>
      <c r="D166" s="199" t="s">
        <v>91</v>
      </c>
      <c r="E166" s="201" t="s">
        <v>92</v>
      </c>
      <c r="F166" s="93">
        <v>16</v>
      </c>
      <c r="G166" s="93"/>
      <c r="H166" s="39">
        <v>1.32</v>
      </c>
      <c r="I166" s="94"/>
    </row>
    <row r="167" spans="2:9" ht="15.75" x14ac:dyDescent="0.25">
      <c r="B167">
        <v>89</v>
      </c>
      <c r="C167" s="200"/>
      <c r="D167" s="200"/>
      <c r="E167" s="202"/>
      <c r="F167" s="95">
        <v>18</v>
      </c>
      <c r="G167" s="95"/>
      <c r="H167" s="41">
        <v>1</v>
      </c>
      <c r="I167" s="96"/>
    </row>
    <row r="168" spans="2:9" ht="15.75" x14ac:dyDescent="0.25">
      <c r="C168" s="200"/>
      <c r="D168" s="200"/>
      <c r="E168" s="202"/>
      <c r="F168" s="95">
        <v>21</v>
      </c>
      <c r="G168" s="95"/>
      <c r="H168" s="41">
        <v>0.7</v>
      </c>
      <c r="I168" s="96"/>
    </row>
    <row r="169" spans="2:9" ht="15.75" x14ac:dyDescent="0.25">
      <c r="B169">
        <v>90</v>
      </c>
      <c r="C169" s="48">
        <v>10061106989</v>
      </c>
      <c r="D169" s="49" t="s">
        <v>91</v>
      </c>
      <c r="E169" s="202"/>
      <c r="F169" s="95">
        <v>23</v>
      </c>
      <c r="G169" s="95"/>
      <c r="H169" s="41">
        <v>0.76</v>
      </c>
      <c r="I169" s="96"/>
    </row>
    <row r="170" spans="2:9" ht="15.75" x14ac:dyDescent="0.25">
      <c r="B170">
        <v>91</v>
      </c>
      <c r="C170" s="200">
        <v>10061106987</v>
      </c>
      <c r="D170" s="200" t="s">
        <v>93</v>
      </c>
      <c r="E170" s="202"/>
      <c r="F170" s="95">
        <v>19</v>
      </c>
      <c r="G170" s="95"/>
      <c r="H170" s="41">
        <v>0.6</v>
      </c>
      <c r="I170" s="97"/>
    </row>
    <row r="171" spans="2:9" ht="15.75" x14ac:dyDescent="0.25">
      <c r="C171" s="204"/>
      <c r="D171" s="204"/>
      <c r="E171" s="203"/>
      <c r="F171" s="98">
        <v>20</v>
      </c>
      <c r="G171" s="98"/>
      <c r="H171" s="43">
        <v>0.46</v>
      </c>
      <c r="I171" s="52">
        <f>SUM(H166:H171)</f>
        <v>4.84</v>
      </c>
    </row>
    <row r="172" spans="2:9" x14ac:dyDescent="0.25">
      <c r="E172" s="194"/>
      <c r="F172" s="99"/>
      <c r="G172" s="99"/>
      <c r="H172" s="99"/>
    </row>
    <row r="173" spans="2:9" ht="15.75" x14ac:dyDescent="0.25">
      <c r="C173" s="122" t="s">
        <v>97</v>
      </c>
    </row>
    <row r="174" spans="2:9" ht="15.75" x14ac:dyDescent="0.25">
      <c r="B174">
        <v>92</v>
      </c>
      <c r="C174" s="159"/>
      <c r="D174" s="90"/>
      <c r="E174" s="196">
        <v>378</v>
      </c>
      <c r="F174" s="160">
        <v>1624</v>
      </c>
      <c r="G174" s="90"/>
      <c r="H174" s="120">
        <v>0.28000000000000003</v>
      </c>
      <c r="I174" s="121">
        <f>H174</f>
        <v>0.28000000000000003</v>
      </c>
    </row>
    <row r="175" spans="2:9" ht="17.25" x14ac:dyDescent="0.3">
      <c r="I175" s="123">
        <f>I162+I73+I171+I174</f>
        <v>119.29981711999999</v>
      </c>
    </row>
  </sheetData>
  <mergeCells count="108">
    <mergeCell ref="C14:C16"/>
    <mergeCell ref="D14:D16"/>
    <mergeCell ref="E14:E16"/>
    <mergeCell ref="C19:C22"/>
    <mergeCell ref="D19:D22"/>
    <mergeCell ref="E19:E22"/>
    <mergeCell ref="C6:C8"/>
    <mergeCell ref="D6:D8"/>
    <mergeCell ref="E6:E9"/>
    <mergeCell ref="C10:C11"/>
    <mergeCell ref="D10:D13"/>
    <mergeCell ref="E10:E13"/>
    <mergeCell ref="C12:C13"/>
    <mergeCell ref="D46:D49"/>
    <mergeCell ref="C51:C52"/>
    <mergeCell ref="D51:D52"/>
    <mergeCell ref="C91:C92"/>
    <mergeCell ref="D91:D92"/>
    <mergeCell ref="E91:E92"/>
    <mergeCell ref="E24:E26"/>
    <mergeCell ref="E27:E29"/>
    <mergeCell ref="C30:C31"/>
    <mergeCell ref="D30:D31"/>
    <mergeCell ref="E30:E42"/>
    <mergeCell ref="C32:C33"/>
    <mergeCell ref="D32:D33"/>
    <mergeCell ref="C34:C35"/>
    <mergeCell ref="D34:D35"/>
    <mergeCell ref="C36:C37"/>
    <mergeCell ref="D36:D37"/>
    <mergeCell ref="C38:C42"/>
    <mergeCell ref="D38:D42"/>
    <mergeCell ref="C93:C96"/>
    <mergeCell ref="D93:D96"/>
    <mergeCell ref="E93:E96"/>
    <mergeCell ref="C64:C65"/>
    <mergeCell ref="D64:D65"/>
    <mergeCell ref="C67:C70"/>
    <mergeCell ref="D67:D70"/>
    <mergeCell ref="E67:E72"/>
    <mergeCell ref="C88:C90"/>
    <mergeCell ref="D88:D90"/>
    <mergeCell ref="E88:E90"/>
    <mergeCell ref="E76:E87"/>
    <mergeCell ref="E43:E66"/>
    <mergeCell ref="C84:C87"/>
    <mergeCell ref="D84:D87"/>
    <mergeCell ref="C55:C56"/>
    <mergeCell ref="D55:D56"/>
    <mergeCell ref="C58:C61"/>
    <mergeCell ref="D58:D61"/>
    <mergeCell ref="C62:C63"/>
    <mergeCell ref="D62:D63"/>
    <mergeCell ref="C43:C44"/>
    <mergeCell ref="D43:D44"/>
    <mergeCell ref="C46:C49"/>
    <mergeCell ref="E102:E105"/>
    <mergeCell ref="C103:C104"/>
    <mergeCell ref="D103:D104"/>
    <mergeCell ref="C106:C107"/>
    <mergeCell ref="D106:D107"/>
    <mergeCell ref="E106:E107"/>
    <mergeCell ref="C97:C98"/>
    <mergeCell ref="D97:D98"/>
    <mergeCell ref="E97:E98"/>
    <mergeCell ref="C100:C101"/>
    <mergeCell ref="D100:D101"/>
    <mergeCell ref="E100:E101"/>
    <mergeCell ref="C114:C115"/>
    <mergeCell ref="D114:D115"/>
    <mergeCell ref="E114:E116"/>
    <mergeCell ref="C117:C118"/>
    <mergeCell ref="D117:D118"/>
    <mergeCell ref="E117:E118"/>
    <mergeCell ref="C108:C109"/>
    <mergeCell ref="D108:D109"/>
    <mergeCell ref="E108:E109"/>
    <mergeCell ref="C112:C113"/>
    <mergeCell ref="D112:D113"/>
    <mergeCell ref="E112:E113"/>
    <mergeCell ref="C138:C139"/>
    <mergeCell ref="D138:D139"/>
    <mergeCell ref="C140:C142"/>
    <mergeCell ref="D140:D142"/>
    <mergeCell ref="C143:C149"/>
    <mergeCell ref="D143:D149"/>
    <mergeCell ref="C119:C120"/>
    <mergeCell ref="D119:D120"/>
    <mergeCell ref="E119:E120"/>
    <mergeCell ref="C122:C123"/>
    <mergeCell ref="D122:D123"/>
    <mergeCell ref="E122:E149"/>
    <mergeCell ref="C124:C126"/>
    <mergeCell ref="D124:D126"/>
    <mergeCell ref="C127:C129"/>
    <mergeCell ref="D127:D129"/>
    <mergeCell ref="E160:E161"/>
    <mergeCell ref="C166:C168"/>
    <mergeCell ref="D166:D168"/>
    <mergeCell ref="E166:E171"/>
    <mergeCell ref="C170:C171"/>
    <mergeCell ref="D170:D171"/>
    <mergeCell ref="E150:E155"/>
    <mergeCell ref="C152:C153"/>
    <mergeCell ref="D152:D153"/>
    <mergeCell ref="C157:C158"/>
    <mergeCell ref="D157:D158"/>
    <mergeCell ref="E157:E159"/>
  </mergeCells>
  <printOptions horizontalCentered="1"/>
  <pageMargins left="0.25" right="0.25" top="0.5" bottom="0.25" header="0.3" footer="0.3"/>
  <pageSetup paperSize="9" fitToHeight="2" orientation="portrait" r:id="rId1"/>
  <rowBreaks count="2" manualBreakCount="2">
    <brk id="42" min="2" max="8" man="1"/>
    <brk id="121" min="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J31"/>
  <sheetViews>
    <sheetView workbookViewId="0">
      <selection activeCell="G33" sqref="G33"/>
    </sheetView>
  </sheetViews>
  <sheetFormatPr defaultRowHeight="15" x14ac:dyDescent="0.25"/>
  <cols>
    <col min="4" max="4" width="13.85546875" customWidth="1"/>
    <col min="5" max="5" width="13.5703125" customWidth="1"/>
    <col min="6" max="6" width="15.85546875" customWidth="1"/>
    <col min="7" max="7" width="13.5703125" customWidth="1"/>
    <col min="8" max="8" width="9" bestFit="1" customWidth="1"/>
  </cols>
  <sheetData>
    <row r="2" spans="4:8" ht="15.75" x14ac:dyDescent="0.25">
      <c r="D2" s="145" t="s">
        <v>0</v>
      </c>
    </row>
    <row r="3" spans="4:8" ht="15.75" x14ac:dyDescent="0.25">
      <c r="D3" s="6" t="s">
        <v>119</v>
      </c>
    </row>
    <row r="4" spans="4:8" ht="31.5" x14ac:dyDescent="0.25">
      <c r="D4" s="124" t="s">
        <v>121</v>
      </c>
      <c r="E4" s="124" t="s">
        <v>122</v>
      </c>
      <c r="F4" s="124" t="s">
        <v>98</v>
      </c>
      <c r="G4" s="124" t="s">
        <v>99</v>
      </c>
      <c r="H4" s="124" t="s">
        <v>101</v>
      </c>
    </row>
    <row r="5" spans="4:8" x14ac:dyDescent="0.25">
      <c r="D5" s="131"/>
      <c r="E5" s="125"/>
      <c r="F5" s="125"/>
      <c r="G5" s="125"/>
      <c r="H5" s="132"/>
    </row>
    <row r="6" spans="4:8" ht="15.75" x14ac:dyDescent="0.25">
      <c r="D6" s="133" t="s">
        <v>103</v>
      </c>
      <c r="E6" s="126">
        <v>223</v>
      </c>
      <c r="F6" s="126" t="s">
        <v>102</v>
      </c>
      <c r="G6" s="126">
        <v>225</v>
      </c>
      <c r="H6" s="134">
        <v>50</v>
      </c>
    </row>
    <row r="7" spans="4:8" ht="15.75" x14ac:dyDescent="0.25">
      <c r="D7" s="133"/>
      <c r="E7" s="126"/>
      <c r="F7" s="126"/>
      <c r="G7" s="126"/>
      <c r="H7" s="134"/>
    </row>
    <row r="8" spans="4:8" ht="15.75" x14ac:dyDescent="0.25">
      <c r="D8" s="233">
        <v>164</v>
      </c>
      <c r="E8" s="126">
        <v>223</v>
      </c>
      <c r="F8" s="126" t="s">
        <v>104</v>
      </c>
      <c r="G8" s="126" t="s">
        <v>105</v>
      </c>
      <c r="H8" s="134">
        <v>1.0660000000000001</v>
      </c>
    </row>
    <row r="9" spans="4:8" ht="15.75" x14ac:dyDescent="0.25">
      <c r="D9" s="234"/>
      <c r="E9" s="126"/>
      <c r="F9" s="126"/>
      <c r="G9" s="126"/>
      <c r="H9" s="134"/>
    </row>
    <row r="10" spans="4:8" ht="15.75" x14ac:dyDescent="0.25">
      <c r="D10" s="235"/>
      <c r="E10" s="126">
        <v>223</v>
      </c>
      <c r="F10" s="126" t="s">
        <v>106</v>
      </c>
      <c r="G10" s="126">
        <v>178</v>
      </c>
      <c r="H10" s="134">
        <v>0.5</v>
      </c>
    </row>
    <row r="11" spans="4:8" ht="15.75" x14ac:dyDescent="0.25">
      <c r="D11" s="133"/>
      <c r="E11" s="126"/>
      <c r="F11" s="126"/>
      <c r="G11" s="126"/>
      <c r="H11" s="134"/>
    </row>
    <row r="12" spans="4:8" ht="15.75" x14ac:dyDescent="0.25">
      <c r="D12" s="135">
        <v>2660</v>
      </c>
      <c r="E12" s="126">
        <v>223</v>
      </c>
      <c r="F12" s="127" t="s">
        <v>107</v>
      </c>
      <c r="G12" s="128" t="s">
        <v>123</v>
      </c>
      <c r="H12" s="134">
        <v>1.42</v>
      </c>
    </row>
    <row r="13" spans="4:8" ht="15.75" x14ac:dyDescent="0.25">
      <c r="D13" s="133"/>
      <c r="E13" s="126"/>
      <c r="F13" s="126"/>
      <c r="G13" s="126"/>
      <c r="H13" s="134"/>
    </row>
    <row r="14" spans="4:8" ht="15.75" x14ac:dyDescent="0.25">
      <c r="D14" s="133">
        <v>10061100143</v>
      </c>
      <c r="E14" s="126">
        <v>223</v>
      </c>
      <c r="F14" s="127">
        <v>7</v>
      </c>
      <c r="G14" s="126">
        <v>181</v>
      </c>
      <c r="H14" s="134">
        <f>1.238</f>
        <v>1.238</v>
      </c>
    </row>
    <row r="15" spans="4:8" ht="15.75" x14ac:dyDescent="0.25">
      <c r="D15" s="133"/>
      <c r="E15" s="126"/>
      <c r="F15" s="127"/>
      <c r="G15" s="126"/>
      <c r="H15" s="134"/>
    </row>
    <row r="16" spans="4:8" ht="15.75" x14ac:dyDescent="0.25">
      <c r="D16" s="137">
        <v>10061007390</v>
      </c>
      <c r="E16" s="126">
        <v>223</v>
      </c>
      <c r="F16" s="127">
        <v>8</v>
      </c>
      <c r="G16" s="126">
        <v>181</v>
      </c>
      <c r="H16" s="134">
        <v>1.0589999999999999</v>
      </c>
    </row>
    <row r="17" spans="4:10" ht="15.75" x14ac:dyDescent="0.25">
      <c r="D17" s="138"/>
      <c r="E17" s="129"/>
      <c r="F17" s="129"/>
      <c r="G17" s="129"/>
      <c r="H17" s="134"/>
    </row>
    <row r="18" spans="4:10" ht="15.75" x14ac:dyDescent="0.25">
      <c r="D18" s="139">
        <v>10061100146</v>
      </c>
      <c r="E18" s="126">
        <v>223</v>
      </c>
      <c r="F18" s="126" t="s">
        <v>108</v>
      </c>
      <c r="G18" s="126">
        <v>183</v>
      </c>
      <c r="H18" s="134">
        <f>0.5+0.5</f>
        <v>1</v>
      </c>
    </row>
    <row r="19" spans="4:10" ht="15.75" x14ac:dyDescent="0.25">
      <c r="D19" s="133"/>
      <c r="E19" s="126"/>
      <c r="F19" s="126"/>
      <c r="G19" s="126"/>
      <c r="H19" s="134"/>
    </row>
    <row r="20" spans="4:10" x14ac:dyDescent="0.25">
      <c r="D20" s="137">
        <v>10061007396</v>
      </c>
      <c r="E20" s="126">
        <v>223</v>
      </c>
      <c r="F20" s="127">
        <v>23</v>
      </c>
      <c r="G20" s="127">
        <v>294</v>
      </c>
      <c r="H20" s="136">
        <v>1.927</v>
      </c>
    </row>
    <row r="21" spans="4:10" ht="15.75" x14ac:dyDescent="0.25">
      <c r="D21" s="137"/>
      <c r="E21" s="127"/>
      <c r="F21" s="127"/>
      <c r="G21" s="127"/>
      <c r="H21" s="134"/>
    </row>
    <row r="22" spans="4:10" ht="15.75" x14ac:dyDescent="0.25">
      <c r="D22" s="137">
        <v>10061007393</v>
      </c>
      <c r="E22" s="126">
        <v>223</v>
      </c>
      <c r="F22" s="127">
        <v>6</v>
      </c>
      <c r="G22" s="127">
        <v>176</v>
      </c>
      <c r="H22" s="134">
        <v>0.32200000000000001</v>
      </c>
    </row>
    <row r="23" spans="4:10" ht="15.75" x14ac:dyDescent="0.25">
      <c r="D23" s="137"/>
      <c r="E23" s="127"/>
      <c r="F23" s="127"/>
      <c r="G23" s="127"/>
      <c r="H23" s="134"/>
    </row>
    <row r="24" spans="4:10" ht="15.75" x14ac:dyDescent="0.25">
      <c r="D24" s="137">
        <v>10061007399</v>
      </c>
      <c r="E24" s="126">
        <v>223</v>
      </c>
      <c r="F24" s="127">
        <v>5</v>
      </c>
      <c r="G24" s="127">
        <v>182</v>
      </c>
      <c r="H24" s="134">
        <v>3</v>
      </c>
    </row>
    <row r="25" spans="4:10" ht="15.75" x14ac:dyDescent="0.25">
      <c r="D25" s="137"/>
      <c r="E25" s="127"/>
      <c r="F25" s="127"/>
      <c r="G25" s="127"/>
      <c r="H25" s="134"/>
    </row>
    <row r="26" spans="4:10" ht="15.75" x14ac:dyDescent="0.25">
      <c r="D26" s="137">
        <v>10061007402</v>
      </c>
      <c r="E26" s="126">
        <v>223</v>
      </c>
      <c r="F26" s="127" t="s">
        <v>109</v>
      </c>
      <c r="G26" s="127" t="s">
        <v>110</v>
      </c>
      <c r="H26" s="134">
        <v>5</v>
      </c>
    </row>
    <row r="27" spans="4:10" ht="15.75" x14ac:dyDescent="0.25">
      <c r="D27" s="137"/>
      <c r="E27" s="127"/>
      <c r="F27" s="127"/>
      <c r="G27" s="127"/>
      <c r="H27" s="134"/>
    </row>
    <row r="28" spans="4:10" ht="15.75" x14ac:dyDescent="0.25">
      <c r="D28" s="230">
        <v>10061202127</v>
      </c>
      <c r="E28" s="130" t="s">
        <v>116</v>
      </c>
      <c r="F28" s="127" t="s">
        <v>114</v>
      </c>
      <c r="G28" s="127"/>
      <c r="H28" s="134">
        <v>4.95</v>
      </c>
    </row>
    <row r="29" spans="4:10" ht="15.75" x14ac:dyDescent="0.25">
      <c r="D29" s="231"/>
      <c r="E29" s="127" t="s">
        <v>117</v>
      </c>
      <c r="F29" s="127" t="s">
        <v>113</v>
      </c>
      <c r="G29" s="127"/>
      <c r="H29" s="134">
        <v>5.12</v>
      </c>
    </row>
    <row r="30" spans="4:10" ht="15.75" x14ac:dyDescent="0.25">
      <c r="D30" s="232"/>
      <c r="E30" s="143" t="s">
        <v>118</v>
      </c>
      <c r="F30" s="140" t="s">
        <v>115</v>
      </c>
      <c r="G30" s="141"/>
      <c r="H30" s="142">
        <v>91.66</v>
      </c>
      <c r="J30" s="100"/>
    </row>
    <row r="31" spans="4:10" x14ac:dyDescent="0.25">
      <c r="H31" s="144">
        <f>SUM(H6:H30)</f>
        <v>168.262</v>
      </c>
    </row>
  </sheetData>
  <mergeCells count="2">
    <mergeCell ref="D28:D30"/>
    <mergeCell ref="D8:D10"/>
  </mergeCells>
  <printOptions horizontalCentere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8"/>
  <sheetViews>
    <sheetView topLeftCell="A21" workbookViewId="0">
      <selection activeCell="G34" sqref="G34"/>
    </sheetView>
  </sheetViews>
  <sheetFormatPr defaultRowHeight="15" x14ac:dyDescent="0.25"/>
  <cols>
    <col min="3" max="3" width="9.140625" style="146"/>
    <col min="4" max="4" width="24.7109375" style="146" bestFit="1" customWidth="1"/>
    <col min="5" max="5" width="14.28515625" style="146" bestFit="1" customWidth="1"/>
    <col min="6" max="6" width="30.85546875" style="146" customWidth="1"/>
    <col min="7" max="7" width="7.5703125" style="146" bestFit="1" customWidth="1"/>
  </cols>
  <sheetData>
    <row r="2" spans="3:7" x14ac:dyDescent="0.25">
      <c r="D2" s="1" t="s">
        <v>150</v>
      </c>
    </row>
    <row r="3" spans="3:7" x14ac:dyDescent="0.25">
      <c r="D3" s="1" t="s">
        <v>144</v>
      </c>
    </row>
    <row r="4" spans="3:7" x14ac:dyDescent="0.25">
      <c r="C4" s="147" t="s">
        <v>149</v>
      </c>
      <c r="D4" s="147" t="s">
        <v>124</v>
      </c>
      <c r="E4" s="147" t="s">
        <v>121</v>
      </c>
      <c r="F4" s="147" t="s">
        <v>98</v>
      </c>
      <c r="G4" s="147" t="s">
        <v>125</v>
      </c>
    </row>
    <row r="5" spans="3:7" x14ac:dyDescent="0.25">
      <c r="C5" s="155" t="s">
        <v>134</v>
      </c>
      <c r="D5" s="148" t="s">
        <v>126</v>
      </c>
      <c r="E5" s="148">
        <v>10061702677</v>
      </c>
      <c r="F5" s="172" t="s">
        <v>127</v>
      </c>
      <c r="G5" s="149">
        <v>4.4400000000000004</v>
      </c>
    </row>
    <row r="6" spans="3:7" x14ac:dyDescent="0.25">
      <c r="C6" s="155" t="s">
        <v>134</v>
      </c>
      <c r="D6" s="148" t="s">
        <v>128</v>
      </c>
      <c r="E6" s="148">
        <v>10062001568</v>
      </c>
      <c r="F6" s="166">
        <v>267</v>
      </c>
      <c r="G6" s="178">
        <f>2</f>
        <v>2</v>
      </c>
    </row>
    <row r="7" spans="3:7" x14ac:dyDescent="0.25">
      <c r="C7" s="155" t="s">
        <v>134</v>
      </c>
      <c r="D7" s="148" t="s">
        <v>129</v>
      </c>
      <c r="E7" s="148">
        <v>10061706171</v>
      </c>
      <c r="F7" s="148">
        <v>167</v>
      </c>
      <c r="G7" s="178">
        <v>0.39945000000000003</v>
      </c>
    </row>
    <row r="8" spans="3:7" x14ac:dyDescent="0.25">
      <c r="C8" s="155" t="s">
        <v>134</v>
      </c>
      <c r="D8" s="148" t="s">
        <v>130</v>
      </c>
      <c r="E8" s="148">
        <v>10061702683</v>
      </c>
      <c r="F8" s="148">
        <v>166</v>
      </c>
      <c r="G8" s="178">
        <v>0.184</v>
      </c>
    </row>
    <row r="9" spans="3:7" x14ac:dyDescent="0.25">
      <c r="C9" s="155" t="s">
        <v>134</v>
      </c>
      <c r="D9" s="148" t="s">
        <v>131</v>
      </c>
      <c r="E9" s="148">
        <v>10061706174</v>
      </c>
      <c r="F9" s="172" t="s">
        <v>111</v>
      </c>
      <c r="G9" s="178">
        <v>0.53400000000000003</v>
      </c>
    </row>
    <row r="10" spans="3:7" x14ac:dyDescent="0.25">
      <c r="C10" s="155" t="s">
        <v>134</v>
      </c>
      <c r="D10" s="148" t="s">
        <v>132</v>
      </c>
      <c r="E10" s="148">
        <v>10061702680</v>
      </c>
      <c r="F10" s="172" t="s">
        <v>112</v>
      </c>
      <c r="G10" s="178">
        <v>0.59</v>
      </c>
    </row>
    <row r="11" spans="3:7" x14ac:dyDescent="0.25">
      <c r="F11" s="151" t="s">
        <v>174</v>
      </c>
      <c r="G11" s="176">
        <f>SUM(G5:G10)</f>
        <v>8.147450000000001</v>
      </c>
    </row>
    <row r="12" spans="3:7" x14ac:dyDescent="0.25">
      <c r="F12" s="180"/>
      <c r="G12" s="181"/>
    </row>
    <row r="13" spans="3:7" x14ac:dyDescent="0.25">
      <c r="F13" s="180"/>
      <c r="G13" s="181"/>
    </row>
    <row r="14" spans="3:7" x14ac:dyDescent="0.25">
      <c r="D14" s="150" t="s">
        <v>145</v>
      </c>
      <c r="G14" s="175"/>
    </row>
    <row r="15" spans="3:7" x14ac:dyDescent="0.25">
      <c r="C15" s="147" t="s">
        <v>149</v>
      </c>
      <c r="D15" s="147" t="s">
        <v>133</v>
      </c>
      <c r="E15" s="147" t="s">
        <v>100</v>
      </c>
      <c r="F15" s="151" t="s">
        <v>148</v>
      </c>
      <c r="G15" s="152" t="s">
        <v>125</v>
      </c>
    </row>
    <row r="16" spans="3:7" x14ac:dyDescent="0.25">
      <c r="C16" s="155" t="s">
        <v>134</v>
      </c>
      <c r="D16" s="153" t="s">
        <v>135</v>
      </c>
      <c r="E16" s="236">
        <v>10061103897</v>
      </c>
      <c r="F16" s="154">
        <v>247</v>
      </c>
      <c r="G16" s="179">
        <v>0.13</v>
      </c>
    </row>
    <row r="17" spans="3:7" x14ac:dyDescent="0.25">
      <c r="C17" s="164" t="s">
        <v>115</v>
      </c>
      <c r="D17" s="155" t="s">
        <v>136</v>
      </c>
      <c r="E17" s="156">
        <v>2266</v>
      </c>
      <c r="F17" s="157">
        <v>385</v>
      </c>
      <c r="G17" s="179">
        <v>7.0000000000000007E-2</v>
      </c>
    </row>
    <row r="18" spans="3:7" x14ac:dyDescent="0.25">
      <c r="C18" s="164" t="s">
        <v>115</v>
      </c>
      <c r="D18" s="155" t="s">
        <v>136</v>
      </c>
      <c r="E18" s="156">
        <v>2266</v>
      </c>
      <c r="F18" s="157">
        <v>386</v>
      </c>
      <c r="G18" s="179">
        <v>0.47</v>
      </c>
    </row>
    <row r="19" spans="3:7" x14ac:dyDescent="0.25">
      <c r="C19" s="164" t="s">
        <v>115</v>
      </c>
      <c r="D19" s="155" t="s">
        <v>136</v>
      </c>
      <c r="E19" s="156">
        <v>2266</v>
      </c>
      <c r="F19" s="157">
        <v>414</v>
      </c>
      <c r="G19" s="179">
        <v>0.77</v>
      </c>
    </row>
    <row r="20" spans="3:7" x14ac:dyDescent="0.25">
      <c r="C20" s="164" t="s">
        <v>115</v>
      </c>
      <c r="D20" s="155" t="s">
        <v>136</v>
      </c>
      <c r="E20" s="158">
        <v>2266</v>
      </c>
      <c r="F20" s="157">
        <v>443</v>
      </c>
      <c r="G20" s="179">
        <v>0.56999999999999995</v>
      </c>
    </row>
    <row r="21" spans="3:7" x14ac:dyDescent="0.25">
      <c r="C21" s="164" t="s">
        <v>115</v>
      </c>
      <c r="D21" s="155" t="s">
        <v>137</v>
      </c>
      <c r="E21" s="238">
        <v>10061210463</v>
      </c>
      <c r="F21" s="157">
        <v>902</v>
      </c>
      <c r="G21" s="179">
        <v>0.36</v>
      </c>
    </row>
    <row r="22" spans="3:7" x14ac:dyDescent="0.25">
      <c r="C22" s="164" t="s">
        <v>115</v>
      </c>
      <c r="D22" s="155" t="s">
        <v>138</v>
      </c>
      <c r="E22" s="238">
        <v>10061404152</v>
      </c>
      <c r="F22" s="157" t="s">
        <v>139</v>
      </c>
      <c r="G22" s="179">
        <f>0.18+0.1</f>
        <v>0.28000000000000003</v>
      </c>
    </row>
    <row r="23" spans="3:7" x14ac:dyDescent="0.25">
      <c r="C23" s="155" t="s">
        <v>140</v>
      </c>
      <c r="D23" s="155" t="s">
        <v>141</v>
      </c>
      <c r="E23" s="238">
        <v>10061309315</v>
      </c>
      <c r="F23" s="157">
        <v>17</v>
      </c>
      <c r="G23" s="179">
        <v>0.38</v>
      </c>
    </row>
    <row r="24" spans="3:7" x14ac:dyDescent="0.25">
      <c r="C24" s="164" t="s">
        <v>115</v>
      </c>
      <c r="D24" s="155" t="s">
        <v>142</v>
      </c>
      <c r="E24" s="238">
        <v>8106</v>
      </c>
      <c r="F24" s="157">
        <v>408</v>
      </c>
      <c r="G24" s="179">
        <v>0.62</v>
      </c>
    </row>
    <row r="25" spans="3:7" x14ac:dyDescent="0.25">
      <c r="C25" s="164" t="s">
        <v>115</v>
      </c>
      <c r="D25" s="155" t="s">
        <v>142</v>
      </c>
      <c r="E25" s="238">
        <v>1793</v>
      </c>
      <c r="F25" s="157">
        <v>588</v>
      </c>
      <c r="G25" s="179">
        <v>0.83</v>
      </c>
    </row>
    <row r="26" spans="3:7" x14ac:dyDescent="0.25">
      <c r="C26" s="164" t="s">
        <v>134</v>
      </c>
      <c r="D26" s="155" t="s">
        <v>143</v>
      </c>
      <c r="E26" s="238">
        <v>10061501194</v>
      </c>
      <c r="F26" s="157">
        <v>474</v>
      </c>
      <c r="G26" s="179">
        <v>1.32</v>
      </c>
    </row>
    <row r="27" spans="3:7" x14ac:dyDescent="0.25">
      <c r="G27" s="173">
        <f>SUM(G16:G26)</f>
        <v>5.8</v>
      </c>
    </row>
    <row r="28" spans="3:7" x14ac:dyDescent="0.25">
      <c r="D28" s="150" t="s">
        <v>168</v>
      </c>
    </row>
    <row r="29" spans="3:7" x14ac:dyDescent="0.25">
      <c r="C29" s="147" t="s">
        <v>149</v>
      </c>
      <c r="D29" s="147" t="s">
        <v>151</v>
      </c>
      <c r="E29" s="147" t="s">
        <v>100</v>
      </c>
      <c r="F29" s="151" t="s">
        <v>148</v>
      </c>
      <c r="G29" s="163" t="s">
        <v>125</v>
      </c>
    </row>
    <row r="30" spans="3:7" x14ac:dyDescent="0.25">
      <c r="C30" s="164" t="s">
        <v>115</v>
      </c>
      <c r="D30" s="165" t="s">
        <v>146</v>
      </c>
      <c r="E30" s="237">
        <v>1452</v>
      </c>
      <c r="F30" s="166">
        <v>694</v>
      </c>
      <c r="G30" s="167">
        <v>0.02</v>
      </c>
    </row>
    <row r="31" spans="3:7" x14ac:dyDescent="0.25">
      <c r="C31" s="165" t="s">
        <v>152</v>
      </c>
      <c r="D31" s="165" t="s">
        <v>153</v>
      </c>
      <c r="E31" s="237">
        <v>7927</v>
      </c>
      <c r="F31" s="166">
        <v>135</v>
      </c>
      <c r="G31" s="167">
        <v>0.1</v>
      </c>
    </row>
    <row r="32" spans="3:7" x14ac:dyDescent="0.25">
      <c r="C32" s="165" t="s">
        <v>155</v>
      </c>
      <c r="D32" s="165" t="s">
        <v>154</v>
      </c>
      <c r="E32" s="237">
        <v>8075</v>
      </c>
      <c r="F32" s="166">
        <v>262</v>
      </c>
      <c r="G32" s="167">
        <v>4.1250000000000002E-2</v>
      </c>
    </row>
    <row r="33" spans="3:7" x14ac:dyDescent="0.25">
      <c r="C33" s="155" t="s">
        <v>115</v>
      </c>
      <c r="D33" s="165" t="s">
        <v>157</v>
      </c>
      <c r="E33" s="237">
        <v>5604</v>
      </c>
      <c r="F33" s="166" t="s">
        <v>156</v>
      </c>
      <c r="G33" s="167">
        <v>1.51</v>
      </c>
    </row>
    <row r="34" spans="3:7" x14ac:dyDescent="0.25">
      <c r="C34" s="164" t="s">
        <v>134</v>
      </c>
      <c r="D34" s="165" t="s">
        <v>158</v>
      </c>
      <c r="E34" s="169">
        <v>5962</v>
      </c>
      <c r="F34" s="166">
        <v>252</v>
      </c>
      <c r="G34" s="168">
        <v>0.18</v>
      </c>
    </row>
    <row r="35" spans="3:7" x14ac:dyDescent="0.25">
      <c r="C35" s="164" t="s">
        <v>134</v>
      </c>
      <c r="D35" s="165" t="s">
        <v>160</v>
      </c>
      <c r="E35" s="237">
        <v>4664</v>
      </c>
      <c r="F35" s="166" t="s">
        <v>159</v>
      </c>
      <c r="G35" s="167">
        <v>0.28999999999999998</v>
      </c>
    </row>
    <row r="36" spans="3:7" x14ac:dyDescent="0.25">
      <c r="C36" s="155" t="s">
        <v>115</v>
      </c>
      <c r="D36" s="165" t="s">
        <v>147</v>
      </c>
      <c r="E36" s="237">
        <v>4665</v>
      </c>
      <c r="F36" s="166">
        <v>218</v>
      </c>
      <c r="G36" s="167">
        <v>1</v>
      </c>
    </row>
    <row r="37" spans="3:7" x14ac:dyDescent="0.25">
      <c r="C37" s="155" t="s">
        <v>134</v>
      </c>
      <c r="D37" s="165" t="s">
        <v>163</v>
      </c>
      <c r="E37" s="237">
        <v>6333</v>
      </c>
      <c r="F37" s="166" t="s">
        <v>161</v>
      </c>
      <c r="G37" s="167">
        <v>0.36</v>
      </c>
    </row>
    <row r="38" spans="3:7" x14ac:dyDescent="0.25">
      <c r="C38" s="155" t="s">
        <v>134</v>
      </c>
      <c r="D38" s="165" t="s">
        <v>162</v>
      </c>
      <c r="E38" s="237">
        <v>4119</v>
      </c>
      <c r="F38" s="166">
        <v>233</v>
      </c>
      <c r="G38" s="167">
        <v>0.22</v>
      </c>
    </row>
    <row r="39" spans="3:7" x14ac:dyDescent="0.25">
      <c r="C39" s="155" t="s">
        <v>115</v>
      </c>
      <c r="D39" s="165" t="s">
        <v>146</v>
      </c>
      <c r="E39" s="237">
        <v>730</v>
      </c>
      <c r="F39" s="166" t="s">
        <v>164</v>
      </c>
      <c r="G39" s="167">
        <v>1.28</v>
      </c>
    </row>
    <row r="40" spans="3:7" x14ac:dyDescent="0.25">
      <c r="C40" s="155" t="s">
        <v>115</v>
      </c>
      <c r="D40" s="165" t="s">
        <v>166</v>
      </c>
      <c r="E40" s="237">
        <v>794</v>
      </c>
      <c r="F40" s="166" t="s">
        <v>165</v>
      </c>
      <c r="G40" s="167">
        <v>0.65</v>
      </c>
    </row>
    <row r="41" spans="3:7" x14ac:dyDescent="0.25">
      <c r="C41" s="155" t="s">
        <v>167</v>
      </c>
      <c r="D41" s="165" t="s">
        <v>171</v>
      </c>
      <c r="E41" s="237">
        <v>10061107585</v>
      </c>
      <c r="F41" s="166">
        <v>109</v>
      </c>
      <c r="G41" s="167">
        <v>0.86</v>
      </c>
    </row>
    <row r="42" spans="3:7" x14ac:dyDescent="0.25">
      <c r="C42" s="155" t="s">
        <v>115</v>
      </c>
      <c r="D42" s="165" t="s">
        <v>172</v>
      </c>
      <c r="E42" s="237">
        <v>10061109635</v>
      </c>
      <c r="F42" s="166">
        <v>926</v>
      </c>
      <c r="G42" s="167">
        <v>0.37</v>
      </c>
    </row>
    <row r="43" spans="3:7" x14ac:dyDescent="0.25">
      <c r="G43" s="174">
        <f>SUM(G30:G42)</f>
        <v>6.8812500000000005</v>
      </c>
    </row>
    <row r="45" spans="3:7" x14ac:dyDescent="0.25">
      <c r="D45" s="171" t="s">
        <v>169</v>
      </c>
    </row>
    <row r="46" spans="3:7" x14ac:dyDescent="0.25">
      <c r="C46" s="170" t="s">
        <v>170</v>
      </c>
      <c r="D46" s="170"/>
      <c r="E46" s="165"/>
      <c r="F46" s="165"/>
      <c r="G46" s="151">
        <v>1.337</v>
      </c>
    </row>
    <row r="48" spans="3:7" x14ac:dyDescent="0.25">
      <c r="F48" s="151" t="s">
        <v>173</v>
      </c>
      <c r="G48" s="173">
        <f>G27+G43+G46</f>
        <v>14.01825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8"/>
  <sheetViews>
    <sheetView workbookViewId="0">
      <selection activeCell="C5" sqref="C5"/>
    </sheetView>
  </sheetViews>
  <sheetFormatPr defaultRowHeight="15" x14ac:dyDescent="0.25"/>
  <cols>
    <col min="3" max="3" width="27.5703125" bestFit="1" customWidth="1"/>
  </cols>
  <sheetData>
    <row r="5" spans="3:5" x14ac:dyDescent="0.25">
      <c r="C5" t="s">
        <v>175</v>
      </c>
      <c r="D5" s="101">
        <f>'Mortgage FH Land'!I175</f>
        <v>119.29981711999999</v>
      </c>
    </row>
    <row r="6" spans="3:5" x14ac:dyDescent="0.25">
      <c r="C6" t="s">
        <v>176</v>
      </c>
      <c r="D6" s="100">
        <f>'Non Mortgage Land details to be'!G48</f>
        <v>14.01825</v>
      </c>
      <c r="E6" s="177">
        <f>SUM(D5:D6)</f>
        <v>133.31806711999999</v>
      </c>
    </row>
    <row r="7" spans="3:5" x14ac:dyDescent="0.25">
      <c r="C7" t="s">
        <v>177</v>
      </c>
      <c r="D7">
        <f>'Mortgage LH Land'!H31</f>
        <v>168.262</v>
      </c>
      <c r="E7" s="177"/>
    </row>
    <row r="8" spans="3:5" x14ac:dyDescent="0.25">
      <c r="C8" t="s">
        <v>178</v>
      </c>
      <c r="D8" s="100">
        <f>'Non Mortgage Land details to be'!G11</f>
        <v>8.147450000000001</v>
      </c>
      <c r="E8" s="177">
        <f>SUM(D7:D8)</f>
        <v>176.40944999999999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Mortgage FH Land</vt:lpstr>
      <vt:lpstr>Mortgage LH Land</vt:lpstr>
      <vt:lpstr>Non Mortgage Land details to be</vt:lpstr>
      <vt:lpstr>Summery</vt:lpstr>
      <vt:lpstr>'Mortgage FH Land'!Print_Area</vt:lpstr>
      <vt:lpstr>'Mortgage LH Land'!Print_Area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SURAJIT MOHAPATRA</dc:creator>
  <cp:lastModifiedBy>Surajit Mohapatra</cp:lastModifiedBy>
  <cp:lastPrinted>2021-03-18T06:13:05Z</cp:lastPrinted>
  <dcterms:created xsi:type="dcterms:W3CDTF">2021-01-30T08:32:17Z</dcterms:created>
  <dcterms:modified xsi:type="dcterms:W3CDTF">2023-11-22T05:05:48Z</dcterms:modified>
</cp:coreProperties>
</file>