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0115" windowHeight="7995"/>
  </bookViews>
  <sheets>
    <sheet name="RA017F " sheetId="21" r:id="rId1"/>
    <sheet name="RA016F" sheetId="20" r:id="rId2"/>
    <sheet name="RA015F" sheetId="19" r:id="rId3"/>
    <sheet name="RA014F" sheetId="18" r:id="rId4"/>
    <sheet name="RA013F" sheetId="17" r:id="rId5"/>
    <sheet name="RA012F" sheetId="16" r:id="rId6"/>
    <sheet name="RA011F" sheetId="15" r:id="rId7"/>
    <sheet name="RA010F" sheetId="14" r:id="rId8"/>
    <sheet name="RA09F" sheetId="13" r:id="rId9"/>
    <sheet name="RA08F" sheetId="12" r:id="rId10"/>
    <sheet name="RA07F" sheetId="11" r:id="rId11"/>
    <sheet name="RA06F" sheetId="9" r:id="rId12"/>
    <sheet name="RA05F" sheetId="10" r:id="rId13"/>
    <sheet name="RA04F" sheetId="8" r:id="rId14"/>
    <sheet name="RA03F " sheetId="7" r:id="rId15"/>
    <sheet name="Advance" sheetId="4" r:id="rId16"/>
    <sheet name="RA02F" sheetId="6" r:id="rId17"/>
    <sheet name="RA02_70%" sheetId="5" state="hidden" r:id="rId18"/>
    <sheet name="RA01_F" sheetId="2" state="hidden" r:id="rId19"/>
    <sheet name="Sheet1" sheetId="22" r:id="rId20"/>
  </sheets>
  <definedNames>
    <definedName name="_xlnm.Print_Area" localSheetId="15">Advance!$A$1:$G$67</definedName>
    <definedName name="_xlnm.Print_Area" localSheetId="18">RA01_F!$A$1:$G$64</definedName>
    <definedName name="_xlnm.Print_Area" localSheetId="7">RA010F!$A$1:$G$67</definedName>
    <definedName name="_xlnm.Print_Area" localSheetId="6">RA011F!$A$1:$G$67</definedName>
    <definedName name="_xlnm.Print_Area" localSheetId="5">RA012F!$A$1:$G$67</definedName>
    <definedName name="_xlnm.Print_Area" localSheetId="4">RA013F!$A$1:$G$67</definedName>
    <definedName name="_xlnm.Print_Area" localSheetId="3">RA014F!$A$1:$G$67</definedName>
    <definedName name="_xlnm.Print_Area" localSheetId="2">RA015F!$A$1:$G$67</definedName>
    <definedName name="_xlnm.Print_Area" localSheetId="1">RA016F!$A$1:$G$68</definedName>
    <definedName name="_xlnm.Print_Area" localSheetId="0">'RA017F '!$A$1:$G$68</definedName>
    <definedName name="_xlnm.Print_Area" localSheetId="17">'RA02_70%'!$A$1:$G$67</definedName>
    <definedName name="_xlnm.Print_Area" localSheetId="16">RA02F!$A$1:$G$67</definedName>
    <definedName name="_xlnm.Print_Area" localSheetId="14">'RA03F '!$A$1:$G$67</definedName>
    <definedName name="_xlnm.Print_Area" localSheetId="13">RA04F!$A$1:$G$67</definedName>
    <definedName name="_xlnm.Print_Area" localSheetId="12">RA05F!$A$1:$G$67</definedName>
    <definedName name="_xlnm.Print_Area" localSheetId="11">RA06F!$A$1:$G$67</definedName>
    <definedName name="_xlnm.Print_Area" localSheetId="10">RA07F!$A$1:$G$67</definedName>
    <definedName name="_xlnm.Print_Area" localSheetId="9">RA08F!$A$1:$G$67</definedName>
    <definedName name="_xlnm.Print_Area" localSheetId="8">RA09F!$A$1:$G$67</definedName>
  </definedNames>
  <calcPr calcId="144525"/>
</workbook>
</file>

<file path=xl/calcChain.xml><?xml version="1.0" encoding="utf-8"?>
<calcChain xmlns="http://schemas.openxmlformats.org/spreadsheetml/2006/main">
  <c r="F31" i="21" l="1"/>
  <c r="G31" i="21"/>
  <c r="F30" i="21"/>
  <c r="F54" i="21" l="1"/>
  <c r="G47" i="21"/>
  <c r="F47" i="21"/>
  <c r="F41" i="21"/>
  <c r="F40" i="21"/>
  <c r="I38" i="21"/>
  <c r="F35" i="21"/>
  <c r="F34" i="21"/>
  <c r="G37" i="21"/>
  <c r="G43" i="21" s="1"/>
  <c r="G48" i="21" s="1"/>
  <c r="F28" i="21"/>
  <c r="F27" i="21"/>
  <c r="I26" i="21"/>
  <c r="F26" i="21"/>
  <c r="F37" i="21" l="1"/>
  <c r="F43" i="21" s="1"/>
  <c r="F48" i="21" s="1"/>
  <c r="D19" i="21" s="1"/>
  <c r="F28" i="20"/>
  <c r="F26" i="20"/>
  <c r="F27" i="20"/>
  <c r="E31" i="20"/>
  <c r="E37" i="20" s="1"/>
  <c r="E43" i="20" s="1"/>
  <c r="E48" i="20" s="1"/>
  <c r="G31" i="20"/>
  <c r="I26" i="20" l="1"/>
  <c r="F54" i="20" l="1"/>
  <c r="G47" i="20"/>
  <c r="F47" i="20"/>
  <c r="F41" i="20"/>
  <c r="F40" i="20"/>
  <c r="I38" i="20"/>
  <c r="F35" i="20"/>
  <c r="F34" i="20"/>
  <c r="G37" i="20"/>
  <c r="G43" i="20" s="1"/>
  <c r="G48" i="20" s="1"/>
  <c r="F31" i="20"/>
  <c r="F37" i="20" l="1"/>
  <c r="F43" i="20" s="1"/>
  <c r="F48" i="20" s="1"/>
  <c r="D19" i="20" s="1"/>
  <c r="F53" i="19"/>
  <c r="G46" i="19"/>
  <c r="F46" i="19"/>
  <c r="F40" i="19"/>
  <c r="F39" i="19"/>
  <c r="I37" i="19"/>
  <c r="F34" i="19"/>
  <c r="F33" i="19"/>
  <c r="G30" i="19"/>
  <c r="G36" i="19" s="1"/>
  <c r="G42" i="19" s="1"/>
  <c r="G47" i="19" s="1"/>
  <c r="F26" i="19"/>
  <c r="F30" i="19" s="1"/>
  <c r="F36" i="19" s="1"/>
  <c r="F42" i="19" s="1"/>
  <c r="F47" i="19" s="1"/>
  <c r="D19" i="19" s="1"/>
  <c r="F53" i="18" l="1"/>
  <c r="G46" i="18"/>
  <c r="F46" i="18"/>
  <c r="F40" i="18"/>
  <c r="F39" i="18"/>
  <c r="I37" i="18"/>
  <c r="F34" i="18"/>
  <c r="F33" i="18"/>
  <c r="G30" i="18"/>
  <c r="G36" i="18" s="1"/>
  <c r="G42" i="18" s="1"/>
  <c r="G47" i="18" s="1"/>
  <c r="F26" i="18"/>
  <c r="F30" i="18" s="1"/>
  <c r="F53" i="17"/>
  <c r="G46" i="17"/>
  <c r="F46" i="17"/>
  <c r="F40" i="17"/>
  <c r="F39" i="17"/>
  <c r="I37" i="17"/>
  <c r="F34" i="17"/>
  <c r="F33" i="17"/>
  <c r="G30" i="17"/>
  <c r="G36" i="17" s="1"/>
  <c r="G42" i="17" s="1"/>
  <c r="G47" i="17" s="1"/>
  <c r="F26" i="17"/>
  <c r="F30" i="17" s="1"/>
  <c r="F53" i="16"/>
  <c r="G46" i="16"/>
  <c r="F46" i="16"/>
  <c r="F40" i="16"/>
  <c r="F39" i="16"/>
  <c r="I37" i="16"/>
  <c r="F34" i="16"/>
  <c r="F33" i="16"/>
  <c r="G30" i="16"/>
  <c r="G36" i="16" s="1"/>
  <c r="G42" i="16" s="1"/>
  <c r="G47" i="16" s="1"/>
  <c r="F26" i="16"/>
  <c r="F30" i="16" s="1"/>
  <c r="F36" i="17" l="1"/>
  <c r="F42" i="17" s="1"/>
  <c r="F47" i="17" s="1"/>
  <c r="D19" i="17" s="1"/>
  <c r="F36" i="18"/>
  <c r="F42" i="18" s="1"/>
  <c r="F47" i="18" s="1"/>
  <c r="D19" i="18" s="1"/>
  <c r="F36" i="16"/>
  <c r="F42" i="16" s="1"/>
  <c r="F47" i="16" s="1"/>
  <c r="D19" i="16" s="1"/>
  <c r="F53" i="15"/>
  <c r="G46" i="15"/>
  <c r="F46" i="15"/>
  <c r="F40" i="15"/>
  <c r="F39" i="15"/>
  <c r="I37" i="15"/>
  <c r="F34" i="15"/>
  <c r="F33" i="15"/>
  <c r="G30" i="15"/>
  <c r="G36" i="15" s="1"/>
  <c r="G42" i="15" s="1"/>
  <c r="G47" i="15" s="1"/>
  <c r="F26" i="15"/>
  <c r="F30" i="15" s="1"/>
  <c r="F53" i="14"/>
  <c r="G46" i="14"/>
  <c r="F46" i="14"/>
  <c r="F40" i="14"/>
  <c r="F39" i="14"/>
  <c r="I37" i="14"/>
  <c r="F34" i="14"/>
  <c r="F33" i="14"/>
  <c r="G30" i="14"/>
  <c r="G36" i="14" s="1"/>
  <c r="G42" i="14" s="1"/>
  <c r="G47" i="14" s="1"/>
  <c r="F26" i="14"/>
  <c r="F30" i="14" s="1"/>
  <c r="F53" i="13"/>
  <c r="G46" i="13"/>
  <c r="F46" i="13"/>
  <c r="F40" i="13"/>
  <c r="F39" i="13"/>
  <c r="I37" i="13"/>
  <c r="F34" i="13"/>
  <c r="F33" i="13"/>
  <c r="G30" i="13"/>
  <c r="G36" i="13" s="1"/>
  <c r="G42" i="13" s="1"/>
  <c r="G47" i="13" s="1"/>
  <c r="F26" i="13"/>
  <c r="F30" i="13" s="1"/>
  <c r="F36" i="13" s="1"/>
  <c r="F42" i="13" s="1"/>
  <c r="F47" i="13" s="1"/>
  <c r="D19" i="13" s="1"/>
  <c r="F36" i="15" l="1"/>
  <c r="F42" i="15" s="1"/>
  <c r="F47" i="15" s="1"/>
  <c r="D19" i="15" s="1"/>
  <c r="F36" i="14"/>
  <c r="F42" i="14" s="1"/>
  <c r="F47" i="14" s="1"/>
  <c r="D19" i="14" s="1"/>
  <c r="E36" i="9" l="1"/>
  <c r="E42" i="9" s="1"/>
  <c r="E47" i="9" s="1"/>
  <c r="E30" i="9"/>
  <c r="F53" i="12"/>
  <c r="G46" i="12"/>
  <c r="F46" i="12"/>
  <c r="F40" i="12"/>
  <c r="F39" i="12"/>
  <c r="I37" i="12"/>
  <c r="F34" i="12"/>
  <c r="F33" i="12"/>
  <c r="G30" i="12"/>
  <c r="G36" i="12" s="1"/>
  <c r="G42" i="12" s="1"/>
  <c r="G47" i="12" s="1"/>
  <c r="F26" i="12"/>
  <c r="F30" i="12" s="1"/>
  <c r="F36" i="12" s="1"/>
  <c r="F42" i="12" s="1"/>
  <c r="F47" i="12" s="1"/>
  <c r="D19" i="12" s="1"/>
  <c r="F53" i="11"/>
  <c r="G46" i="11"/>
  <c r="F46" i="11"/>
  <c r="F40" i="11"/>
  <c r="F39" i="11"/>
  <c r="I37" i="11"/>
  <c r="F34" i="11"/>
  <c r="F33" i="11"/>
  <c r="G30" i="11"/>
  <c r="G36" i="11" s="1"/>
  <c r="G42" i="11" s="1"/>
  <c r="G47" i="11" s="1"/>
  <c r="F26" i="11"/>
  <c r="F30" i="11" s="1"/>
  <c r="F26" i="9"/>
  <c r="F53" i="10"/>
  <c r="G46" i="10"/>
  <c r="F46" i="10"/>
  <c r="F40" i="10"/>
  <c r="F39" i="10"/>
  <c r="I37" i="10"/>
  <c r="F34" i="10"/>
  <c r="F33" i="10"/>
  <c r="G30" i="10"/>
  <c r="G32" i="10" s="1"/>
  <c r="G36" i="10" s="1"/>
  <c r="F30" i="10"/>
  <c r="F36" i="10" s="1"/>
  <c r="F42" i="10" s="1"/>
  <c r="F47" i="10" s="1"/>
  <c r="D19" i="10" s="1"/>
  <c r="F36" i="11" l="1"/>
  <c r="F42" i="11" s="1"/>
  <c r="F47" i="11" s="1"/>
  <c r="D19" i="11" s="1"/>
  <c r="F53" i="9"/>
  <c r="G46" i="9"/>
  <c r="F46" i="9"/>
  <c r="F40" i="9"/>
  <c r="F39" i="9"/>
  <c r="I37" i="9"/>
  <c r="F34" i="9"/>
  <c r="F33" i="9"/>
  <c r="G30" i="9"/>
  <c r="G36" i="9" s="1"/>
  <c r="G42" i="9" s="1"/>
  <c r="G47" i="9" s="1"/>
  <c r="F30" i="9"/>
  <c r="F36" i="9" s="1"/>
  <c r="F42" i="9" s="1"/>
  <c r="F47" i="9" s="1"/>
  <c r="D19" i="9" s="1"/>
  <c r="F53" i="8" l="1"/>
  <c r="G46" i="8"/>
  <c r="F46" i="8"/>
  <c r="F40" i="8"/>
  <c r="F39" i="8"/>
  <c r="I37" i="8"/>
  <c r="F34" i="8"/>
  <c r="F33" i="8"/>
  <c r="G30" i="8"/>
  <c r="G32" i="8" s="1"/>
  <c r="F30" i="8"/>
  <c r="F36" i="8" l="1"/>
  <c r="F42" i="8" s="1"/>
  <c r="F47" i="8" s="1"/>
  <c r="D19" i="8" s="1"/>
  <c r="G36" i="8"/>
  <c r="F53" i="7"/>
  <c r="G46" i="7"/>
  <c r="F46" i="7"/>
  <c r="F40" i="7"/>
  <c r="F39" i="7"/>
  <c r="I37" i="7"/>
  <c r="F34" i="7"/>
  <c r="F33" i="7"/>
  <c r="G32" i="7"/>
  <c r="G36" i="7" s="1"/>
  <c r="G30" i="7"/>
  <c r="F30" i="7"/>
  <c r="F36" i="7" l="1"/>
  <c r="F42" i="7" s="1"/>
  <c r="F47" i="7" s="1"/>
  <c r="D19" i="7" s="1"/>
  <c r="F53" i="6" l="1"/>
  <c r="G46" i="6"/>
  <c r="F46" i="6"/>
  <c r="F40" i="6"/>
  <c r="F39" i="6"/>
  <c r="I37" i="6"/>
  <c r="F34" i="6"/>
  <c r="F33" i="6"/>
  <c r="G30" i="6"/>
  <c r="G32" i="6" s="1"/>
  <c r="F30" i="6"/>
  <c r="F36" i="6" l="1"/>
  <c r="F42" i="6" s="1"/>
  <c r="F47" i="6" s="1"/>
  <c r="D19" i="6" s="1"/>
  <c r="G36" i="6"/>
  <c r="G53" i="5"/>
  <c r="F50" i="5"/>
  <c r="F49" i="5"/>
  <c r="F48" i="5"/>
  <c r="F47" i="5"/>
  <c r="F52" i="5" s="1"/>
  <c r="F40" i="5"/>
  <c r="F43" i="5" s="1"/>
  <c r="F35" i="5"/>
  <c r="G31" i="5"/>
  <c r="F28" i="5"/>
  <c r="F27" i="5"/>
  <c r="F31" i="5" l="1"/>
  <c r="F37" i="5" s="1"/>
  <c r="F44" i="5"/>
  <c r="F45" i="5" s="1"/>
  <c r="F53" i="5" s="1"/>
  <c r="D20" i="5" s="1"/>
  <c r="F53" i="4" l="1"/>
  <c r="F40" i="4"/>
  <c r="F39" i="4"/>
  <c r="I37" i="4"/>
  <c r="F34" i="4"/>
  <c r="F33" i="4"/>
  <c r="G30" i="4"/>
  <c r="F36" i="4" l="1"/>
  <c r="F42" i="4" s="1"/>
  <c r="G32" i="4"/>
  <c r="G36" i="4" s="1"/>
  <c r="F30" i="4"/>
  <c r="F46" i="4" l="1"/>
  <c r="F47" i="4" s="1"/>
  <c r="D19" i="4" s="1"/>
  <c r="G46" i="4"/>
  <c r="G39" i="2" l="1"/>
  <c r="F41" i="2" l="1"/>
  <c r="F39" i="2"/>
  <c r="F35" i="2"/>
  <c r="F29" i="2"/>
  <c r="F28" i="2"/>
  <c r="E31" i="2"/>
  <c r="G31" i="2"/>
  <c r="G43" i="2"/>
  <c r="F40" i="2"/>
  <c r="E43" i="2"/>
  <c r="F27" i="2"/>
  <c r="F34" i="2"/>
  <c r="E51" i="2"/>
  <c r="E37" i="2"/>
  <c r="G49" i="2" l="1"/>
  <c r="G47" i="2"/>
  <c r="F47" i="2" s="1"/>
  <c r="E44" i="2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</calcChain>
</file>

<file path=xl/sharedStrings.xml><?xml version="1.0" encoding="utf-8"?>
<sst xmlns="http://schemas.openxmlformats.org/spreadsheetml/2006/main" count="1928" uniqueCount="218">
  <si>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</si>
  <si>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</si>
  <si>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</si>
  <si>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</si>
  <si>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</si>
  <si>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</si>
  <si>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</si>
  <si>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</si>
  <si>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</si>
  <si>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</si>
  <si>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</si>
  <si>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</si>
  <si>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</si>
  <si>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</si>
  <si>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</si>
  <si>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</si>
  <si>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</si>
  <si>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</si>
  <si>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</si>
  <si>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</si>
  <si>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</si>
  <si>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</si>
  <si>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</si>
  <si>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</si>
  <si>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</si>
  <si>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</si>
  <si>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</si>
  <si>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</si>
  <si>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</si>
  <si>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</si>
  <si>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</si>
  <si>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</si>
  <si>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</si>
  <si>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</si>
  <si>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</si>
  <si>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</si>
  <si>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</si>
  <si>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</si>
  <si>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</si>
  <si>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</si>
  <si>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</si>
  <si>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</si>
  <si>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</si>
  <si>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</si>
  <si>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</si>
  <si>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</si>
  <si>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</si>
  <si>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</si>
  <si>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</si>
  <si>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</si>
  <si>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</si>
  <si>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</si>
  <si>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</si>
  <si>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</si>
  <si>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</si>
  <si>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</si>
  <si>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</si>
  <si>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</si>
  <si>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</si>
  <si>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</si>
  <si>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</si>
  <si>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</si>
  <si>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</si>
  <si>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</si>
  <si>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</si>
  <si>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</si>
  <si>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</si>
  <si>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</si>
  <si>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</si>
  <si>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</si>
  <si>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</si>
  <si>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</si>
  <si>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</si>
  <si>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</si>
  <si>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</si>
  <si>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</si>
  <si>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</si>
  <si>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</si>
  <si>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</si>
  <si>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</si>
  <si>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</si>
  <si>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</si>
  <si>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</si>
  <si>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</si>
  <si>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</si>
  <si>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</si>
  <si>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</si>
  <si>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</si>
  <si>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</si>
  <si>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</si>
  <si>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</si>
  <si>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</si>
  <si>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</si>
  <si>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</si>
  <si>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</si>
  <si>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</si>
  <si>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</si>
  <si>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</si>
  <si>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</si>
  <si>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</si>
  <si>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</si>
  <si>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</si>
  <si>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</si>
  <si>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Scheduled Work Done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</si>
  <si>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</si>
  <si>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</si>
  <si>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</si>
  <si>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</si>
  <si>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</si>
  <si>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</si>
  <si>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</si>
  <si>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</si>
  <si>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</si>
  <si>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</si>
  <si>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</si>
  <si>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</si>
  <si>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</si>
  <si>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</si>
  <si>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</si>
  <si>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</si>
  <si>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</si>
  <si>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</si>
  <si>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</si>
  <si>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</si>
  <si>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</si>
  <si>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</si>
  <si>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</si>
  <si>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</si>
  <si>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</si>
  <si>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</si>
  <si>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</si>
  <si>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</si>
  <si>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</si>
  <si>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</si>
  <si>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</si>
  <si>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</si>
  <si>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</si>
  <si>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</si>
  <si>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</si>
  <si>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</si>
  <si>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</si>
  <si>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</si>
  <si>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</si>
  <si>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</si>
  <si>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</si>
  <si>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</si>
  <si>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</si>
  <si>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</si>
  <si>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>PEB 300 &amp; 600 Bed Boys Hostel, Thapar University, Patiala</t>
  </si>
  <si>
    <t xml:space="preserve"> SUPPLY FURNITURE AND INSTALLATION</t>
  </si>
  <si>
    <t>TU/CS/PSJ/16-17/150043</t>
  </si>
  <si>
    <t xml:space="preserve">Mobilisation Advance Payable 20% of Rs. 15000000
</t>
  </si>
  <si>
    <t>Mock up-01</t>
  </si>
  <si>
    <t xml:space="preserve">M/S JAMES ANDREW NEWTON ART EXPORTS PVT LIMTED </t>
  </si>
  <si>
    <t>CERTIFICATE OF PAYMENT No. 01  (MOCK UP)</t>
  </si>
  <si>
    <t xml:space="preserve">  CERTIFICATE OF PAYMENT No. 02  (MATERIAL SUPPLY)</t>
  </si>
  <si>
    <t>M.S.-01</t>
  </si>
  <si>
    <t>Contractor's Invoice Amount :-</t>
  </si>
  <si>
    <t>08222553326</t>
  </si>
  <si>
    <t>AAACJ5769Q</t>
  </si>
  <si>
    <t xml:space="preserve">  CERTIFICATE OF PAYMENT No. 03 (MATERIAL SUPPLY)</t>
  </si>
  <si>
    <t>Bill No.3</t>
  </si>
  <si>
    <t>M.S.-03</t>
  </si>
  <si>
    <t>MATERIAL SUPPLY(INVOICE NO. JA009/16</t>
  </si>
  <si>
    <t>Bill No.4</t>
  </si>
  <si>
    <t>M.S.-04</t>
  </si>
  <si>
    <t>MATERIAL SUPPLY(INVOICE NO. JA011/16</t>
  </si>
  <si>
    <t xml:space="preserve">  CERTIFICATE OF PAYMENT No. 05 (MATERIAL SUPPLY)</t>
  </si>
  <si>
    <t>Bill No.5</t>
  </si>
  <si>
    <t>M.S.-05</t>
  </si>
  <si>
    <t>MATERIAL SUPPLY(INVOICE NO. JA012/16</t>
  </si>
  <si>
    <t xml:space="preserve">  CERTIFICATE OF PAYMENT No. 06 (MATERIAL SUPPLY)</t>
  </si>
  <si>
    <t>Bill No.6</t>
  </si>
  <si>
    <t>M.S.-06</t>
  </si>
  <si>
    <t>MATERIAL SUPPLY(INVOICE NO. JA010/16</t>
  </si>
  <si>
    <t>MATERIAL SUPPLY(INVOICE NO. JA016/16</t>
  </si>
  <si>
    <t xml:space="preserve">  CERTIFICATE OF PAYMENT No. 07 (MATERIAL SUPPLY)</t>
  </si>
  <si>
    <t>Bill No.7</t>
  </si>
  <si>
    <t>M.S.-07</t>
  </si>
  <si>
    <t xml:space="preserve">  CERTIFICATE OF PAYMENT No. 08 (MATERIAL SUPPLY)</t>
  </si>
  <si>
    <t>Bill No.8</t>
  </si>
  <si>
    <t>M.S.-08</t>
  </si>
  <si>
    <t>MATERIAL SUPPLY(INVOICE NO. JA015/16</t>
  </si>
  <si>
    <t>MATERIAL SUPPLY (INVOICE NO:- JA008/16</t>
  </si>
  <si>
    <t xml:space="preserve">  CERTIFICATE OF PAYMENT No. 09 (MATERIAL SUPPLY)</t>
  </si>
  <si>
    <t>M.S.-09</t>
  </si>
  <si>
    <t>MATERIAL SUPPLY(INVOICE NO. JA017/16</t>
  </si>
  <si>
    <t>MATERIAL SUPPLY(INVOICE NO. JA018/16</t>
  </si>
  <si>
    <t xml:space="preserve">  CERTIFICATE OF PAYMENT No. 10 (MATERIAL SUPPLY)</t>
  </si>
  <si>
    <t>M.S.-10</t>
  </si>
  <si>
    <t xml:space="preserve">  CERTIFICATE OF PAYMENT No. 11 (MATERIAL SUPPLY)</t>
  </si>
  <si>
    <t>M.S.-11</t>
  </si>
  <si>
    <t>MATERIAL SUPPLY(INVOICE NO. JA019/16</t>
  </si>
  <si>
    <t xml:space="preserve">  CERTIFICATE OF PAYMENT No. 12 (MATERIAL SUPPLY)</t>
  </si>
  <si>
    <t>M.S.-12</t>
  </si>
  <si>
    <t>MATERIAL SUPPLY(INVOICE NO. JA020/16</t>
  </si>
  <si>
    <t xml:space="preserve">  CERTIFICATE OF PAYMENT No. 13 (MATERIAL SUPPLY)</t>
  </si>
  <si>
    <t>M.S.-13</t>
  </si>
  <si>
    <t>MATERIAL SUPPLY(INVOICE NO. JA021/16</t>
  </si>
  <si>
    <t xml:space="preserve">  CERTIFICATE OF PAYMENT No. 14 (MATERIAL SUPPLY)</t>
  </si>
  <si>
    <t>M.S.-14</t>
  </si>
  <si>
    <t>MATERIAL SUPPLY(INVOICE NO. JA022/16</t>
  </si>
  <si>
    <t xml:space="preserve">  CERTIFICATE OF PAYMENT No. 15 (MATERIAL SUPPLY)</t>
  </si>
  <si>
    <t>M.S.-15</t>
  </si>
  <si>
    <t xml:space="preserve">  CERTIFICATE OF PAYMENT No. 16 (MATERIAL SUPPLY)</t>
  </si>
  <si>
    <t>M.S.-16</t>
  </si>
  <si>
    <t>20% Advance against ABG</t>
  </si>
  <si>
    <t>10% Payment after  Installation complete fit out</t>
  </si>
  <si>
    <t>A4</t>
  </si>
  <si>
    <t>5% Payment shall be retained from each running bill same shall be release after completion work &amp; 5% Against PBG</t>
  </si>
  <si>
    <t>65% Payment against delivery of material ( 544018 @ 65%)</t>
  </si>
  <si>
    <t>MATERIAL SUPPLY(INVOICE NO. JA023/16</t>
  </si>
  <si>
    <t>Change</t>
  </si>
  <si>
    <t xml:space="preserve">65% Payment against delivery of material </t>
  </si>
  <si>
    <t>5% Payment after  Installation complete fit out</t>
  </si>
  <si>
    <t xml:space="preserve">  CERTIFICATE OF PAYMENT No. 18 (PAYMENT AGAINST PBG) </t>
  </si>
  <si>
    <t>Bill No.18</t>
  </si>
  <si>
    <t>FINAL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</si>
</sst>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#,##0.000"/>
    <numFmt numFmtId="167" formatCode="_-* #,##0.00_-;\-* #,##0.00_-;_-* &quot;-&quot;??_-;_-@_-"/>
    <numFmt numFmtId="168" formatCode="_(* #,##0.000_);_(* \(#,##0.000\);_(* &quot;-&quot;??_);_(@_)"/>
    <numFmt numFmtId="169" formatCode="_(* #,##0_);_(* \(#,##0\);_(* &quot;-&quot;??_);_(@_)"/>
    <numFmt numFmtId="170" formatCode="0.000\ &quot;MT&quot;"/>
    <numFmt numFmtId="171" formatCode="#,##0;[Red]#,##0"/>
    <numFmt numFmtId="172" formatCode="0.0\ &quot;Rm&quot;"/>
    <numFmt numFmtId="173" formatCode="0.00_)"/>
    <numFmt numFmtId="174" formatCode="dd/mm/yy;@"/>
    <numFmt numFmtId="175" formatCode="&quot;Rs.&quot;\ #,##0.00"/>
    <numFmt numFmtId="176" formatCode="&quot;Rs.&quot;\ #,##0"/>
    <numFmt numFmtId="177" formatCode="&quot;Rs. &quot;#,##0"/>
    <numFmt numFmtId="178" formatCode="&quot;Rs. &quot;#,##0.00"/>
    <numFmt numFmtId="179" formatCode="[$-409]d\-mmm\-yyyy;@"/>
    <numFmt numFmtId="180" formatCode="[$-409]d\-mmm\-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97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6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6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7" fontId="20" fillId="0" borderId="11" xfId="907" quotePrefix="1" applyNumberFormat="1" applyFont="1" applyFill="1" applyBorder="1" applyAlignment="1">
      <alignment horizontal="center" vertical="top"/>
    </xf>
    <xf numFmtId="175" fontId="19" fillId="0" borderId="33" xfId="907" applyNumberFormat="1" applyFont="1" applyBorder="1" applyAlignment="1">
      <alignment horizontal="center" vertical="top" wrapText="1"/>
    </xf>
    <xf numFmtId="175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78" fontId="20" fillId="0" borderId="11" xfId="907" applyNumberFormat="1" applyFont="1" applyFill="1" applyBorder="1" applyAlignment="1">
      <alignment horizontal="center" vertical="top"/>
    </xf>
    <xf numFmtId="178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78" fontId="20" fillId="0" borderId="17" xfId="907" applyNumberFormat="1" applyFont="1" applyFill="1" applyBorder="1" applyAlignment="1">
      <alignment horizontal="center" vertical="top"/>
    </xf>
    <xf numFmtId="178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top" wrapText="1"/>
    </xf>
    <xf numFmtId="169" fontId="22" fillId="0" borderId="43" xfId="633" applyNumberFormat="1" applyFont="1" applyFill="1" applyBorder="1" applyAlignment="1">
      <alignment vertical="top" wrapText="1"/>
    </xf>
    <xf numFmtId="169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69" fontId="1" fillId="0" borderId="46" xfId="633" applyNumberFormat="1" applyFont="1" applyFill="1" applyBorder="1" applyAlignment="1">
      <alignment vertical="top" wrapText="1"/>
    </xf>
    <xf numFmtId="169" fontId="22" fillId="0" borderId="46" xfId="633" applyNumberFormat="1" applyFont="1" applyFill="1" applyBorder="1" applyAlignment="1">
      <alignment vertical="top" wrapText="1"/>
    </xf>
    <xf numFmtId="169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69" fontId="3" fillId="5" borderId="1" xfId="633" applyNumberFormat="1" applyFont="1" applyFill="1" applyBorder="1" applyAlignment="1">
      <alignment vertical="top" wrapText="1"/>
    </xf>
    <xf numFmtId="169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69" fontId="2" fillId="0" borderId="41" xfId="633" applyNumberFormat="1" applyFont="1" applyFill="1" applyBorder="1" applyAlignment="1">
      <alignment vertical="top" wrapText="1"/>
    </xf>
    <xf numFmtId="169" fontId="20" fillId="0" borderId="41" xfId="633" applyNumberFormat="1" applyFont="1" applyFill="1" applyBorder="1" applyAlignment="1">
      <alignment vertical="top" wrapText="1"/>
    </xf>
    <xf numFmtId="169" fontId="2" fillId="0" borderId="42" xfId="633" applyNumberFormat="1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center" wrapText="1"/>
    </xf>
    <xf numFmtId="169" fontId="1" fillId="0" borderId="44" xfId="633" applyNumberFormat="1" applyFont="1" applyFill="1" applyBorder="1" applyAlignment="1">
      <alignment vertical="center" wrapText="1"/>
    </xf>
    <xf numFmtId="169" fontId="1" fillId="0" borderId="43" xfId="633" applyNumberFormat="1" applyFont="1" applyBorder="1" applyAlignment="1">
      <alignment vertical="center" wrapText="1"/>
    </xf>
    <xf numFmtId="169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69" fontId="1" fillId="0" borderId="46" xfId="633" applyNumberFormat="1" applyFont="1" applyBorder="1" applyAlignment="1">
      <alignment vertical="top" wrapText="1"/>
    </xf>
    <xf numFmtId="169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69" fontId="1" fillId="0" borderId="43" xfId="633" applyNumberFormat="1" applyFont="1" applyFill="1" applyBorder="1" applyAlignment="1">
      <alignment wrapText="1"/>
    </xf>
    <xf numFmtId="169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69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69" fontId="17" fillId="0" borderId="52" xfId="633" applyNumberFormat="1" applyFont="1" applyBorder="1" applyAlignment="1">
      <alignment vertical="top" wrapText="1"/>
    </xf>
    <xf numFmtId="169" fontId="16" fillId="6" borderId="52" xfId="633" applyNumberFormat="1" applyFont="1" applyFill="1" applyBorder="1" applyAlignment="1">
      <alignment vertical="top" wrapText="1"/>
    </xf>
    <xf numFmtId="169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78" fontId="20" fillId="0" borderId="3" xfId="907" applyNumberFormat="1" applyFont="1" applyFill="1" applyBorder="1" applyAlignment="1">
      <alignment horizontal="center" vertical="top"/>
    </xf>
    <xf numFmtId="178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5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6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3" fillId="0" borderId="56" xfId="1331" applyFont="1" applyBorder="1" applyAlignment="1">
      <alignment vertical="center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7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79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79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79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15" fontId="2" fillId="0" borderId="26" xfId="1331" applyNumberFormat="1" applyFont="1" applyBorder="1" applyAlignment="1">
      <alignment horizontal="center" vertical="top" wrapText="1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6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69" fontId="19" fillId="0" borderId="67" xfId="1332" applyNumberFormat="1" applyFont="1" applyBorder="1" applyAlignment="1">
      <alignment vertical="top"/>
    </xf>
    <xf numFmtId="176" fontId="19" fillId="0" borderId="68" xfId="1331" applyNumberFormat="1" applyFont="1" applyFill="1" applyBorder="1" applyAlignment="1">
      <alignment vertical="top" wrapText="1"/>
    </xf>
    <xf numFmtId="175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6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6" fontId="19" fillId="0" borderId="72" xfId="1331" applyNumberFormat="1" applyFont="1" applyBorder="1" applyAlignment="1">
      <alignment vertical="top" wrapText="1"/>
    </xf>
    <xf numFmtId="177" fontId="20" fillId="0" borderId="11" xfId="1331" quotePrefix="1" applyNumberFormat="1" applyFont="1" applyFill="1" applyBorder="1" applyAlignment="1">
      <alignment horizontal="center" vertical="top"/>
    </xf>
    <xf numFmtId="177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7" fontId="2" fillId="8" borderId="11" xfId="1331" quotePrefix="1" applyNumberFormat="1" applyFont="1" applyFill="1" applyBorder="1" applyAlignment="1">
      <alignment horizontal="center" vertical="top"/>
    </xf>
    <xf numFmtId="177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78" fontId="20" fillId="0" borderId="11" xfId="1331" applyNumberFormat="1" applyFont="1" applyFill="1" applyBorder="1" applyAlignment="1">
      <alignment horizontal="center" vertical="top"/>
    </xf>
    <xf numFmtId="178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78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78" fontId="20" fillId="0" borderId="17" xfId="1331" applyNumberFormat="1" applyFont="1" applyFill="1" applyBorder="1" applyAlignment="1">
      <alignment horizontal="center" vertical="top"/>
    </xf>
    <xf numFmtId="178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0" fontId="19" fillId="0" borderId="43" xfId="1331" applyFont="1" applyFill="1" applyBorder="1" applyAlignment="1">
      <alignment horizontal="left" vertical="top"/>
    </xf>
    <xf numFmtId="0" fontId="19" fillId="0" borderId="64" xfId="1331" applyFont="1" applyBorder="1" applyAlignment="1">
      <alignment vertical="top"/>
    </xf>
    <xf numFmtId="0" fontId="19" fillId="0" borderId="65" xfId="1331" applyFont="1" applyBorder="1" applyAlignment="1">
      <alignment vertical="top"/>
    </xf>
    <xf numFmtId="169" fontId="19" fillId="0" borderId="43" xfId="645" applyNumberFormat="1" applyFont="1" applyFill="1" applyBorder="1" applyAlignment="1">
      <alignment wrapText="1"/>
    </xf>
    <xf numFmtId="169" fontId="21" fillId="0" borderId="43" xfId="645" applyNumberFormat="1" applyFont="1" applyFill="1" applyBorder="1" applyAlignment="1">
      <alignment wrapText="1"/>
    </xf>
    <xf numFmtId="169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69" fontId="19" fillId="0" borderId="46" xfId="645" applyNumberFormat="1" applyFont="1" applyFill="1" applyBorder="1" applyAlignment="1">
      <alignment wrapText="1"/>
    </xf>
    <xf numFmtId="169" fontId="21" fillId="0" borderId="46" xfId="645" applyNumberFormat="1" applyFont="1" applyFill="1" applyBorder="1" applyAlignment="1">
      <alignment wrapText="1"/>
    </xf>
    <xf numFmtId="169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69" fontId="2" fillId="9" borderId="1" xfId="645" applyNumberFormat="1" applyFont="1" applyFill="1" applyBorder="1" applyAlignment="1">
      <alignment wrapText="1"/>
    </xf>
    <xf numFmtId="169" fontId="2" fillId="9" borderId="12" xfId="645" applyNumberFormat="1" applyFont="1" applyFill="1" applyBorder="1" applyAlignment="1">
      <alignment wrapText="1"/>
    </xf>
    <xf numFmtId="169" fontId="2" fillId="0" borderId="41" xfId="645" applyNumberFormat="1" applyFont="1" applyFill="1" applyBorder="1" applyAlignment="1">
      <alignment wrapText="1"/>
    </xf>
    <xf numFmtId="169" fontId="20" fillId="0" borderId="41" xfId="645" applyNumberFormat="1" applyFont="1" applyFill="1" applyBorder="1" applyAlignment="1">
      <alignment wrapText="1"/>
    </xf>
    <xf numFmtId="169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69" fontId="19" fillId="0" borderId="44" xfId="645" applyNumberFormat="1" applyFont="1" applyFill="1" applyBorder="1" applyAlignment="1">
      <alignment wrapText="1"/>
    </xf>
    <xf numFmtId="169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69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69" fontId="19" fillId="0" borderId="74" xfId="645" applyNumberFormat="1" applyFont="1" applyFill="1" applyBorder="1" applyAlignment="1">
      <alignment wrapText="1"/>
    </xf>
    <xf numFmtId="169" fontId="19" fillId="0" borderId="74" xfId="645" applyNumberFormat="1" applyFont="1" applyBorder="1" applyAlignment="1">
      <alignment wrapText="1"/>
    </xf>
    <xf numFmtId="169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69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69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69" fontId="19" fillId="0" borderId="46" xfId="645" applyNumberFormat="1" applyFont="1" applyBorder="1" applyAlignment="1">
      <alignment wrapText="1"/>
    </xf>
    <xf numFmtId="169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69" fontId="2" fillId="0" borderId="52" xfId="645" applyNumberFormat="1" applyFont="1" applyBorder="1" applyAlignment="1">
      <alignment wrapText="1"/>
    </xf>
    <xf numFmtId="169" fontId="2" fillId="6" borderId="52" xfId="645" applyNumberFormat="1" applyFont="1" applyFill="1" applyBorder="1" applyAlignment="1">
      <alignment wrapText="1"/>
    </xf>
    <xf numFmtId="169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0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6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6" fontId="18" fillId="0" borderId="33" xfId="1331" applyNumberFormat="1" applyFont="1" applyBorder="1" applyAlignment="1">
      <alignment horizontal="center" vertical="top" wrapText="1"/>
    </xf>
    <xf numFmtId="175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6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7" fontId="28" fillId="0" borderId="11" xfId="1331" quotePrefix="1" applyNumberFormat="1" applyFont="1" applyFill="1" applyBorder="1" applyAlignment="1">
      <alignment horizontal="center" vertical="top"/>
    </xf>
    <xf numFmtId="175" fontId="18" fillId="0" borderId="33" xfId="1331" applyNumberFormat="1" applyFont="1" applyBorder="1" applyAlignment="1">
      <alignment horizontal="center" vertical="top" wrapText="1"/>
    </xf>
    <xf numFmtId="175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78" fontId="28" fillId="0" borderId="11" xfId="1331" applyNumberFormat="1" applyFont="1" applyFill="1" applyBorder="1" applyAlignment="1">
      <alignment horizontal="center" vertical="top"/>
    </xf>
    <xf numFmtId="178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78" fontId="28" fillId="0" borderId="3" xfId="1331" applyNumberFormat="1" applyFont="1" applyFill="1" applyBorder="1" applyAlignment="1">
      <alignment horizontal="center" vertical="top"/>
    </xf>
    <xf numFmtId="178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78" fontId="28" fillId="0" borderId="17" xfId="1331" applyNumberFormat="1" applyFont="1" applyFill="1" applyBorder="1" applyAlignment="1">
      <alignment horizontal="center" vertical="top"/>
    </xf>
    <xf numFmtId="178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top" wrapText="1"/>
    </xf>
    <xf numFmtId="169" fontId="27" fillId="0" borderId="43" xfId="633" applyNumberFormat="1" applyFont="1" applyFill="1" applyBorder="1" applyAlignment="1">
      <alignment vertical="top" wrapText="1"/>
    </xf>
    <xf numFmtId="169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69" fontId="18" fillId="0" borderId="46" xfId="633" applyNumberFormat="1" applyFont="1" applyFill="1" applyBorder="1" applyAlignment="1">
      <alignment vertical="top" wrapText="1"/>
    </xf>
    <xf numFmtId="169" fontId="27" fillId="0" borderId="46" xfId="633" applyNumberFormat="1" applyFont="1" applyFill="1" applyBorder="1" applyAlignment="1">
      <alignment vertical="top" wrapText="1"/>
    </xf>
    <xf numFmtId="169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69" fontId="17" fillId="5" borderId="1" xfId="633" applyNumberFormat="1" applyFont="1" applyFill="1" applyBorder="1" applyAlignment="1">
      <alignment vertical="top" wrapText="1"/>
    </xf>
    <xf numFmtId="169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69" fontId="17" fillId="0" borderId="41" xfId="633" applyNumberFormat="1" applyFont="1" applyFill="1" applyBorder="1" applyAlignment="1">
      <alignment vertical="top" wrapText="1"/>
    </xf>
    <xf numFmtId="169" fontId="28" fillId="0" borderId="41" xfId="633" applyNumberFormat="1" applyFont="1" applyFill="1" applyBorder="1" applyAlignment="1">
      <alignment vertical="top" wrapText="1"/>
    </xf>
    <xf numFmtId="169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center" wrapText="1"/>
    </xf>
    <xf numFmtId="169" fontId="18" fillId="0" borderId="44" xfId="633" applyNumberFormat="1" applyFont="1" applyFill="1" applyBorder="1" applyAlignment="1">
      <alignment vertical="center" wrapText="1"/>
    </xf>
    <xf numFmtId="169" fontId="18" fillId="0" borderId="43" xfId="633" applyNumberFormat="1" applyFont="1" applyBorder="1" applyAlignment="1">
      <alignment vertical="center" wrapText="1"/>
    </xf>
    <xf numFmtId="169" fontId="18" fillId="0" borderId="44" xfId="633" applyNumberFormat="1" applyFont="1" applyBorder="1" applyAlignment="1">
      <alignment vertical="center" wrapText="1"/>
    </xf>
    <xf numFmtId="169" fontId="18" fillId="0" borderId="46" xfId="633" applyNumberFormat="1" applyFont="1" applyBorder="1" applyAlignment="1">
      <alignment vertical="top" wrapText="1"/>
    </xf>
    <xf numFmtId="169" fontId="18" fillId="0" borderId="47" xfId="633" applyNumberFormat="1" applyFont="1" applyBorder="1" applyAlignment="1">
      <alignment vertical="top" wrapText="1"/>
    </xf>
    <xf numFmtId="169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69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69" fontId="17" fillId="5" borderId="82" xfId="633" applyNumberFormat="1" applyFont="1" applyFill="1" applyBorder="1" applyAlignment="1">
      <alignment vertical="top" wrapText="1"/>
    </xf>
    <xf numFmtId="169" fontId="17" fillId="5" borderId="30" xfId="633" applyNumberFormat="1" applyFont="1" applyFill="1" applyBorder="1" applyAlignment="1">
      <alignment vertical="top" wrapText="1"/>
    </xf>
    <xf numFmtId="169" fontId="18" fillId="0" borderId="43" xfId="633" applyNumberFormat="1" applyFont="1" applyFill="1" applyBorder="1" applyAlignment="1">
      <alignment wrapText="1"/>
    </xf>
    <xf numFmtId="169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69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69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43" fontId="19" fillId="0" borderId="43" xfId="645" applyNumberFormat="1" applyFont="1" applyFill="1" applyBorder="1" applyAlignment="1">
      <alignment wrapText="1"/>
    </xf>
    <xf numFmtId="43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84" xfId="1331" applyFont="1" applyBorder="1" applyAlignment="1">
      <alignment horizontal="center" vertical="top" wrapText="1"/>
    </xf>
    <xf numFmtId="169" fontId="19" fillId="0" borderId="26" xfId="645" applyNumberFormat="1" applyFont="1" applyFill="1" applyBorder="1" applyAlignment="1">
      <alignment wrapText="1"/>
    </xf>
    <xf numFmtId="169" fontId="21" fillId="0" borderId="2" xfId="645" applyNumberFormat="1" applyFont="1" applyFill="1" applyBorder="1" applyAlignment="1">
      <alignment wrapText="1"/>
    </xf>
    <xf numFmtId="0" fontId="20" fillId="0" borderId="1" xfId="1331" applyFont="1" applyFill="1" applyBorder="1" applyAlignment="1">
      <alignment horizontal="center" vertical="center" wrapText="1"/>
    </xf>
    <xf numFmtId="0" fontId="17" fillId="2" borderId="88" xfId="1331" applyFont="1" applyFill="1" applyBorder="1" applyAlignment="1">
      <alignment horizontal="center" vertical="center"/>
    </xf>
    <xf numFmtId="0" fontId="17" fillId="2" borderId="22" xfId="1331" applyFont="1" applyFill="1" applyBorder="1" applyAlignment="1">
      <alignment horizontal="center" vertical="center"/>
    </xf>
    <xf numFmtId="0" fontId="17" fillId="2" borderId="23" xfId="1331" applyFont="1" applyFill="1" applyBorder="1" applyAlignment="1">
      <alignment horizontal="center" vertical="center"/>
    </xf>
    <xf numFmtId="0" fontId="13" fillId="0" borderId="38" xfId="1331" applyFont="1" applyBorder="1" applyAlignment="1">
      <alignment horizontal="center" vertical="center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left" vertical="top" wrapText="1"/>
    </xf>
    <xf numFmtId="0" fontId="19" fillId="0" borderId="43" xfId="1331" applyFont="1" applyBorder="1" applyAlignment="1">
      <alignment horizontal="left" vertical="top" wrapText="1"/>
    </xf>
    <xf numFmtId="0" fontId="19" fillId="0" borderId="43" xfId="1331" applyFont="1" applyBorder="1" applyAlignment="1">
      <alignment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23" fillId="0" borderId="78" xfId="1331" applyFont="1" applyBorder="1" applyAlignment="1">
      <alignment horizontal="center" vertical="top" wrapText="1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19" fillId="0" borderId="85" xfId="1331" applyFont="1" applyBorder="1" applyAlignment="1">
      <alignment horizontal="left" vertical="top" wrapText="1"/>
    </xf>
    <xf numFmtId="0" fontId="19" fillId="0" borderId="86" xfId="1331" applyFont="1" applyBorder="1" applyAlignment="1">
      <alignment horizontal="left" vertical="top" wrapText="1"/>
    </xf>
    <xf numFmtId="0" fontId="19" fillId="0" borderId="87" xfId="1331" applyFont="1" applyBorder="1" applyAlignment="1">
      <alignment horizontal="left" vertical="top" wrapText="1"/>
    </xf>
    <xf numFmtId="0" fontId="2" fillId="9" borderId="1" xfId="1331" applyFont="1" applyFill="1" applyBorder="1"/>
    <xf numFmtId="0" fontId="19" fillId="0" borderId="43" xfId="1331" applyFont="1" applyFill="1" applyBorder="1" applyAlignment="1">
      <alignment horizontal="left" vertical="top" wrapText="1"/>
    </xf>
    <xf numFmtId="0" fontId="19" fillId="0" borderId="63" xfId="1331" applyFont="1" applyBorder="1" applyAlignment="1">
      <alignment horizontal="left" wrapText="1"/>
    </xf>
    <xf numFmtId="0" fontId="19" fillId="0" borderId="64" xfId="1331" applyFont="1" applyBorder="1" applyAlignment="1">
      <alignment horizontal="left" wrapText="1"/>
    </xf>
    <xf numFmtId="0" fontId="19" fillId="0" borderId="65" xfId="1331" applyFont="1" applyBorder="1" applyAlignment="1">
      <alignment horizontal="left" wrapText="1"/>
    </xf>
    <xf numFmtId="0" fontId="19" fillId="0" borderId="63" xfId="1331" applyFont="1" applyFill="1" applyBorder="1" applyAlignment="1">
      <alignment horizontal="center" vertical="top"/>
    </xf>
    <xf numFmtId="0" fontId="19" fillId="0" borderId="64" xfId="1331" applyFont="1" applyFill="1" applyBorder="1" applyAlignment="1">
      <alignment horizontal="center" vertical="top"/>
    </xf>
    <xf numFmtId="0" fontId="19" fillId="0" borderId="65" xfId="1331" applyFont="1" applyFill="1" applyBorder="1" applyAlignment="1">
      <alignment horizontal="center" vertical="top"/>
    </xf>
    <xf numFmtId="0" fontId="28" fillId="0" borderId="1" xfId="1331" applyFont="1" applyFill="1" applyBorder="1" applyAlignment="1">
      <alignment horizontal="center" vertical="center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18" fillId="0" borderId="46" xfId="1331" applyFont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3" fillId="0" borderId="1" xfId="1331" applyFont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  <xf numFmtId="0" fontId="20" fillId="0" borderId="41" xfId="907" applyFont="1" applyFill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3" fillId="5" borderId="1" xfId="907" applyFont="1" applyFill="1" applyBorder="1"/>
    <xf numFmtId="0" fontId="22" fillId="0" borderId="43" xfId="907" applyFont="1" applyFill="1" applyBorder="1" applyAlignment="1">
      <alignment horizontal="left"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vertical="top" wrapText="1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view="pageBreakPreview" zoomScaleSheetLayoutView="100" zoomScalePageLayoutView="33" workbookViewId="0">
      <selection activeCell="I8" sqref="I8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476" t="s">
        <v>1</v>
      </c>
      <c r="C1" s="476"/>
      <c r="D1" s="476"/>
      <c r="E1" s="476"/>
      <c r="F1" s="476"/>
      <c r="G1" s="168" t="s">
        <v>212</v>
      </c>
    </row>
    <row r="2" spans="1:7" ht="24.75" customHeight="1">
      <c r="A2" s="170"/>
      <c r="B2" s="473" t="s">
        <v>215</v>
      </c>
      <c r="C2" s="474"/>
      <c r="D2" s="474"/>
      <c r="E2" s="475"/>
      <c r="F2" s="174" t="s">
        <v>216</v>
      </c>
      <c r="G2" s="175" t="s">
        <v>217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42662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42657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>
        <v>3000000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9" ht="16.5" thickBot="1">
      <c r="A17" s="235" t="s">
        <v>17</v>
      </c>
      <c r="B17" s="191"/>
      <c r="C17" s="236"/>
      <c r="D17" s="187">
        <v>42636</v>
      </c>
      <c r="E17" s="237" t="s">
        <v>100</v>
      </c>
      <c r="F17" s="238"/>
      <c r="G17" s="239"/>
    </row>
    <row r="18" spans="1:9" ht="15">
      <c r="A18" s="235" t="s">
        <v>157</v>
      </c>
      <c r="B18" s="191"/>
      <c r="C18" s="240"/>
      <c r="D18" s="241">
        <v>750000</v>
      </c>
      <c r="E18" s="242"/>
      <c r="F18" s="243"/>
      <c r="G18" s="244"/>
    </row>
    <row r="19" spans="1:9" ht="15" customHeight="1">
      <c r="A19" s="245" t="s">
        <v>20</v>
      </c>
      <c r="B19" s="246"/>
      <c r="C19" s="247"/>
      <c r="D19" s="248">
        <f>F48</f>
        <v>749998</v>
      </c>
      <c r="E19" s="249"/>
      <c r="F19" s="221"/>
      <c r="G19" s="216"/>
    </row>
    <row r="20" spans="1:9" ht="15">
      <c r="A20" s="249" t="s">
        <v>22</v>
      </c>
      <c r="B20" s="250"/>
      <c r="C20" s="251"/>
      <c r="D20" s="252"/>
      <c r="E20" s="249"/>
      <c r="F20" s="221"/>
      <c r="G20" s="216"/>
    </row>
    <row r="21" spans="1:9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9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9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9" s="268" customFormat="1" ht="15">
      <c r="A24" s="264" t="s">
        <v>0</v>
      </c>
      <c r="B24" s="512" t="s">
        <v>25</v>
      </c>
      <c r="C24" s="512"/>
      <c r="D24" s="512"/>
      <c r="E24" s="472" t="s">
        <v>26</v>
      </c>
      <c r="F24" s="266" t="s">
        <v>27</v>
      </c>
      <c r="G24" s="267" t="s">
        <v>28</v>
      </c>
    </row>
    <row r="25" spans="1:9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9" s="281" customFormat="1" ht="21" customHeight="1">
      <c r="A26" s="274" t="s">
        <v>74</v>
      </c>
      <c r="B26" s="513" t="s">
        <v>206</v>
      </c>
      <c r="C26" s="514"/>
      <c r="D26" s="515"/>
      <c r="E26" s="280">
        <v>3000000</v>
      </c>
      <c r="F26" s="278">
        <f>G26-E26</f>
        <v>0</v>
      </c>
      <c r="G26" s="280">
        <v>3000000</v>
      </c>
      <c r="I26" s="281">
        <f>15000000-14999994</f>
        <v>6</v>
      </c>
    </row>
    <row r="27" spans="1:9" s="281" customFormat="1" ht="21" customHeight="1">
      <c r="A27" s="274" t="s">
        <v>75</v>
      </c>
      <c r="B27" s="513" t="s">
        <v>213</v>
      </c>
      <c r="C27" s="514"/>
      <c r="D27" s="515"/>
      <c r="E27" s="280">
        <v>9750002</v>
      </c>
      <c r="F27" s="278">
        <f>G27-E27</f>
        <v>0</v>
      </c>
      <c r="G27" s="280">
        <v>9750002</v>
      </c>
    </row>
    <row r="28" spans="1:9" s="281" customFormat="1" ht="21" customHeight="1">
      <c r="A28" s="274" t="s">
        <v>76</v>
      </c>
      <c r="B28" s="513" t="s">
        <v>207</v>
      </c>
      <c r="C28" s="514"/>
      <c r="D28" s="515"/>
      <c r="E28" s="280">
        <v>1500000</v>
      </c>
      <c r="F28" s="278">
        <f>G28-E28</f>
        <v>0</v>
      </c>
      <c r="G28" s="280">
        <v>1500000</v>
      </c>
    </row>
    <row r="29" spans="1:9" s="281" customFormat="1" ht="0.75" customHeight="1">
      <c r="A29" s="282"/>
      <c r="B29" s="489"/>
      <c r="C29" s="489"/>
      <c r="D29" s="489"/>
      <c r="E29" s="285"/>
      <c r="F29" s="284"/>
      <c r="G29" s="285"/>
    </row>
    <row r="30" spans="1:9" s="281" customFormat="1" ht="30.75" customHeight="1">
      <c r="A30" s="469" t="s">
        <v>208</v>
      </c>
      <c r="B30" s="516" t="s">
        <v>209</v>
      </c>
      <c r="C30" s="517"/>
      <c r="D30" s="518"/>
      <c r="E30" s="470"/>
      <c r="F30" s="278">
        <f>G30-E30</f>
        <v>749998</v>
      </c>
      <c r="G30" s="470">
        <v>749998</v>
      </c>
    </row>
    <row r="31" spans="1:9" s="263" customFormat="1" ht="21" customHeight="1">
      <c r="A31" s="286"/>
      <c r="B31" s="487" t="s">
        <v>31</v>
      </c>
      <c r="C31" s="519"/>
      <c r="D31" s="519"/>
      <c r="E31" s="288">
        <v>14250002</v>
      </c>
      <c r="F31" s="287">
        <f>SUM(F25:F30)</f>
        <v>749998</v>
      </c>
      <c r="G31" s="288">
        <f>SUM(G25:G30)</f>
        <v>15000000</v>
      </c>
    </row>
    <row r="32" spans="1:9" s="273" customFormat="1" ht="15">
      <c r="A32" s="269" t="s">
        <v>32</v>
      </c>
      <c r="B32" s="488" t="s">
        <v>33</v>
      </c>
      <c r="C32" s="488"/>
      <c r="D32" s="488"/>
      <c r="E32" s="291"/>
      <c r="F32" s="290"/>
      <c r="G32" s="291"/>
    </row>
    <row r="33" spans="1:9" s="281" customFormat="1" ht="14.25">
      <c r="A33" s="292" t="s">
        <v>77</v>
      </c>
      <c r="B33" s="520" t="s">
        <v>142</v>
      </c>
      <c r="C33" s="520"/>
      <c r="D33" s="520"/>
      <c r="E33" s="293"/>
      <c r="F33" s="293"/>
      <c r="G33" s="293"/>
    </row>
    <row r="34" spans="1:9" s="295" customFormat="1" ht="14.25">
      <c r="A34" s="274" t="s">
        <v>78</v>
      </c>
      <c r="B34" s="521" t="s">
        <v>104</v>
      </c>
      <c r="C34" s="522"/>
      <c r="D34" s="523"/>
      <c r="E34" s="294"/>
      <c r="F34" s="278">
        <f>G34-E34</f>
        <v>0</v>
      </c>
      <c r="G34" s="294"/>
    </row>
    <row r="35" spans="1:9" s="295" customFormat="1" ht="14.25">
      <c r="A35" s="274" t="s">
        <v>34</v>
      </c>
      <c r="B35" s="489" t="s">
        <v>140</v>
      </c>
      <c r="C35" s="489"/>
      <c r="D35" s="489"/>
      <c r="E35" s="293"/>
      <c r="F35" s="296">
        <f>G35-E35</f>
        <v>0</v>
      </c>
      <c r="G35" s="293"/>
    </row>
    <row r="36" spans="1:9" s="295" customFormat="1" ht="0.75" customHeight="1">
      <c r="A36" s="297"/>
      <c r="B36" s="489"/>
      <c r="C36" s="489"/>
      <c r="D36" s="489"/>
      <c r="E36" s="300"/>
      <c r="F36" s="299"/>
      <c r="G36" s="300"/>
    </row>
    <row r="37" spans="1:9" s="263" customFormat="1" ht="21" customHeight="1">
      <c r="A37" s="286"/>
      <c r="B37" s="487" t="s">
        <v>35</v>
      </c>
      <c r="C37" s="487"/>
      <c r="D37" s="487"/>
      <c r="E37" s="288">
        <v>14250002</v>
      </c>
      <c r="F37" s="288">
        <f>SUM(F31:F35)</f>
        <v>749998</v>
      </c>
      <c r="G37" s="288">
        <f>SUM(G31:G35)</f>
        <v>15000000</v>
      </c>
    </row>
    <row r="38" spans="1:9" s="273" customFormat="1" ht="15">
      <c r="A38" s="269" t="s">
        <v>36</v>
      </c>
      <c r="B38" s="488" t="s">
        <v>37</v>
      </c>
      <c r="C38" s="488"/>
      <c r="D38" s="488"/>
      <c r="E38" s="291"/>
      <c r="F38" s="290"/>
      <c r="G38" s="291"/>
      <c r="I38" s="273">
        <f>43055962*5/100</f>
        <v>2152798.1</v>
      </c>
    </row>
    <row r="39" spans="1:9" ht="24" customHeight="1">
      <c r="A39" s="301" t="s">
        <v>38</v>
      </c>
      <c r="B39" s="496" t="s">
        <v>151</v>
      </c>
      <c r="C39" s="497"/>
      <c r="D39" s="498"/>
      <c r="E39" s="293"/>
      <c r="F39" s="278"/>
      <c r="G39" s="293"/>
      <c r="I39" s="302"/>
    </row>
    <row r="40" spans="1:9" ht="21" customHeight="1">
      <c r="A40" s="301" t="s">
        <v>72</v>
      </c>
      <c r="B40" s="496" t="s">
        <v>105</v>
      </c>
      <c r="C40" s="497"/>
      <c r="D40" s="498"/>
      <c r="E40" s="293"/>
      <c r="F40" s="278">
        <f>G40-E40</f>
        <v>0</v>
      </c>
      <c r="G40" s="293"/>
      <c r="I40" s="302"/>
    </row>
    <row r="41" spans="1:9" ht="21" customHeight="1">
      <c r="A41" s="301" t="s">
        <v>73</v>
      </c>
      <c r="B41" s="493" t="s">
        <v>106</v>
      </c>
      <c r="C41" s="494"/>
      <c r="D41" s="495"/>
      <c r="E41" s="293"/>
      <c r="F41" s="278">
        <f>G41-E41</f>
        <v>0</v>
      </c>
      <c r="G41" s="293"/>
    </row>
    <row r="42" spans="1:9" ht="0.75" customHeight="1">
      <c r="A42" s="301"/>
      <c r="B42" s="493"/>
      <c r="C42" s="494"/>
      <c r="D42" s="495"/>
      <c r="E42" s="293"/>
      <c r="F42" s="278"/>
      <c r="G42" s="293"/>
    </row>
    <row r="43" spans="1:9" s="263" customFormat="1" ht="21" customHeight="1">
      <c r="A43" s="303"/>
      <c r="B43" s="487" t="s">
        <v>39</v>
      </c>
      <c r="C43" s="487"/>
      <c r="D43" s="487"/>
      <c r="E43" s="288">
        <v>14250002</v>
      </c>
      <c r="F43" s="288">
        <f>SUM(F37:F41)</f>
        <v>749998</v>
      </c>
      <c r="G43" s="288">
        <f>SUM(G37:G41)</f>
        <v>15000000</v>
      </c>
    </row>
    <row r="44" spans="1:9" s="273" customFormat="1" ht="15">
      <c r="A44" s="269" t="s">
        <v>41</v>
      </c>
      <c r="B44" s="488" t="s">
        <v>107</v>
      </c>
      <c r="C44" s="488"/>
      <c r="D44" s="488"/>
      <c r="E44" s="291"/>
      <c r="F44" s="290"/>
      <c r="G44" s="291"/>
    </row>
    <row r="45" spans="1:9" s="295" customFormat="1" ht="21" customHeight="1">
      <c r="A45" s="274" t="s">
        <v>43</v>
      </c>
      <c r="B45" s="496" t="s">
        <v>141</v>
      </c>
      <c r="C45" s="497"/>
      <c r="D45" s="498"/>
      <c r="E45" s="458"/>
      <c r="F45" s="457"/>
      <c r="G45" s="458"/>
    </row>
    <row r="46" spans="1:9" ht="0.75" customHeight="1">
      <c r="A46" s="301"/>
      <c r="B46" s="493"/>
      <c r="C46" s="494"/>
      <c r="D46" s="495"/>
      <c r="E46" s="293"/>
      <c r="F46" s="278"/>
      <c r="G46" s="293"/>
    </row>
    <row r="47" spans="1:9" s="263" customFormat="1" ht="21" customHeight="1">
      <c r="A47" s="303"/>
      <c r="B47" s="487" t="s">
        <v>108</v>
      </c>
      <c r="C47" s="487"/>
      <c r="D47" s="487"/>
      <c r="E47" s="288">
        <v>0</v>
      </c>
      <c r="F47" s="287">
        <f t="shared" ref="F47:G47" si="0">SUM(F44:F46)</f>
        <v>0</v>
      </c>
      <c r="G47" s="288">
        <f t="shared" si="0"/>
        <v>0</v>
      </c>
    </row>
    <row r="48" spans="1:9" s="263" customFormat="1" ht="21" customHeight="1">
      <c r="A48" s="286"/>
      <c r="B48" s="487" t="s">
        <v>109</v>
      </c>
      <c r="C48" s="487"/>
      <c r="D48" s="487"/>
      <c r="E48" s="288">
        <v>14250002</v>
      </c>
      <c r="F48" s="288">
        <f>SUM(F42:F46)</f>
        <v>749998</v>
      </c>
      <c r="G48" s="288">
        <f>SUM(G42:G46)</f>
        <v>15000000</v>
      </c>
    </row>
    <row r="49" spans="1:7" s="273" customFormat="1" ht="15">
      <c r="A49" s="269" t="s">
        <v>110</v>
      </c>
      <c r="B49" s="488" t="s">
        <v>111</v>
      </c>
      <c r="C49" s="488"/>
      <c r="D49" s="488"/>
      <c r="E49" s="289"/>
      <c r="F49" s="290"/>
      <c r="G49" s="291"/>
    </row>
    <row r="50" spans="1:7" s="295" customFormat="1" ht="21" customHeight="1">
      <c r="A50" s="274" t="s">
        <v>112</v>
      </c>
      <c r="B50" s="489" t="s">
        <v>113</v>
      </c>
      <c r="C50" s="490"/>
      <c r="D50" s="490"/>
      <c r="E50" s="278"/>
      <c r="F50" s="278"/>
      <c r="G50" s="304"/>
    </row>
    <row r="51" spans="1:7" s="295" customFormat="1" ht="21" customHeight="1">
      <c r="A51" s="274" t="s">
        <v>114</v>
      </c>
      <c r="B51" s="489" t="s">
        <v>115</v>
      </c>
      <c r="C51" s="490"/>
      <c r="D51" s="490"/>
      <c r="E51" s="278"/>
      <c r="F51" s="278"/>
      <c r="G51" s="304"/>
    </row>
    <row r="52" spans="1:7" s="295" customFormat="1" ht="21" customHeight="1">
      <c r="A52" s="305" t="s">
        <v>116</v>
      </c>
      <c r="B52" s="489" t="s">
        <v>117</v>
      </c>
      <c r="C52" s="489"/>
      <c r="D52" s="489"/>
      <c r="E52" s="278"/>
      <c r="F52" s="278"/>
      <c r="G52" s="304"/>
    </row>
    <row r="53" spans="1:7" s="295" customFormat="1" ht="0.75" customHeight="1">
      <c r="A53" s="282"/>
      <c r="B53" s="491"/>
      <c r="C53" s="492"/>
      <c r="D53" s="492"/>
      <c r="E53" s="306"/>
      <c r="F53" s="283"/>
      <c r="G53" s="307"/>
    </row>
    <row r="54" spans="1:7" s="263" customFormat="1" ht="21" customHeight="1">
      <c r="A54" s="286"/>
      <c r="B54" s="487" t="s">
        <v>118</v>
      </c>
      <c r="C54" s="487"/>
      <c r="D54" s="487"/>
      <c r="E54" s="287"/>
      <c r="F54" s="287">
        <f>SUM(F49:F53)</f>
        <v>0</v>
      </c>
      <c r="G54" s="288"/>
    </row>
    <row r="55" spans="1:7" s="312" customFormat="1" ht="21" customHeight="1" thickBot="1">
      <c r="A55" s="308"/>
      <c r="B55" s="507" t="s">
        <v>119</v>
      </c>
      <c r="C55" s="508"/>
      <c r="D55" s="508"/>
      <c r="E55" s="309"/>
      <c r="F55" s="310"/>
      <c r="G55" s="311"/>
    </row>
    <row r="56" spans="1:7" s="295" customFormat="1" ht="21" customHeight="1" thickTop="1">
      <c r="A56" s="313" t="s">
        <v>120</v>
      </c>
      <c r="B56" s="314" t="s">
        <v>121</v>
      </c>
      <c r="C56" s="314"/>
      <c r="D56" s="314"/>
      <c r="E56" s="314"/>
      <c r="F56" s="314"/>
      <c r="G56" s="315"/>
    </row>
    <row r="57" spans="1:7" s="295" customFormat="1" ht="21" customHeight="1">
      <c r="A57" s="316"/>
      <c r="B57" s="191" t="s">
        <v>122</v>
      </c>
      <c r="C57" s="191"/>
      <c r="D57" s="191"/>
      <c r="E57" s="191"/>
      <c r="F57" s="191"/>
      <c r="G57" s="317"/>
    </row>
    <row r="58" spans="1:7" s="183" customFormat="1" ht="2.25" customHeight="1">
      <c r="A58" s="318"/>
      <c r="B58" s="319"/>
      <c r="C58" s="319"/>
      <c r="D58" s="320"/>
      <c r="E58" s="320"/>
      <c r="F58" s="320"/>
      <c r="G58" s="321"/>
    </row>
    <row r="59" spans="1:7" ht="15.75" customHeight="1">
      <c r="A59" s="477" t="s">
        <v>49</v>
      </c>
      <c r="B59" s="478"/>
      <c r="C59" s="479"/>
      <c r="D59" s="479"/>
      <c r="E59" s="479"/>
      <c r="F59" s="479"/>
      <c r="G59" s="480"/>
    </row>
    <row r="60" spans="1:7" ht="15.75" customHeight="1">
      <c r="A60" s="481" t="s">
        <v>50</v>
      </c>
      <c r="B60" s="482"/>
      <c r="C60" s="482"/>
      <c r="D60" s="482"/>
      <c r="E60" s="509"/>
      <c r="F60" s="481" t="s">
        <v>123</v>
      </c>
      <c r="G60" s="509"/>
    </row>
    <row r="61" spans="1:7" ht="42.75" customHeight="1">
      <c r="A61" s="322"/>
      <c r="B61" s="323"/>
      <c r="C61" s="324"/>
      <c r="D61" s="322"/>
      <c r="E61" s="323"/>
      <c r="F61" s="322"/>
      <c r="G61" s="323"/>
    </row>
    <row r="62" spans="1:7" ht="12.75">
      <c r="A62" s="325" t="s">
        <v>81</v>
      </c>
      <c r="B62" s="326"/>
      <c r="C62" s="327" t="s">
        <v>94</v>
      </c>
      <c r="D62" s="510"/>
      <c r="E62" s="511"/>
      <c r="F62" s="510" t="s">
        <v>124</v>
      </c>
      <c r="G62" s="511"/>
    </row>
    <row r="63" spans="1:7" ht="15.75" customHeight="1">
      <c r="A63" s="477" t="s">
        <v>52</v>
      </c>
      <c r="B63" s="478"/>
      <c r="C63" s="479"/>
      <c r="D63" s="479"/>
      <c r="E63" s="479"/>
      <c r="F63" s="479"/>
      <c r="G63" s="480"/>
    </row>
    <row r="64" spans="1:7" ht="15.75" customHeight="1">
      <c r="A64" s="481" t="s">
        <v>82</v>
      </c>
      <c r="B64" s="482"/>
      <c r="C64" s="483"/>
      <c r="D64" s="483"/>
      <c r="E64" s="483"/>
      <c r="F64" s="483"/>
      <c r="G64" s="484"/>
    </row>
    <row r="65" spans="1:7" ht="51.75" customHeight="1">
      <c r="A65" s="322"/>
      <c r="B65" s="323"/>
      <c r="C65" s="324"/>
      <c r="D65" s="322"/>
      <c r="E65" s="323"/>
      <c r="F65" s="322"/>
      <c r="G65" s="323"/>
    </row>
    <row r="66" spans="1:7" ht="12.75" customHeight="1" thickBot="1">
      <c r="A66" s="328" t="s">
        <v>125</v>
      </c>
      <c r="B66" s="329"/>
      <c r="C66" s="330" t="s">
        <v>126</v>
      </c>
      <c r="D66" s="485" t="s">
        <v>127</v>
      </c>
      <c r="E66" s="486"/>
      <c r="F66" s="485"/>
      <c r="G66" s="486"/>
    </row>
    <row r="67" spans="1:7" ht="4.5" hidden="1" customHeight="1">
      <c r="A67" s="499"/>
      <c r="B67" s="500"/>
      <c r="C67" s="500"/>
      <c r="D67" s="500"/>
      <c r="E67" s="500"/>
      <c r="F67" s="500"/>
      <c r="G67" s="501"/>
    </row>
    <row r="68" spans="1:7" ht="20.100000000000001" customHeight="1" thickBot="1">
      <c r="A68" s="502" t="s">
        <v>128</v>
      </c>
      <c r="B68" s="503"/>
      <c r="C68" s="504"/>
      <c r="D68" s="505"/>
      <c r="E68" s="505"/>
      <c r="F68" s="505"/>
      <c r="G68" s="506"/>
    </row>
  </sheetData>
  <mergeCells count="45">
    <mergeCell ref="B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46:D46"/>
    <mergeCell ref="B47:D47"/>
    <mergeCell ref="B36:D36"/>
    <mergeCell ref="B37:D37"/>
    <mergeCell ref="B38:D38"/>
    <mergeCell ref="B39:D39"/>
    <mergeCell ref="B40:D40"/>
    <mergeCell ref="B41:D41"/>
    <mergeCell ref="A67:G67"/>
    <mergeCell ref="A68:G68"/>
    <mergeCell ref="B54:D54"/>
    <mergeCell ref="B55:D55"/>
    <mergeCell ref="A59:G59"/>
    <mergeCell ref="A60:E60"/>
    <mergeCell ref="F60:G60"/>
    <mergeCell ref="D62:E62"/>
    <mergeCell ref="F62:G62"/>
    <mergeCell ref="B2:E2"/>
    <mergeCell ref="B1:F1"/>
    <mergeCell ref="A63:G63"/>
    <mergeCell ref="A64:G64"/>
    <mergeCell ref="D66:E66"/>
    <mergeCell ref="F66:G66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0" zoomScaleSheetLayoutView="100" zoomScalePageLayoutView="33" workbookViewId="0">
      <selection activeCell="F33" sqref="F33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179</v>
      </c>
      <c r="C2" s="172"/>
      <c r="D2" s="172"/>
      <c r="E2" s="173"/>
      <c r="F2" s="174" t="s">
        <v>180</v>
      </c>
      <c r="G2" s="175" t="s">
        <v>181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42566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42565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>
        <v>3000000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42561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893881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893881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4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513" t="s">
        <v>182</v>
      </c>
      <c r="C26" s="514"/>
      <c r="D26" s="515"/>
      <c r="E26" s="278">
        <v>5513842</v>
      </c>
      <c r="F26" s="278">
        <f>G26-E26</f>
        <v>893881</v>
      </c>
      <c r="G26" s="280">
        <v>6407723</v>
      </c>
    </row>
    <row r="27" spans="1:7" s="281" customFormat="1" ht="21" customHeight="1">
      <c r="A27" s="274" t="s">
        <v>75</v>
      </c>
      <c r="B27" s="524"/>
      <c r="C27" s="525"/>
      <c r="D27" s="526"/>
      <c r="E27" s="278"/>
      <c r="F27" s="279"/>
      <c r="G27" s="280"/>
    </row>
    <row r="28" spans="1:7" s="281" customFormat="1" ht="21" customHeight="1">
      <c r="A28" s="274" t="s">
        <v>76</v>
      </c>
      <c r="B28" s="524"/>
      <c r="C28" s="525"/>
      <c r="D28" s="526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>
        <v>5513842</v>
      </c>
      <c r="F30" s="287">
        <f>SUM(F25:F29)</f>
        <v>893881</v>
      </c>
      <c r="G30" s="288">
        <f>SUM(G25:G29)</f>
        <v>6407723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/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>
        <v>5513842</v>
      </c>
      <c r="F36" s="288">
        <f>SUM(F30:F34)</f>
        <v>893881</v>
      </c>
      <c r="G36" s="288">
        <f>SUM(G30:G34)</f>
        <v>6407723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>
        <v>5513842</v>
      </c>
      <c r="F42" s="288">
        <f>SUM(F36:F40)</f>
        <v>893881</v>
      </c>
      <c r="G42" s="288">
        <f>SUM(G36:G40)</f>
        <v>6407723</v>
      </c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>
        <v>5513842</v>
      </c>
      <c r="F47" s="288">
        <f>SUM(F41:F45)</f>
        <v>893881</v>
      </c>
      <c r="G47" s="288">
        <f>SUM(G41:G45)</f>
        <v>6407723</v>
      </c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42"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1" zoomScaleSheetLayoutView="100" zoomScalePageLayoutView="33" workbookViewId="0">
      <selection activeCell="B34" sqref="B34:D34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176</v>
      </c>
      <c r="C2" s="172"/>
      <c r="D2" s="172"/>
      <c r="E2" s="173"/>
      <c r="F2" s="174" t="s">
        <v>177</v>
      </c>
      <c r="G2" s="175" t="s">
        <v>178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42566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42565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42562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937562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937562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4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513" t="s">
        <v>175</v>
      </c>
      <c r="C26" s="514"/>
      <c r="D26" s="515"/>
      <c r="E26" s="278">
        <v>4576280</v>
      </c>
      <c r="F26" s="278">
        <f>G26-E26</f>
        <v>937562</v>
      </c>
      <c r="G26" s="280">
        <v>5513842</v>
      </c>
    </row>
    <row r="27" spans="1:7" s="281" customFormat="1" ht="21" customHeight="1">
      <c r="A27" s="274" t="s">
        <v>75</v>
      </c>
      <c r="B27" s="524"/>
      <c r="C27" s="525"/>
      <c r="D27" s="526"/>
      <c r="E27" s="278"/>
      <c r="F27" s="279"/>
      <c r="G27" s="280"/>
    </row>
    <row r="28" spans="1:7" s="281" customFormat="1" ht="21" customHeight="1">
      <c r="A28" s="274" t="s">
        <v>76</v>
      </c>
      <c r="B28" s="524"/>
      <c r="C28" s="525"/>
      <c r="D28" s="526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>
        <v>4576280</v>
      </c>
      <c r="F30" s="287">
        <f>SUM(F25:F29)</f>
        <v>937562</v>
      </c>
      <c r="G30" s="288">
        <f>SUM(G25:G29)</f>
        <v>5513842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/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>
        <v>4576280</v>
      </c>
      <c r="F36" s="288">
        <f>SUM(F30:F34)</f>
        <v>937562</v>
      </c>
      <c r="G36" s="288">
        <f>SUM(G30:G34)</f>
        <v>5513842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>
        <v>4576280</v>
      </c>
      <c r="F42" s="288">
        <f>SUM(F36:F40)</f>
        <v>937562</v>
      </c>
      <c r="G42" s="288">
        <f>SUM(G36:G40)</f>
        <v>5513842</v>
      </c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>
        <v>4576280</v>
      </c>
      <c r="F47" s="288">
        <f>SUM(F41:F45)</f>
        <v>937562</v>
      </c>
      <c r="G47" s="288">
        <f>SUM(G41:G45)</f>
        <v>5513842</v>
      </c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42"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1" zoomScaleSheetLayoutView="100" zoomScalePageLayoutView="33" workbookViewId="0">
      <selection activeCell="B34" sqref="B34:D34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171</v>
      </c>
      <c r="C2" s="172"/>
      <c r="D2" s="172"/>
      <c r="E2" s="173"/>
      <c r="F2" s="174" t="s">
        <v>172</v>
      </c>
      <c r="G2" s="175" t="s">
        <v>173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42566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42565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42544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956970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956970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3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513" t="s">
        <v>174</v>
      </c>
      <c r="C26" s="514"/>
      <c r="D26" s="515"/>
      <c r="E26" s="278">
        <v>3619310</v>
      </c>
      <c r="F26" s="278">
        <f>G26-E26</f>
        <v>956970</v>
      </c>
      <c r="G26" s="280">
        <v>4576280</v>
      </c>
    </row>
    <row r="27" spans="1:7" s="281" customFormat="1" ht="21" customHeight="1">
      <c r="A27" s="274" t="s">
        <v>75</v>
      </c>
      <c r="B27" s="524"/>
      <c r="C27" s="525"/>
      <c r="D27" s="526"/>
      <c r="E27" s="278"/>
      <c r="F27" s="279"/>
      <c r="G27" s="280"/>
    </row>
    <row r="28" spans="1:7" s="281" customFormat="1" ht="21" customHeight="1">
      <c r="A28" s="274" t="s">
        <v>76</v>
      </c>
      <c r="B28" s="524"/>
      <c r="C28" s="525"/>
      <c r="D28" s="526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>
        <f>SUM(E25:E29)</f>
        <v>3619310</v>
      </c>
      <c r="F30" s="287">
        <f>SUM(F25:F29)</f>
        <v>956970</v>
      </c>
      <c r="G30" s="288">
        <f>SUM(G25:G29)</f>
        <v>4576280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/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8">
        <f>SUM(E30:E34)</f>
        <v>3619310</v>
      </c>
      <c r="F36" s="288">
        <f>SUM(F30:F34)</f>
        <v>956970</v>
      </c>
      <c r="G36" s="288">
        <f>SUM(G30:G34)</f>
        <v>4576280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8">
        <f>SUM(E36:E40)</f>
        <v>3619310</v>
      </c>
      <c r="F42" s="288">
        <f>SUM(F36:F40)</f>
        <v>956970</v>
      </c>
      <c r="G42" s="288">
        <f>SUM(G36:G40)</f>
        <v>4576280</v>
      </c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8">
        <f>SUM(E41:E45)</f>
        <v>3619310</v>
      </c>
      <c r="F47" s="288">
        <f>SUM(F41:F45)</f>
        <v>956970</v>
      </c>
      <c r="G47" s="288">
        <f>SUM(G41:G45)</f>
        <v>4576280</v>
      </c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42">
    <mergeCell ref="B32:D32"/>
    <mergeCell ref="B24:D24"/>
    <mergeCell ref="B25:D25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A66:G66"/>
    <mergeCell ref="A67:G67"/>
    <mergeCell ref="B26:D26"/>
    <mergeCell ref="B27:D27"/>
    <mergeCell ref="B28:D28"/>
    <mergeCell ref="D61:E61"/>
    <mergeCell ref="F61:G61"/>
    <mergeCell ref="A62:G62"/>
    <mergeCell ref="A63:G63"/>
    <mergeCell ref="D65:E65"/>
    <mergeCell ref="F65:G65"/>
    <mergeCell ref="B51:D51"/>
    <mergeCell ref="B52:D52"/>
    <mergeCell ref="B53:D53"/>
    <mergeCell ref="B54:D54"/>
    <mergeCell ref="A58:G5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SheetLayoutView="100" zoomScalePageLayoutView="33" workbookViewId="0">
      <selection activeCell="F1" sqref="F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167</v>
      </c>
      <c r="C2" s="172"/>
      <c r="D2" s="172"/>
      <c r="E2" s="173"/>
      <c r="F2" s="174" t="s">
        <v>168</v>
      </c>
      <c r="G2" s="175" t="s">
        <v>169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42557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42556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>
        <v>50000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42548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878309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878309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4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513" t="s">
        <v>170</v>
      </c>
      <c r="C26" s="514"/>
      <c r="D26" s="515"/>
      <c r="E26" s="278"/>
      <c r="F26" s="279">
        <v>878309</v>
      </c>
      <c r="G26" s="280"/>
    </row>
    <row r="27" spans="1:7" s="281" customFormat="1" ht="21" customHeight="1">
      <c r="A27" s="274" t="s">
        <v>75</v>
      </c>
      <c r="B27" s="524"/>
      <c r="C27" s="525"/>
      <c r="D27" s="526"/>
      <c r="E27" s="278"/>
      <c r="F27" s="279"/>
      <c r="G27" s="280"/>
    </row>
    <row r="28" spans="1:7" s="281" customFormat="1" ht="21" customHeight="1">
      <c r="A28" s="274" t="s">
        <v>76</v>
      </c>
      <c r="B28" s="524"/>
      <c r="C28" s="525"/>
      <c r="D28" s="526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/>
      <c r="F30" s="287">
        <f>SUM(F25:F29)</f>
        <v>878309</v>
      </c>
      <c r="G30" s="288">
        <f>SUM(G25:G29)</f>
        <v>0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/>
      <c r="F36" s="288">
        <f>SUM(F30:F34)</f>
        <v>878309</v>
      </c>
      <c r="G36" s="288">
        <f>SUM(G30:G34)</f>
        <v>0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/>
      <c r="F42" s="288">
        <f>SUM(F36:F40)</f>
        <v>878309</v>
      </c>
      <c r="G42" s="288"/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/>
      <c r="F47" s="288">
        <f>SUM(F41:F45)</f>
        <v>878309</v>
      </c>
      <c r="G47" s="288"/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42"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SheetLayoutView="100" zoomScalePageLayoutView="33" workbookViewId="0">
      <selection activeCell="F1" sqref="F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160</v>
      </c>
      <c r="C2" s="172"/>
      <c r="D2" s="172"/>
      <c r="E2" s="173"/>
      <c r="F2" s="174" t="s">
        <v>164</v>
      </c>
      <c r="G2" s="175" t="s">
        <v>165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42552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42552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42538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1007579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1007579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2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166</v>
      </c>
      <c r="C26" s="276"/>
      <c r="D26" s="277"/>
      <c r="E26" s="278"/>
      <c r="F26" s="279">
        <v>1007579</v>
      </c>
      <c r="G26" s="280"/>
    </row>
    <row r="27" spans="1:7" s="281" customFormat="1" ht="21" customHeight="1">
      <c r="A27" s="274" t="s">
        <v>75</v>
      </c>
      <c r="B27" s="275"/>
      <c r="C27" s="276"/>
      <c r="D27" s="277"/>
      <c r="E27" s="278"/>
      <c r="F27" s="279"/>
      <c r="G27" s="280"/>
    </row>
    <row r="28" spans="1:7" s="281" customFormat="1" ht="21" customHeight="1">
      <c r="A28" s="274" t="s">
        <v>76</v>
      </c>
      <c r="B28" s="275"/>
      <c r="C28" s="276"/>
      <c r="D28" s="277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/>
      <c r="F30" s="287">
        <f>SUM(F25:F29)</f>
        <v>1007579</v>
      </c>
      <c r="G30" s="288">
        <f>SUM(G25:G29)</f>
        <v>0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/>
      <c r="F36" s="288">
        <f>SUM(F30:F34)</f>
        <v>1007579</v>
      </c>
      <c r="G36" s="288">
        <f>SUM(G30:G34)</f>
        <v>0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/>
      <c r="F42" s="288">
        <f>SUM(F36:F40)</f>
        <v>1007579</v>
      </c>
      <c r="G42" s="288"/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/>
      <c r="F47" s="288">
        <f>SUM(F41:F45)</f>
        <v>1007579</v>
      </c>
      <c r="G47" s="288"/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39">
    <mergeCell ref="B32:D32"/>
    <mergeCell ref="B24:D24"/>
    <mergeCell ref="B25:D25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A66:G66"/>
    <mergeCell ref="A67:G67"/>
    <mergeCell ref="D61:E61"/>
    <mergeCell ref="F61:G61"/>
    <mergeCell ref="A62:G62"/>
    <mergeCell ref="A63:G63"/>
    <mergeCell ref="D65:E65"/>
    <mergeCell ref="F65:G6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SheetLayoutView="100" zoomScalePageLayoutView="33" workbookViewId="0">
      <selection activeCell="F1" sqref="F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160</v>
      </c>
      <c r="C2" s="172"/>
      <c r="D2" s="172"/>
      <c r="E2" s="173"/>
      <c r="F2" s="174" t="s">
        <v>161</v>
      </c>
      <c r="G2" s="175" t="s">
        <v>162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42545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42545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42538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698812.2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984610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1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163</v>
      </c>
      <c r="C26" s="276"/>
      <c r="D26" s="277"/>
      <c r="E26" s="278"/>
      <c r="F26" s="279">
        <v>984610</v>
      </c>
      <c r="G26" s="280"/>
    </row>
    <row r="27" spans="1:7" s="281" customFormat="1" ht="21" customHeight="1">
      <c r="A27" s="274" t="s">
        <v>75</v>
      </c>
      <c r="B27" s="275" t="s">
        <v>65</v>
      </c>
      <c r="C27" s="276"/>
      <c r="D27" s="277"/>
      <c r="E27" s="278"/>
      <c r="F27" s="279"/>
      <c r="G27" s="280"/>
    </row>
    <row r="28" spans="1:7" s="281" customFormat="1" ht="21" customHeight="1">
      <c r="A28" s="274" t="s">
        <v>76</v>
      </c>
      <c r="B28" s="275" t="s">
        <v>66</v>
      </c>
      <c r="C28" s="276"/>
      <c r="D28" s="277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/>
      <c r="F30" s="287">
        <f>SUM(F25:F29)</f>
        <v>984610</v>
      </c>
      <c r="G30" s="288">
        <f>SUM(G25:G29)</f>
        <v>0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/>
      <c r="F36" s="288">
        <f>SUM(F30:F34)</f>
        <v>984610</v>
      </c>
      <c r="G36" s="288">
        <f>SUM(G30:G34)</f>
        <v>0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/>
      <c r="F42" s="288">
        <f>SUM(F36:F40)</f>
        <v>984610</v>
      </c>
      <c r="G42" s="288"/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/>
      <c r="F47" s="288">
        <f>SUM(F41:F45)</f>
        <v>984610</v>
      </c>
      <c r="G47" s="288"/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39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SheetLayoutView="100" zoomScalePageLayoutView="33" workbookViewId="0">
      <selection activeCell="D20" sqref="D20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154</v>
      </c>
      <c r="C2" s="172"/>
      <c r="D2" s="172"/>
      <c r="E2" s="173"/>
      <c r="F2" s="174" t="s">
        <v>147</v>
      </c>
      <c r="G2" s="175" t="s">
        <v>152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42529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>
        <v>42529</v>
      </c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42529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42547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3000000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3000000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2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103</v>
      </c>
      <c r="C26" s="276"/>
      <c r="D26" s="277"/>
      <c r="E26" s="278"/>
      <c r="F26" s="279">
        <v>3000000</v>
      </c>
      <c r="G26" s="280"/>
    </row>
    <row r="27" spans="1:7" s="281" customFormat="1" ht="21" customHeight="1">
      <c r="A27" s="274" t="s">
        <v>75</v>
      </c>
      <c r="B27" s="275" t="s">
        <v>65</v>
      </c>
      <c r="C27" s="276"/>
      <c r="D27" s="277"/>
      <c r="E27" s="278"/>
      <c r="F27" s="279"/>
      <c r="G27" s="280"/>
    </row>
    <row r="28" spans="1:7" s="281" customFormat="1" ht="21" customHeight="1">
      <c r="A28" s="274" t="s">
        <v>76</v>
      </c>
      <c r="B28" s="275" t="s">
        <v>66</v>
      </c>
      <c r="C28" s="276"/>
      <c r="D28" s="277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/>
      <c r="F30" s="287">
        <f>SUM(F25:F29)</f>
        <v>3000000</v>
      </c>
      <c r="G30" s="288">
        <f>SUM(G25:G29)</f>
        <v>0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/>
      <c r="F36" s="287">
        <f>F34+F30</f>
        <v>3000000</v>
      </c>
      <c r="G36" s="288">
        <f>SUM(G30:G34)</f>
        <v>0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/>
      <c r="F42" s="287">
        <f>F40+F36</f>
        <v>3000000</v>
      </c>
      <c r="G42" s="288"/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/>
      <c r="F47" s="287">
        <f>F46+F42</f>
        <v>3000000</v>
      </c>
      <c r="G47" s="288"/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39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2" zoomScaleSheetLayoutView="100" zoomScalePageLayoutView="33" workbookViewId="0">
      <selection activeCell="F2" sqref="F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155</v>
      </c>
      <c r="C2" s="172"/>
      <c r="D2" s="172"/>
      <c r="E2" s="173"/>
      <c r="F2" s="174" t="s">
        <v>147</v>
      </c>
      <c r="G2" s="175" t="s">
        <v>156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42544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>
        <v>42544</v>
      </c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42544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42538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698812.2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698812.2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0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183</v>
      </c>
      <c r="C26" s="276"/>
      <c r="D26" s="277"/>
      <c r="E26" s="278"/>
      <c r="F26" s="279">
        <v>698812.2</v>
      </c>
      <c r="G26" s="280"/>
    </row>
    <row r="27" spans="1:7" s="281" customFormat="1" ht="21" customHeight="1">
      <c r="A27" s="274" t="s">
        <v>75</v>
      </c>
      <c r="B27" s="275" t="s">
        <v>65</v>
      </c>
      <c r="C27" s="276"/>
      <c r="D27" s="277"/>
      <c r="E27" s="278"/>
      <c r="F27" s="279"/>
      <c r="G27" s="280"/>
    </row>
    <row r="28" spans="1:7" s="281" customFormat="1" ht="21" customHeight="1">
      <c r="A28" s="274" t="s">
        <v>76</v>
      </c>
      <c r="B28" s="275" t="s">
        <v>66</v>
      </c>
      <c r="C28" s="276"/>
      <c r="D28" s="277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/>
      <c r="F30" s="287">
        <f>SUM(F25:F29)</f>
        <v>698812.2</v>
      </c>
      <c r="G30" s="288">
        <f>SUM(G25:G29)</f>
        <v>0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/>
      <c r="F36" s="288">
        <f>SUM(F30:F34)</f>
        <v>698812.2</v>
      </c>
      <c r="G36" s="288">
        <f>SUM(G30:G34)</f>
        <v>0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/>
      <c r="F42" s="288">
        <f>SUM(F36:F40)</f>
        <v>698812.2</v>
      </c>
      <c r="G42" s="288"/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/>
      <c r="F47" s="288">
        <f>SUM(F41:F45)</f>
        <v>698812.2</v>
      </c>
      <c r="G47" s="288"/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39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ignoredErrors>
    <ignoredError sqref="D2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SheetLayoutView="100" workbookViewId="0">
      <selection activeCell="D1" sqref="D1"/>
    </sheetView>
  </sheetViews>
  <sheetFormatPr defaultColWidth="20.7109375" defaultRowHeight="19.5" customHeight="1"/>
  <cols>
    <col min="1" max="1" width="14.42578125" style="176" customWidth="1"/>
    <col min="2" max="2" width="15.85546875" style="176" customWidth="1"/>
    <col min="3" max="3" width="28.5703125" style="176" customWidth="1"/>
    <col min="4" max="4" width="21.7109375" style="176" customWidth="1"/>
    <col min="5" max="7" width="19.28515625" style="176" customWidth="1"/>
    <col min="8" max="16384" width="20.7109375" style="176"/>
  </cols>
  <sheetData>
    <row r="1" spans="1:7" s="169" customFormat="1" ht="63.75" customHeight="1" thickBot="1">
      <c r="A1" s="331"/>
      <c r="B1" s="332"/>
      <c r="C1" s="333" t="s">
        <v>1</v>
      </c>
      <c r="D1" s="334"/>
      <c r="E1" s="334"/>
      <c r="F1" s="334"/>
      <c r="G1" s="332"/>
    </row>
    <row r="2" spans="1:7" ht="30.75" customHeight="1">
      <c r="A2" s="335"/>
      <c r="B2" s="173" t="s">
        <v>86</v>
      </c>
      <c r="C2" s="173"/>
      <c r="D2" s="173"/>
      <c r="E2" s="173"/>
      <c r="F2" s="174" t="s">
        <v>54</v>
      </c>
      <c r="G2" s="336" t="s">
        <v>129</v>
      </c>
    </row>
    <row r="3" spans="1:7" s="183" customFormat="1" ht="15.75">
      <c r="A3" s="337" t="s">
        <v>2</v>
      </c>
      <c r="B3" s="338" t="s">
        <v>84</v>
      </c>
      <c r="C3" s="339"/>
      <c r="D3" s="340"/>
      <c r="E3" s="181" t="s">
        <v>3</v>
      </c>
      <c r="F3" s="181"/>
      <c r="G3" s="182"/>
    </row>
    <row r="4" spans="1:7" s="183" customFormat="1" ht="15.75">
      <c r="A4" s="337" t="s">
        <v>4</v>
      </c>
      <c r="B4" s="338" t="s">
        <v>55</v>
      </c>
      <c r="C4" s="339"/>
      <c r="D4" s="341"/>
      <c r="E4" s="185" t="s">
        <v>5</v>
      </c>
      <c r="F4" s="186"/>
      <c r="G4" s="342">
        <v>42507</v>
      </c>
    </row>
    <row r="5" spans="1:7" s="183" customFormat="1" ht="15.75">
      <c r="A5" s="337" t="s">
        <v>57</v>
      </c>
      <c r="B5" s="338" t="s">
        <v>85</v>
      </c>
      <c r="C5" s="339"/>
      <c r="D5" s="341"/>
      <c r="E5" s="188" t="s">
        <v>87</v>
      </c>
      <c r="F5" s="189"/>
      <c r="G5" s="342">
        <v>42507</v>
      </c>
    </row>
    <row r="6" spans="1:7" s="183" customFormat="1" ht="15.6" customHeight="1">
      <c r="A6" s="337" t="s">
        <v>6</v>
      </c>
      <c r="B6" s="455" t="s">
        <v>56</v>
      </c>
      <c r="C6" s="375"/>
      <c r="D6" s="456"/>
      <c r="E6" s="188" t="s">
        <v>58</v>
      </c>
      <c r="F6" s="189"/>
      <c r="G6" s="342">
        <v>42502</v>
      </c>
    </row>
    <row r="7" spans="1:7" s="183" customFormat="1" ht="16.5" customHeight="1">
      <c r="A7" s="337"/>
      <c r="B7" s="343"/>
      <c r="C7" s="196"/>
      <c r="D7" s="194"/>
      <c r="E7" s="188" t="s">
        <v>59</v>
      </c>
      <c r="F7" s="189"/>
      <c r="G7" s="342">
        <v>42502</v>
      </c>
    </row>
    <row r="8" spans="1:7" s="183" customFormat="1" ht="16.5" customHeight="1">
      <c r="A8" s="337"/>
      <c r="B8" s="343"/>
      <c r="C8" s="196"/>
      <c r="D8" s="194"/>
      <c r="E8" s="188"/>
      <c r="F8" s="198"/>
      <c r="G8" s="199"/>
    </row>
    <row r="9" spans="1:7" s="349" customFormat="1" ht="15.75">
      <c r="A9" s="344"/>
      <c r="B9" s="345"/>
      <c r="C9" s="346"/>
      <c r="D9" s="347"/>
      <c r="E9" s="197" t="s">
        <v>60</v>
      </c>
      <c r="F9" s="347"/>
      <c r="G9" s="348"/>
    </row>
    <row r="10" spans="1:7" s="183" customFormat="1" ht="16.5" thickBot="1">
      <c r="A10" s="200"/>
      <c r="B10" s="201"/>
      <c r="C10" s="202"/>
      <c r="D10" s="203"/>
      <c r="E10" s="204" t="s">
        <v>7</v>
      </c>
      <c r="F10" s="203"/>
      <c r="G10" s="205"/>
    </row>
    <row r="11" spans="1:7" ht="12.75">
      <c r="A11" s="206" t="s">
        <v>8</v>
      </c>
      <c r="B11" s="207"/>
      <c r="C11" s="207"/>
      <c r="D11" s="207"/>
      <c r="E11" s="207"/>
      <c r="F11" s="207"/>
      <c r="G11" s="208"/>
    </row>
    <row r="12" spans="1:7" ht="15" hidden="1">
      <c r="A12" s="242" t="s">
        <v>9</v>
      </c>
      <c r="B12" s="243"/>
      <c r="C12" s="350"/>
      <c r="D12" s="351"/>
      <c r="E12" s="242"/>
      <c r="F12" s="243"/>
      <c r="G12" s="244"/>
    </row>
    <row r="13" spans="1:7" ht="31.5">
      <c r="A13" s="352" t="s">
        <v>62</v>
      </c>
      <c r="B13" s="353"/>
      <c r="C13" s="354" t="s">
        <v>90</v>
      </c>
      <c r="D13" s="355" t="s">
        <v>61</v>
      </c>
      <c r="E13" s="352" t="s">
        <v>11</v>
      </c>
      <c r="F13" s="353"/>
      <c r="G13" s="356"/>
    </row>
    <row r="14" spans="1:7" ht="16.5" thickBot="1">
      <c r="A14" s="352" t="s">
        <v>10</v>
      </c>
      <c r="B14" s="353"/>
      <c r="C14" s="357"/>
      <c r="D14" s="358" t="s">
        <v>130</v>
      </c>
      <c r="E14" s="352"/>
      <c r="F14" s="353"/>
      <c r="G14" s="356"/>
    </row>
    <row r="15" spans="1:7" ht="15.75" hidden="1" thickBot="1">
      <c r="A15" s="359" t="s">
        <v>12</v>
      </c>
      <c r="B15" s="360"/>
      <c r="C15" s="361"/>
      <c r="D15" s="362"/>
      <c r="E15" s="363"/>
      <c r="F15" s="320"/>
      <c r="G15" s="364"/>
    </row>
    <row r="16" spans="1:7" ht="15.75">
      <c r="A16" s="359" t="s">
        <v>13</v>
      </c>
      <c r="B16" s="360"/>
      <c r="C16" s="365"/>
      <c r="D16" s="366">
        <v>58347484</v>
      </c>
      <c r="E16" s="367" t="s">
        <v>14</v>
      </c>
      <c r="F16" s="368"/>
      <c r="G16" s="369">
        <v>5834750</v>
      </c>
    </row>
    <row r="17" spans="1:8" ht="16.5" thickBot="1">
      <c r="A17" s="359" t="s">
        <v>15</v>
      </c>
      <c r="B17" s="360"/>
      <c r="C17" s="365"/>
      <c r="D17" s="370"/>
      <c r="E17" s="371" t="s">
        <v>16</v>
      </c>
      <c r="F17" s="372"/>
      <c r="G17" s="373"/>
    </row>
    <row r="18" spans="1:8" ht="16.5" thickBot="1">
      <c r="A18" s="374" t="s">
        <v>17</v>
      </c>
      <c r="B18" s="375"/>
      <c r="C18" s="376"/>
      <c r="D18" s="377">
        <v>42491</v>
      </c>
      <c r="E18" s="378"/>
      <c r="F18" s="379"/>
      <c r="G18" s="380"/>
    </row>
    <row r="19" spans="1:8" ht="15.75">
      <c r="A19" s="374" t="s">
        <v>18</v>
      </c>
      <c r="B19" s="375"/>
      <c r="C19" s="381"/>
      <c r="D19" s="381">
        <v>3708968</v>
      </c>
      <c r="E19" s="367" t="s">
        <v>19</v>
      </c>
      <c r="F19" s="368"/>
      <c r="G19" s="382">
        <v>954858</v>
      </c>
    </row>
    <row r="20" spans="1:8" ht="15" customHeight="1" thickBot="1">
      <c r="A20" s="374" t="s">
        <v>20</v>
      </c>
      <c r="B20" s="375"/>
      <c r="C20" s="381"/>
      <c r="D20" s="381">
        <f>F53</f>
        <v>1830159</v>
      </c>
      <c r="E20" s="371" t="s">
        <v>21</v>
      </c>
      <c r="F20" s="372"/>
      <c r="G20" s="383"/>
      <c r="H20" s="384"/>
    </row>
    <row r="21" spans="1:8" ht="15.75">
      <c r="A21" s="385" t="s">
        <v>22</v>
      </c>
      <c r="B21" s="386"/>
      <c r="C21" s="387"/>
      <c r="D21" s="388" t="s">
        <v>93</v>
      </c>
      <c r="E21" s="385"/>
      <c r="F21" s="360"/>
      <c r="G21" s="389"/>
    </row>
    <row r="22" spans="1:8" ht="15.75">
      <c r="A22" s="390" t="s">
        <v>63</v>
      </c>
      <c r="B22" s="391"/>
      <c r="C22" s="392"/>
      <c r="D22" s="393" t="s">
        <v>89</v>
      </c>
      <c r="E22" s="390"/>
      <c r="F22" s="320"/>
      <c r="G22" s="364"/>
    </row>
    <row r="23" spans="1:8" ht="15" customHeight="1" thickBot="1">
      <c r="A23" s="394" t="s">
        <v>23</v>
      </c>
      <c r="B23" s="395"/>
      <c r="C23" s="396"/>
      <c r="D23" s="397" t="s">
        <v>88</v>
      </c>
      <c r="E23" s="394"/>
      <c r="F23" s="395"/>
      <c r="G23" s="398"/>
    </row>
    <row r="24" spans="1:8" s="402" customFormat="1" ht="15.75" customHeight="1">
      <c r="A24" s="399" t="s">
        <v>24</v>
      </c>
      <c r="B24" s="400"/>
      <c r="C24" s="400"/>
      <c r="D24" s="400"/>
      <c r="E24" s="400"/>
      <c r="F24" s="400"/>
      <c r="G24" s="401"/>
    </row>
    <row r="25" spans="1:8" s="268" customFormat="1" ht="15.75">
      <c r="A25" s="403" t="s">
        <v>0</v>
      </c>
      <c r="B25" s="527" t="s">
        <v>25</v>
      </c>
      <c r="C25" s="527"/>
      <c r="D25" s="527"/>
      <c r="E25" s="404" t="s">
        <v>26</v>
      </c>
      <c r="F25" s="405" t="s">
        <v>27</v>
      </c>
      <c r="G25" s="406" t="s">
        <v>28</v>
      </c>
    </row>
    <row r="26" spans="1:8" s="273" customFormat="1" ht="15" customHeight="1">
      <c r="A26" s="407" t="s">
        <v>29</v>
      </c>
      <c r="B26" s="528" t="s">
        <v>30</v>
      </c>
      <c r="C26" s="528"/>
      <c r="D26" s="528"/>
      <c r="E26" s="408"/>
      <c r="F26" s="409"/>
      <c r="G26" s="410"/>
    </row>
    <row r="27" spans="1:8" s="281" customFormat="1" ht="12.75" customHeight="1">
      <c r="A27" s="411" t="s">
        <v>74</v>
      </c>
      <c r="B27" s="529" t="s">
        <v>64</v>
      </c>
      <c r="C27" s="529"/>
      <c r="D27" s="529"/>
      <c r="E27" s="412">
        <v>3250165</v>
      </c>
      <c r="F27" s="413">
        <f>G27-E27</f>
        <v>3702261</v>
      </c>
      <c r="G27" s="414">
        <v>6952426</v>
      </c>
    </row>
    <row r="28" spans="1:8" s="281" customFormat="1" ht="12.75" customHeight="1">
      <c r="A28" s="411" t="s">
        <v>75</v>
      </c>
      <c r="B28" s="529" t="s">
        <v>65</v>
      </c>
      <c r="C28" s="529"/>
      <c r="D28" s="529"/>
      <c r="E28" s="412"/>
      <c r="F28" s="413">
        <f>G28-E28</f>
        <v>0</v>
      </c>
      <c r="G28" s="414"/>
    </row>
    <row r="29" spans="1:8" s="281" customFormat="1" ht="12.75" customHeight="1">
      <c r="A29" s="411" t="s">
        <v>76</v>
      </c>
      <c r="B29" s="529" t="s">
        <v>66</v>
      </c>
      <c r="C29" s="529"/>
      <c r="D29" s="529"/>
      <c r="E29" s="412"/>
      <c r="F29" s="413"/>
      <c r="G29" s="414"/>
    </row>
    <row r="30" spans="1:8" s="281" customFormat="1" ht="0.75" customHeight="1">
      <c r="A30" s="415"/>
      <c r="B30" s="416"/>
      <c r="C30" s="416"/>
      <c r="D30" s="416"/>
      <c r="E30" s="417"/>
      <c r="F30" s="418"/>
      <c r="G30" s="419"/>
    </row>
    <row r="31" spans="1:8" s="423" customFormat="1" ht="15.75">
      <c r="A31" s="420"/>
      <c r="B31" s="530" t="s">
        <v>31</v>
      </c>
      <c r="C31" s="531"/>
      <c r="D31" s="531"/>
      <c r="E31" s="421">
        <v>3250165</v>
      </c>
      <c r="F31" s="421">
        <f>SUM(F26:F30)</f>
        <v>3702261</v>
      </c>
      <c r="G31" s="422">
        <f>SUM(G26:G30)</f>
        <v>6952426</v>
      </c>
    </row>
    <row r="32" spans="1:8" s="273" customFormat="1" ht="15.75">
      <c r="A32" s="407" t="s">
        <v>32</v>
      </c>
      <c r="B32" s="528" t="s">
        <v>33</v>
      </c>
      <c r="C32" s="528"/>
      <c r="D32" s="528"/>
      <c r="E32" s="424"/>
      <c r="F32" s="425"/>
      <c r="G32" s="426"/>
    </row>
    <row r="33" spans="1:7" s="281" customFormat="1" ht="12.75" customHeight="1">
      <c r="A33" s="427" t="s">
        <v>77</v>
      </c>
      <c r="B33" s="532" t="s">
        <v>83</v>
      </c>
      <c r="C33" s="532"/>
      <c r="D33" s="532"/>
      <c r="E33" s="428"/>
      <c r="F33" s="428"/>
      <c r="G33" s="429"/>
    </row>
    <row r="34" spans="1:7" s="295" customFormat="1" ht="12.75" customHeight="1">
      <c r="A34" s="411" t="s">
        <v>78</v>
      </c>
      <c r="B34" s="529" t="s">
        <v>131</v>
      </c>
      <c r="C34" s="529"/>
      <c r="D34" s="529"/>
      <c r="E34" s="428"/>
      <c r="F34" s="430">
        <v>214731.13</v>
      </c>
      <c r="G34" s="431"/>
    </row>
    <row r="35" spans="1:7" s="295" customFormat="1" ht="12.75" customHeight="1">
      <c r="A35" s="411" t="s">
        <v>34</v>
      </c>
      <c r="B35" s="529" t="s">
        <v>69</v>
      </c>
      <c r="C35" s="529"/>
      <c r="D35" s="529"/>
      <c r="E35" s="428"/>
      <c r="F35" s="430">
        <f>G35-E35</f>
        <v>0</v>
      </c>
      <c r="G35" s="431"/>
    </row>
    <row r="36" spans="1:7" s="295" customFormat="1" ht="0.6" customHeight="1">
      <c r="A36" s="415"/>
      <c r="B36" s="533"/>
      <c r="C36" s="533"/>
      <c r="D36" s="533"/>
      <c r="E36" s="432"/>
      <c r="F36" s="432"/>
      <c r="G36" s="433"/>
    </row>
    <row r="37" spans="1:7" s="423" customFormat="1" ht="12.75" customHeight="1">
      <c r="A37" s="420"/>
      <c r="B37" s="530" t="s">
        <v>35</v>
      </c>
      <c r="C37" s="530"/>
      <c r="D37" s="530"/>
      <c r="E37" s="421"/>
      <c r="F37" s="421">
        <f>SUM(F31:F36)</f>
        <v>3916992.13</v>
      </c>
      <c r="G37" s="434"/>
    </row>
    <row r="38" spans="1:7" s="273" customFormat="1" ht="15" customHeight="1">
      <c r="A38" s="407" t="s">
        <v>36</v>
      </c>
      <c r="B38" s="528" t="s">
        <v>37</v>
      </c>
      <c r="C38" s="528"/>
      <c r="D38" s="528"/>
      <c r="E38" s="424"/>
      <c r="F38" s="425"/>
      <c r="G38" s="426"/>
    </row>
    <row r="39" spans="1:7" ht="15">
      <c r="A39" s="435" t="s">
        <v>38</v>
      </c>
      <c r="B39" s="534" t="s">
        <v>132</v>
      </c>
      <c r="C39" s="534"/>
      <c r="D39" s="534"/>
      <c r="E39" s="428"/>
      <c r="F39" s="428">
        <v>-347621.3</v>
      </c>
      <c r="G39" s="429"/>
    </row>
    <row r="40" spans="1:7" ht="15">
      <c r="A40" s="435" t="s">
        <v>72</v>
      </c>
      <c r="B40" s="534" t="s">
        <v>70</v>
      </c>
      <c r="C40" s="534"/>
      <c r="D40" s="534"/>
      <c r="E40" s="428"/>
      <c r="F40" s="428">
        <f>G40-E40</f>
        <v>0</v>
      </c>
      <c r="G40" s="429"/>
    </row>
    <row r="41" spans="1:7" ht="30" customHeight="1">
      <c r="A41" s="435" t="s">
        <v>73</v>
      </c>
      <c r="B41" s="535" t="s">
        <v>133</v>
      </c>
      <c r="C41" s="536"/>
      <c r="D41" s="537"/>
      <c r="E41" s="428"/>
      <c r="F41" s="428">
        <v>-954858</v>
      </c>
      <c r="G41" s="429"/>
    </row>
    <row r="42" spans="1:7" s="281" customFormat="1" ht="0.75" hidden="1" customHeight="1">
      <c r="A42" s="415"/>
      <c r="B42" s="416"/>
      <c r="C42" s="416"/>
      <c r="D42" s="416"/>
      <c r="E42" s="417"/>
      <c r="F42" s="418"/>
      <c r="G42" s="436"/>
    </row>
    <row r="43" spans="1:7" s="423" customFormat="1" ht="15.75">
      <c r="A43" s="437"/>
      <c r="B43" s="530" t="s">
        <v>39</v>
      </c>
      <c r="C43" s="530"/>
      <c r="D43" s="530"/>
      <c r="E43" s="421"/>
      <c r="F43" s="421">
        <f>SUM(F38:F42)</f>
        <v>-1302479.3</v>
      </c>
      <c r="G43" s="434"/>
    </row>
    <row r="44" spans="1:7" s="423" customFormat="1" ht="15.75">
      <c r="A44" s="420"/>
      <c r="B44" s="530" t="s">
        <v>40</v>
      </c>
      <c r="C44" s="530"/>
      <c r="D44" s="530"/>
      <c r="E44" s="421"/>
      <c r="F44" s="421">
        <f>F37+F43</f>
        <v>2614512.83</v>
      </c>
      <c r="G44" s="434"/>
    </row>
    <row r="45" spans="1:7" s="423" customFormat="1" ht="15.75">
      <c r="A45" s="438"/>
      <c r="B45" s="539" t="s">
        <v>134</v>
      </c>
      <c r="C45" s="540"/>
      <c r="D45" s="541"/>
      <c r="E45" s="439"/>
      <c r="F45" s="439">
        <f>ROUND(F44*70%,0)</f>
        <v>1830159</v>
      </c>
      <c r="G45" s="440"/>
    </row>
    <row r="46" spans="1:7" s="273" customFormat="1" ht="15" customHeight="1">
      <c r="A46" s="407" t="s">
        <v>41</v>
      </c>
      <c r="B46" s="528" t="s">
        <v>42</v>
      </c>
      <c r="C46" s="528"/>
      <c r="D46" s="528"/>
      <c r="E46" s="424"/>
      <c r="F46" s="425"/>
      <c r="G46" s="426"/>
    </row>
    <row r="47" spans="1:7" s="295" customFormat="1" ht="12.75" customHeight="1">
      <c r="A47" s="411" t="s">
        <v>43</v>
      </c>
      <c r="B47" s="529" t="s">
        <v>44</v>
      </c>
      <c r="C47" s="542"/>
      <c r="D47" s="542"/>
      <c r="E47" s="412"/>
      <c r="F47" s="441">
        <f>G47-E47</f>
        <v>0</v>
      </c>
      <c r="G47" s="442"/>
    </row>
    <row r="48" spans="1:7" s="295" customFormat="1" ht="15">
      <c r="A48" s="411" t="s">
        <v>80</v>
      </c>
      <c r="B48" s="529" t="s">
        <v>135</v>
      </c>
      <c r="C48" s="542"/>
      <c r="D48" s="542"/>
      <c r="E48" s="412"/>
      <c r="F48" s="441">
        <f>G48-E48</f>
        <v>0</v>
      </c>
      <c r="G48" s="442"/>
    </row>
    <row r="49" spans="1:7" s="295" customFormat="1" ht="12.75" customHeight="1">
      <c r="A49" s="411" t="s">
        <v>45</v>
      </c>
      <c r="B49" s="529" t="s">
        <v>92</v>
      </c>
      <c r="C49" s="542"/>
      <c r="D49" s="542"/>
      <c r="E49" s="412"/>
      <c r="F49" s="441">
        <f>G49-E49</f>
        <v>0</v>
      </c>
      <c r="G49" s="442"/>
    </row>
    <row r="50" spans="1:7" s="295" customFormat="1" ht="13.15" customHeight="1">
      <c r="A50" s="443" t="s">
        <v>46</v>
      </c>
      <c r="B50" s="529" t="s">
        <v>67</v>
      </c>
      <c r="C50" s="529"/>
      <c r="D50" s="529"/>
      <c r="E50" s="412"/>
      <c r="F50" s="441">
        <f>G50-E50</f>
        <v>0</v>
      </c>
      <c r="G50" s="442"/>
    </row>
    <row r="51" spans="1:7" s="295" customFormat="1" ht="0.75" customHeight="1">
      <c r="A51" s="415"/>
      <c r="B51" s="533"/>
      <c r="C51" s="543"/>
      <c r="D51" s="543"/>
      <c r="E51" s="432"/>
      <c r="F51" s="444"/>
      <c r="G51" s="433"/>
    </row>
    <row r="52" spans="1:7" s="423" customFormat="1" ht="13.15" customHeight="1">
      <c r="A52" s="420"/>
      <c r="B52" s="530" t="s">
        <v>47</v>
      </c>
      <c r="C52" s="530"/>
      <c r="D52" s="530"/>
      <c r="E52" s="421"/>
      <c r="F52" s="421">
        <f>SUM(F46:F51)</f>
        <v>0</v>
      </c>
      <c r="G52" s="434"/>
    </row>
    <row r="53" spans="1:7" s="312" customFormat="1" ht="18.75" customHeight="1" thickBot="1">
      <c r="A53" s="445"/>
      <c r="B53" s="544" t="s">
        <v>48</v>
      </c>
      <c r="C53" s="545"/>
      <c r="D53" s="545"/>
      <c r="E53" s="123"/>
      <c r="F53" s="446">
        <f>F45-F52</f>
        <v>1830159</v>
      </c>
      <c r="G53" s="125">
        <f>G44-G52</f>
        <v>0</v>
      </c>
    </row>
    <row r="54" spans="1:7" s="295" customFormat="1" ht="13.5" thickTop="1">
      <c r="A54" s="447"/>
      <c r="B54" s="448"/>
      <c r="C54" s="449"/>
      <c r="E54" s="448"/>
      <c r="F54" s="448"/>
      <c r="G54" s="450"/>
    </row>
    <row r="55" spans="1:7" s="183" customFormat="1" ht="16.5" thickBot="1">
      <c r="A55" s="451"/>
      <c r="B55" s="452"/>
      <c r="C55" s="452"/>
      <c r="D55" s="395"/>
      <c r="E55" s="395"/>
      <c r="F55" s="395"/>
      <c r="G55" s="453"/>
    </row>
    <row r="56" spans="1:7" ht="15.75" customHeight="1">
      <c r="A56" s="546" t="s">
        <v>49</v>
      </c>
      <c r="B56" s="547"/>
      <c r="C56" s="548"/>
      <c r="D56" s="548"/>
      <c r="E56" s="548"/>
      <c r="F56" s="548"/>
      <c r="G56" s="549"/>
    </row>
    <row r="57" spans="1:7" ht="15.75" customHeight="1">
      <c r="A57" s="538" t="s">
        <v>50</v>
      </c>
      <c r="B57" s="538"/>
      <c r="C57" s="538"/>
      <c r="D57" s="538"/>
      <c r="E57" s="538"/>
      <c r="F57" s="481" t="s">
        <v>136</v>
      </c>
      <c r="G57" s="509"/>
    </row>
    <row r="58" spans="1:7" ht="35.450000000000003" customHeight="1">
      <c r="A58" s="322"/>
      <c r="B58" s="323"/>
      <c r="C58" s="324"/>
      <c r="D58" s="322"/>
      <c r="E58" s="323"/>
      <c r="F58" s="481"/>
      <c r="G58" s="509"/>
    </row>
    <row r="59" spans="1:7" ht="21" customHeight="1" thickBot="1">
      <c r="A59" s="550" t="s">
        <v>81</v>
      </c>
      <c r="B59" s="551"/>
      <c r="C59" s="330" t="s">
        <v>94</v>
      </c>
      <c r="D59" s="485"/>
      <c r="E59" s="486"/>
      <c r="F59" s="510" t="s">
        <v>124</v>
      </c>
      <c r="G59" s="511"/>
    </row>
    <row r="60" spans="1:7" ht="21" customHeight="1">
      <c r="A60" s="447"/>
      <c r="B60" s="450"/>
      <c r="C60" s="454"/>
      <c r="D60" s="447"/>
      <c r="E60" s="450"/>
      <c r="F60" s="447"/>
      <c r="G60" s="450"/>
    </row>
    <row r="61" spans="1:7" ht="18.75" customHeight="1" thickBot="1">
      <c r="A61" s="550"/>
      <c r="B61" s="551"/>
      <c r="C61" s="330"/>
      <c r="D61" s="485"/>
      <c r="E61" s="486"/>
      <c r="F61" s="485"/>
      <c r="G61" s="486"/>
    </row>
    <row r="62" spans="1:7" ht="15.75" customHeight="1">
      <c r="A62" s="546" t="s">
        <v>52</v>
      </c>
      <c r="B62" s="547"/>
      <c r="C62" s="548"/>
      <c r="D62" s="548"/>
      <c r="E62" s="548"/>
      <c r="F62" s="548"/>
      <c r="G62" s="549"/>
    </row>
    <row r="63" spans="1:7" ht="15.75" customHeight="1">
      <c r="A63" s="557" t="s">
        <v>82</v>
      </c>
      <c r="B63" s="558"/>
      <c r="C63" s="559"/>
      <c r="D63" s="559"/>
      <c r="E63" s="559"/>
      <c r="F63" s="559"/>
      <c r="G63" s="560"/>
    </row>
    <row r="64" spans="1:7" ht="36" customHeight="1">
      <c r="A64" s="322"/>
      <c r="B64" s="323"/>
      <c r="C64" s="324"/>
      <c r="D64" s="322"/>
      <c r="E64" s="323"/>
      <c r="F64" s="322"/>
      <c r="G64" s="323"/>
    </row>
    <row r="65" spans="1:7" ht="21" customHeight="1" thickBot="1">
      <c r="A65" s="550" t="s">
        <v>137</v>
      </c>
      <c r="B65" s="551"/>
      <c r="C65" s="330" t="s">
        <v>138</v>
      </c>
      <c r="D65" s="485" t="s">
        <v>139</v>
      </c>
      <c r="E65" s="486"/>
      <c r="F65" s="485"/>
      <c r="G65" s="486"/>
    </row>
    <row r="66" spans="1:7" ht="12.75">
      <c r="A66" s="499"/>
      <c r="B66" s="500"/>
      <c r="C66" s="500"/>
      <c r="D66" s="500"/>
      <c r="E66" s="500"/>
      <c r="F66" s="500"/>
      <c r="G66" s="501"/>
    </row>
    <row r="67" spans="1:7" ht="22.5" customHeight="1" thickBot="1">
      <c r="A67" s="552" t="s">
        <v>53</v>
      </c>
      <c r="B67" s="553"/>
      <c r="C67" s="554"/>
      <c r="D67" s="555"/>
      <c r="E67" s="555"/>
      <c r="F67" s="555"/>
      <c r="G67" s="556"/>
    </row>
    <row r="68" spans="1:7" ht="29.25" customHeight="1"/>
  </sheetData>
  <mergeCells count="44">
    <mergeCell ref="A67:G67"/>
    <mergeCell ref="A62:G62"/>
    <mergeCell ref="A63:G63"/>
    <mergeCell ref="A65:B65"/>
    <mergeCell ref="D65:E65"/>
    <mergeCell ref="F65:G65"/>
    <mergeCell ref="A66:G66"/>
    <mergeCell ref="F58:G58"/>
    <mergeCell ref="A59:B59"/>
    <mergeCell ref="D59:E59"/>
    <mergeCell ref="F59:G59"/>
    <mergeCell ref="A61:B61"/>
    <mergeCell ref="D61:E61"/>
    <mergeCell ref="F61:G6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25:D25"/>
    <mergeCell ref="B26:D26"/>
    <mergeCell ref="B27:D27"/>
    <mergeCell ref="B28:D28"/>
    <mergeCell ref="B29:D29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SheetLayoutView="100" workbookViewId="0">
      <selection activeCell="G27" sqref="G27"/>
    </sheetView>
  </sheetViews>
  <sheetFormatPr defaultColWidth="20.7109375" defaultRowHeight="19.5" customHeight="1"/>
  <cols>
    <col min="1" max="1" width="14.42578125" style="9" customWidth="1"/>
    <col min="2" max="2" width="15.85546875" style="9" customWidth="1"/>
    <col min="3" max="3" width="29.7109375" style="9" customWidth="1"/>
    <col min="4" max="4" width="20.28515625" style="9" customWidth="1"/>
    <col min="5" max="7" width="19.28515625" style="9" customWidth="1"/>
    <col min="8" max="16384" width="20.710937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0.25">
      <c r="A2" s="6"/>
      <c r="B2" s="7" t="s">
        <v>143</v>
      </c>
      <c r="C2" s="7"/>
      <c r="D2" s="7"/>
      <c r="E2" s="7"/>
      <c r="F2" s="8" t="s">
        <v>54</v>
      </c>
      <c r="G2" s="163" t="s">
        <v>144</v>
      </c>
    </row>
    <row r="3" spans="1:7" s="13" customFormat="1" ht="15.75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75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75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62" t="s">
        <v>56</v>
      </c>
      <c r="C6" s="563"/>
      <c r="D6" s="564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75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5" thickBot="1">
      <c r="A10" s="31"/>
      <c r="B10" s="32"/>
      <c r="C10" s="33"/>
      <c r="D10" s="34"/>
      <c r="E10" s="35" t="s">
        <v>7</v>
      </c>
      <c r="F10" s="34"/>
      <c r="G10" s="36"/>
    </row>
    <row r="11" spans="1:7" ht="12.75">
      <c r="A11" s="37" t="s">
        <v>8</v>
      </c>
      <c r="B11" s="38"/>
      <c r="C11" s="38"/>
      <c r="D11" s="38"/>
      <c r="E11" s="38"/>
      <c r="F11" s="38"/>
      <c r="G11" s="39"/>
    </row>
    <row r="12" spans="1:7" ht="15" hidden="1">
      <c r="A12" s="40" t="s">
        <v>9</v>
      </c>
      <c r="B12" s="41"/>
      <c r="C12" s="42"/>
      <c r="D12" s="43"/>
      <c r="E12" s="40"/>
      <c r="F12" s="41"/>
      <c r="G12" s="44"/>
    </row>
    <row r="13" spans="1:7" ht="15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5.75" thickBot="1">
      <c r="A14" s="45" t="s">
        <v>10</v>
      </c>
      <c r="B14" s="46"/>
      <c r="C14" s="152"/>
      <c r="D14" s="153"/>
      <c r="E14" s="45"/>
      <c r="F14" s="46"/>
      <c r="G14" s="47"/>
    </row>
    <row r="15" spans="1:7" ht="15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5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5.75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5.75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5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5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5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5">
      <c r="A25" s="82" t="s">
        <v>0</v>
      </c>
      <c r="B25" s="565" t="s">
        <v>25</v>
      </c>
      <c r="C25" s="565"/>
      <c r="D25" s="565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66" t="s">
        <v>30</v>
      </c>
      <c r="C26" s="566"/>
      <c r="D26" s="566"/>
      <c r="E26" s="87"/>
      <c r="F26" s="88"/>
      <c r="G26" s="89"/>
    </row>
    <row r="27" spans="1:8" s="94" customFormat="1" ht="12.75" customHeight="1">
      <c r="A27" s="117" t="s">
        <v>74</v>
      </c>
      <c r="B27" s="561" t="s">
        <v>64</v>
      </c>
      <c r="C27" s="561"/>
      <c r="D27" s="561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61" t="s">
        <v>65</v>
      </c>
      <c r="C28" s="561"/>
      <c r="D28" s="561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61" t="s">
        <v>66</v>
      </c>
      <c r="C29" s="561"/>
      <c r="D29" s="561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2.75">
      <c r="A31" s="114"/>
      <c r="B31" s="568" t="s">
        <v>31</v>
      </c>
      <c r="C31" s="569"/>
      <c r="D31" s="569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5">
      <c r="A32" s="115" t="s">
        <v>32</v>
      </c>
      <c r="B32" s="566" t="s">
        <v>33</v>
      </c>
      <c r="C32" s="566"/>
      <c r="D32" s="566"/>
      <c r="E32" s="104"/>
      <c r="F32" s="105"/>
      <c r="G32" s="106"/>
    </row>
    <row r="33" spans="1:7" s="94" customFormat="1" ht="12.75" customHeight="1">
      <c r="A33" s="147" t="s">
        <v>77</v>
      </c>
      <c r="B33" s="572" t="s">
        <v>145</v>
      </c>
      <c r="C33" s="572"/>
      <c r="D33" s="572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61" t="s">
        <v>68</v>
      </c>
      <c r="C34" s="561"/>
      <c r="D34" s="561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61" t="s">
        <v>69</v>
      </c>
      <c r="C35" s="561"/>
      <c r="D35" s="561"/>
      <c r="E35" s="107"/>
      <c r="F35" s="109">
        <f>G35-E35</f>
        <v>0</v>
      </c>
      <c r="G35" s="110"/>
    </row>
    <row r="36" spans="1:7" s="111" customFormat="1" ht="0.6" customHeight="1">
      <c r="A36" s="95"/>
      <c r="B36" s="571"/>
      <c r="C36" s="571"/>
      <c r="D36" s="571"/>
      <c r="E36" s="112"/>
      <c r="F36" s="112"/>
      <c r="G36" s="113"/>
    </row>
    <row r="37" spans="1:7" s="103" customFormat="1" ht="12.75" customHeight="1">
      <c r="A37" s="114"/>
      <c r="B37" s="568" t="s">
        <v>35</v>
      </c>
      <c r="C37" s="568"/>
      <c r="D37" s="568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66" t="s">
        <v>37</v>
      </c>
      <c r="C38" s="566"/>
      <c r="D38" s="566"/>
      <c r="E38" s="104"/>
      <c r="F38" s="105"/>
      <c r="G38" s="106"/>
    </row>
    <row r="39" spans="1:7" ht="12.75">
      <c r="A39" s="116" t="s">
        <v>38</v>
      </c>
      <c r="B39" s="570" t="s">
        <v>91</v>
      </c>
      <c r="C39" s="570"/>
      <c r="D39" s="570"/>
      <c r="E39" s="107">
        <v>794954</v>
      </c>
      <c r="F39" s="107">
        <f>G39-E39</f>
        <v>5039796</v>
      </c>
      <c r="G39" s="108">
        <f>5834750</f>
        <v>5834750</v>
      </c>
    </row>
    <row r="40" spans="1:7" ht="12.75">
      <c r="A40" s="116" t="s">
        <v>72</v>
      </c>
      <c r="B40" s="570" t="s">
        <v>70</v>
      </c>
      <c r="C40" s="570"/>
      <c r="D40" s="570"/>
      <c r="E40" s="107"/>
      <c r="F40" s="107">
        <f>G40-E40</f>
        <v>0</v>
      </c>
      <c r="G40" s="108"/>
    </row>
    <row r="41" spans="1:7" ht="12.75">
      <c r="A41" s="116" t="s">
        <v>73</v>
      </c>
      <c r="B41" s="583" t="s">
        <v>71</v>
      </c>
      <c r="C41" s="584"/>
      <c r="D41" s="585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2.75">
      <c r="A43" s="100"/>
      <c r="B43" s="568" t="s">
        <v>39</v>
      </c>
      <c r="C43" s="568"/>
      <c r="D43" s="568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2.75">
      <c r="A44" s="114"/>
      <c r="B44" s="568" t="s">
        <v>40</v>
      </c>
      <c r="C44" s="568"/>
      <c r="D44" s="568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66" t="s">
        <v>42</v>
      </c>
      <c r="C45" s="566"/>
      <c r="D45" s="566"/>
      <c r="E45" s="104"/>
      <c r="F45" s="105"/>
      <c r="G45" s="106"/>
    </row>
    <row r="46" spans="1:7" s="111" customFormat="1" ht="12.75" customHeight="1">
      <c r="A46" s="117" t="s">
        <v>43</v>
      </c>
      <c r="B46" s="561" t="s">
        <v>44</v>
      </c>
      <c r="C46" s="567"/>
      <c r="D46" s="567"/>
      <c r="E46" s="91"/>
      <c r="F46" s="118">
        <f>G46-E46</f>
        <v>165793</v>
      </c>
      <c r="G46" s="119">
        <f>ROUND(G31*5%,0)</f>
        <v>165793</v>
      </c>
    </row>
    <row r="47" spans="1:7" s="111" customFormat="1" ht="12.75">
      <c r="A47" s="117" t="s">
        <v>80</v>
      </c>
      <c r="B47" s="561" t="s">
        <v>79</v>
      </c>
      <c r="C47" s="567"/>
      <c r="D47" s="567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61" t="s">
        <v>92</v>
      </c>
      <c r="C48" s="567"/>
      <c r="D48" s="567"/>
      <c r="E48" s="91"/>
      <c r="F48" s="118">
        <f>G48-E48</f>
        <v>202110</v>
      </c>
      <c r="G48" s="119">
        <f>ROUND((G44-G33)*2%,0)</f>
        <v>202110</v>
      </c>
    </row>
    <row r="49" spans="1:7" s="111" customFormat="1" ht="13.15" customHeight="1">
      <c r="A49" s="120" t="s">
        <v>46</v>
      </c>
      <c r="B49" s="561" t="s">
        <v>67</v>
      </c>
      <c r="C49" s="561"/>
      <c r="D49" s="561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71"/>
      <c r="C50" s="596"/>
      <c r="D50" s="596"/>
      <c r="E50" s="112"/>
      <c r="F50" s="121"/>
      <c r="G50" s="113"/>
    </row>
    <row r="51" spans="1:7" s="103" customFormat="1" ht="13.15" customHeight="1">
      <c r="A51" s="114"/>
      <c r="B51" s="568" t="s">
        <v>47</v>
      </c>
      <c r="C51" s="568"/>
      <c r="D51" s="568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94" t="s">
        <v>48</v>
      </c>
      <c r="C52" s="595"/>
      <c r="D52" s="595"/>
      <c r="E52" s="123"/>
      <c r="F52" s="124">
        <f>F44-F51</f>
        <v>1772396</v>
      </c>
      <c r="G52" s="125">
        <f>G44-G51</f>
        <v>9722652</v>
      </c>
    </row>
    <row r="53" spans="1:7" s="111" customFormat="1" ht="13.5" thickTop="1">
      <c r="A53" s="127"/>
      <c r="B53" s="128"/>
      <c r="C53" s="129"/>
      <c r="E53" s="128"/>
      <c r="F53" s="128"/>
      <c r="G53" s="130"/>
    </row>
    <row r="54" spans="1:7" s="13" customFormat="1" ht="16.5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86" t="s">
        <v>49</v>
      </c>
      <c r="B55" s="587"/>
      <c r="C55" s="588"/>
      <c r="D55" s="588"/>
      <c r="E55" s="588"/>
      <c r="F55" s="588"/>
      <c r="G55" s="589"/>
    </row>
    <row r="56" spans="1:7" ht="15.75" customHeight="1">
      <c r="A56" s="590" t="s">
        <v>50</v>
      </c>
      <c r="B56" s="591"/>
      <c r="C56" s="592"/>
      <c r="D56" s="592"/>
      <c r="E56" s="592"/>
      <c r="F56" s="592"/>
      <c r="G56" s="593"/>
    </row>
    <row r="57" spans="1:7" ht="35.450000000000003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73" t="s">
        <v>51</v>
      </c>
      <c r="E58" s="574"/>
      <c r="F58" s="141"/>
      <c r="G58" s="142"/>
    </row>
    <row r="59" spans="1:7" ht="15.75" customHeight="1">
      <c r="A59" s="586" t="s">
        <v>52</v>
      </c>
      <c r="B59" s="587"/>
      <c r="C59" s="588"/>
      <c r="D59" s="588"/>
      <c r="E59" s="588"/>
      <c r="F59" s="588"/>
      <c r="G59" s="589"/>
    </row>
    <row r="60" spans="1:7" ht="15.75" customHeight="1">
      <c r="A60" s="590" t="s">
        <v>82</v>
      </c>
      <c r="B60" s="591"/>
      <c r="C60" s="592"/>
      <c r="D60" s="592"/>
      <c r="E60" s="592"/>
      <c r="F60" s="592"/>
      <c r="G60" s="593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5" thickBot="1">
      <c r="A62" s="138"/>
      <c r="B62" s="139"/>
      <c r="C62" s="140"/>
      <c r="D62" s="573"/>
      <c r="E62" s="574"/>
      <c r="F62" s="573"/>
      <c r="G62" s="574"/>
    </row>
    <row r="63" spans="1:7" ht="12.75">
      <c r="A63" s="575"/>
      <c r="B63" s="576"/>
      <c r="C63" s="576"/>
      <c r="D63" s="576"/>
      <c r="E63" s="576"/>
      <c r="F63" s="576"/>
      <c r="G63" s="577"/>
    </row>
    <row r="64" spans="1:7" ht="13.5" customHeight="1" thickBot="1">
      <c r="A64" s="578" t="s">
        <v>53</v>
      </c>
      <c r="B64" s="579"/>
      <c r="C64" s="580"/>
      <c r="D64" s="581"/>
      <c r="E64" s="581"/>
      <c r="F64" s="581"/>
      <c r="G64" s="582"/>
    </row>
  </sheetData>
  <mergeCells count="36"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B27:D27"/>
    <mergeCell ref="B28:D28"/>
    <mergeCell ref="B29:D29"/>
    <mergeCell ref="B6:D6"/>
    <mergeCell ref="B25:D25"/>
    <mergeCell ref="B26:D2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view="pageBreakPreview" topLeftCell="A15" zoomScaleSheetLayoutView="100" zoomScalePageLayoutView="33" workbookViewId="0">
      <selection activeCell="G27" sqref="G27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204</v>
      </c>
      <c r="C2" s="172"/>
      <c r="D2" s="172"/>
      <c r="E2" s="173"/>
      <c r="F2" s="174" t="s">
        <v>54</v>
      </c>
      <c r="G2" s="175" t="s">
        <v>205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42590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42586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>
        <v>3000000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9" ht="16.5" thickBot="1">
      <c r="A17" s="235" t="s">
        <v>17</v>
      </c>
      <c r="B17" s="191"/>
      <c r="C17" s="236"/>
      <c r="D17" s="187">
        <v>42576</v>
      </c>
      <c r="E17" s="237" t="s">
        <v>100</v>
      </c>
      <c r="F17" s="238"/>
      <c r="G17" s="239"/>
    </row>
    <row r="18" spans="1:9" ht="15">
      <c r="A18" s="235" t="s">
        <v>157</v>
      </c>
      <c r="B18" s="191"/>
      <c r="C18" s="240"/>
      <c r="D18" s="241">
        <v>544018</v>
      </c>
      <c r="E18" s="242"/>
      <c r="F18" s="243"/>
      <c r="G18" s="244"/>
    </row>
    <row r="19" spans="1:9" ht="15" customHeight="1">
      <c r="A19" s="245" t="s">
        <v>20</v>
      </c>
      <c r="B19" s="246"/>
      <c r="C19" s="247"/>
      <c r="D19" s="248">
        <f>F48</f>
        <v>353611.69999999925</v>
      </c>
      <c r="E19" s="249"/>
      <c r="F19" s="221"/>
      <c r="G19" s="216"/>
    </row>
    <row r="20" spans="1:9" ht="15">
      <c r="A20" s="249" t="s">
        <v>22</v>
      </c>
      <c r="B20" s="250"/>
      <c r="C20" s="251"/>
      <c r="D20" s="252"/>
      <c r="E20" s="249"/>
      <c r="F20" s="221"/>
      <c r="G20" s="216"/>
    </row>
    <row r="21" spans="1:9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9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9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9" s="268" customFormat="1" ht="15">
      <c r="A24" s="264" t="s">
        <v>0</v>
      </c>
      <c r="B24" s="512" t="s">
        <v>25</v>
      </c>
      <c r="C24" s="512"/>
      <c r="D24" s="512"/>
      <c r="E24" s="468" t="s">
        <v>26</v>
      </c>
      <c r="F24" s="266" t="s">
        <v>27</v>
      </c>
      <c r="G24" s="267" t="s">
        <v>28</v>
      </c>
    </row>
    <row r="25" spans="1:9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9" s="281" customFormat="1" ht="21" customHeight="1">
      <c r="A26" s="274" t="s">
        <v>74</v>
      </c>
      <c r="B26" s="513" t="s">
        <v>206</v>
      </c>
      <c r="C26" s="514"/>
      <c r="D26" s="515"/>
      <c r="E26" s="280">
        <v>3000000</v>
      </c>
      <c r="F26" s="278">
        <f>G26-E26</f>
        <v>0</v>
      </c>
      <c r="G26" s="280">
        <v>3000000</v>
      </c>
      <c r="I26" s="281">
        <f>15000000-14999994</f>
        <v>6</v>
      </c>
    </row>
    <row r="27" spans="1:9" s="281" customFormat="1" ht="21" customHeight="1">
      <c r="A27" s="274" t="s">
        <v>75</v>
      </c>
      <c r="B27" s="513" t="s">
        <v>210</v>
      </c>
      <c r="C27" s="514"/>
      <c r="D27" s="515"/>
      <c r="E27" s="280">
        <v>9363886</v>
      </c>
      <c r="F27" s="278">
        <f>G27-E27</f>
        <v>353611.69999999925</v>
      </c>
      <c r="G27" s="280">
        <v>9717497.6999999993</v>
      </c>
    </row>
    <row r="28" spans="1:9" s="281" customFormat="1" ht="21" customHeight="1">
      <c r="A28" s="274" t="s">
        <v>76</v>
      </c>
      <c r="B28" s="513" t="s">
        <v>214</v>
      </c>
      <c r="C28" s="514"/>
      <c r="D28" s="515"/>
      <c r="E28" s="280"/>
      <c r="F28" s="278">
        <f>G28-E28</f>
        <v>0</v>
      </c>
      <c r="G28" s="280"/>
    </row>
    <row r="29" spans="1:9" s="281" customFormat="1" ht="0.75" customHeight="1">
      <c r="A29" s="282"/>
      <c r="B29" s="489"/>
      <c r="C29" s="489"/>
      <c r="D29" s="489"/>
      <c r="E29" s="285"/>
      <c r="F29" s="284"/>
      <c r="G29" s="285"/>
    </row>
    <row r="30" spans="1:9" s="281" customFormat="1" ht="29.25" customHeight="1">
      <c r="A30" s="469" t="s">
        <v>208</v>
      </c>
      <c r="B30" s="516" t="s">
        <v>209</v>
      </c>
      <c r="C30" s="517"/>
      <c r="D30" s="518"/>
      <c r="E30" s="470"/>
      <c r="F30" s="471"/>
      <c r="G30" s="470"/>
    </row>
    <row r="31" spans="1:9" s="263" customFormat="1" ht="21" customHeight="1">
      <c r="A31" s="286"/>
      <c r="B31" s="487" t="s">
        <v>31</v>
      </c>
      <c r="C31" s="519"/>
      <c r="D31" s="519"/>
      <c r="E31" s="288">
        <f>SUM(E25:E30)</f>
        <v>12363886</v>
      </c>
      <c r="F31" s="287">
        <f>SUM(F25:F29)</f>
        <v>353611.69999999925</v>
      </c>
      <c r="G31" s="288">
        <f>SUM(G25:G29)</f>
        <v>12717497.699999999</v>
      </c>
    </row>
    <row r="32" spans="1:9" s="273" customFormat="1" ht="15">
      <c r="A32" s="269" t="s">
        <v>32</v>
      </c>
      <c r="B32" s="488" t="s">
        <v>33</v>
      </c>
      <c r="C32" s="488"/>
      <c r="D32" s="488"/>
      <c r="E32" s="291"/>
      <c r="F32" s="290"/>
      <c r="G32" s="291"/>
    </row>
    <row r="33" spans="1:9" s="281" customFormat="1" ht="14.25">
      <c r="A33" s="292" t="s">
        <v>77</v>
      </c>
      <c r="B33" s="520" t="s">
        <v>142</v>
      </c>
      <c r="C33" s="520"/>
      <c r="D33" s="520"/>
      <c r="E33" s="293"/>
      <c r="F33" s="293"/>
      <c r="G33" s="293"/>
    </row>
    <row r="34" spans="1:9" s="295" customFormat="1" ht="14.25">
      <c r="A34" s="274" t="s">
        <v>78</v>
      </c>
      <c r="B34" s="521" t="s">
        <v>104</v>
      </c>
      <c r="C34" s="522"/>
      <c r="D34" s="523"/>
      <c r="E34" s="294"/>
      <c r="F34" s="278">
        <f>G34-E34</f>
        <v>0</v>
      </c>
      <c r="G34" s="294"/>
    </row>
    <row r="35" spans="1:9" s="295" customFormat="1" ht="14.25">
      <c r="A35" s="274" t="s">
        <v>34</v>
      </c>
      <c r="B35" s="489" t="s">
        <v>140</v>
      </c>
      <c r="C35" s="489"/>
      <c r="D35" s="489"/>
      <c r="E35" s="293"/>
      <c r="F35" s="296">
        <f>G35-E35</f>
        <v>0</v>
      </c>
      <c r="G35" s="293"/>
    </row>
    <row r="36" spans="1:9" s="295" customFormat="1" ht="0.75" customHeight="1">
      <c r="A36" s="297"/>
      <c r="B36" s="489"/>
      <c r="C36" s="489"/>
      <c r="D36" s="489"/>
      <c r="E36" s="300"/>
      <c r="F36" s="299"/>
      <c r="G36" s="300"/>
    </row>
    <row r="37" spans="1:9" s="263" customFormat="1" ht="21" customHeight="1">
      <c r="A37" s="286"/>
      <c r="B37" s="487" t="s">
        <v>35</v>
      </c>
      <c r="C37" s="487"/>
      <c r="D37" s="487"/>
      <c r="E37" s="288">
        <f>SUM(E31:E35)</f>
        <v>12363886</v>
      </c>
      <c r="F37" s="288">
        <f>SUM(F31:F35)</f>
        <v>353611.69999999925</v>
      </c>
      <c r="G37" s="288">
        <f>SUM(G31:G35)</f>
        <v>12717497.699999999</v>
      </c>
    </row>
    <row r="38" spans="1:9" s="273" customFormat="1" ht="15">
      <c r="A38" s="269" t="s">
        <v>36</v>
      </c>
      <c r="B38" s="488" t="s">
        <v>37</v>
      </c>
      <c r="C38" s="488"/>
      <c r="D38" s="488"/>
      <c r="E38" s="291"/>
      <c r="F38" s="290"/>
      <c r="G38" s="291"/>
      <c r="I38" s="273">
        <f>43055962*5/100</f>
        <v>2152798.1</v>
      </c>
    </row>
    <row r="39" spans="1:9" ht="24" customHeight="1">
      <c r="A39" s="301" t="s">
        <v>38</v>
      </c>
      <c r="B39" s="496" t="s">
        <v>151</v>
      </c>
      <c r="C39" s="497"/>
      <c r="D39" s="498"/>
      <c r="E39" s="293"/>
      <c r="F39" s="278"/>
      <c r="G39" s="293"/>
      <c r="I39" s="302"/>
    </row>
    <row r="40" spans="1:9" ht="21" customHeight="1">
      <c r="A40" s="301" t="s">
        <v>72</v>
      </c>
      <c r="B40" s="496" t="s">
        <v>105</v>
      </c>
      <c r="C40" s="497"/>
      <c r="D40" s="498"/>
      <c r="E40" s="293"/>
      <c r="F40" s="278">
        <f>G40-E40</f>
        <v>0</v>
      </c>
      <c r="G40" s="293"/>
      <c r="I40" s="302"/>
    </row>
    <row r="41" spans="1:9" ht="21" customHeight="1">
      <c r="A41" s="301" t="s">
        <v>73</v>
      </c>
      <c r="B41" s="493" t="s">
        <v>106</v>
      </c>
      <c r="C41" s="494"/>
      <c r="D41" s="495"/>
      <c r="E41" s="293"/>
      <c r="F41" s="278">
        <f>G41-E41</f>
        <v>0</v>
      </c>
      <c r="G41" s="293"/>
    </row>
    <row r="42" spans="1:9" ht="0.75" customHeight="1">
      <c r="A42" s="301"/>
      <c r="B42" s="493"/>
      <c r="C42" s="494"/>
      <c r="D42" s="495"/>
      <c r="E42" s="293"/>
      <c r="F42" s="278"/>
      <c r="G42" s="293"/>
    </row>
    <row r="43" spans="1:9" s="263" customFormat="1" ht="21" customHeight="1">
      <c r="A43" s="303"/>
      <c r="B43" s="487" t="s">
        <v>39</v>
      </c>
      <c r="C43" s="487"/>
      <c r="D43" s="487"/>
      <c r="E43" s="288">
        <f>SUM(E37:E41)</f>
        <v>12363886</v>
      </c>
      <c r="F43" s="288">
        <f>SUM(F37:F41)</f>
        <v>353611.69999999925</v>
      </c>
      <c r="G43" s="288">
        <f>SUM(G37:G41)</f>
        <v>12717497.699999999</v>
      </c>
    </row>
    <row r="44" spans="1:9" s="273" customFormat="1" ht="15">
      <c r="A44" s="269" t="s">
        <v>41</v>
      </c>
      <c r="B44" s="488" t="s">
        <v>107</v>
      </c>
      <c r="C44" s="488"/>
      <c r="D44" s="488"/>
      <c r="E44" s="291"/>
      <c r="F44" s="290"/>
      <c r="G44" s="291"/>
    </row>
    <row r="45" spans="1:9" s="295" customFormat="1" ht="21" customHeight="1">
      <c r="A45" s="274" t="s">
        <v>43</v>
      </c>
      <c r="B45" s="496" t="s">
        <v>141</v>
      </c>
      <c r="C45" s="497"/>
      <c r="D45" s="498"/>
      <c r="E45" s="458"/>
      <c r="F45" s="457"/>
      <c r="G45" s="458"/>
    </row>
    <row r="46" spans="1:9" ht="0.75" customHeight="1">
      <c r="A46" s="301"/>
      <c r="B46" s="493"/>
      <c r="C46" s="494"/>
      <c r="D46" s="495"/>
      <c r="E46" s="293"/>
      <c r="F46" s="278"/>
      <c r="G46" s="293"/>
    </row>
    <row r="47" spans="1:9" s="263" customFormat="1" ht="21" customHeight="1">
      <c r="A47" s="303"/>
      <c r="B47" s="487" t="s">
        <v>108</v>
      </c>
      <c r="C47" s="487"/>
      <c r="D47" s="487"/>
      <c r="E47" s="288">
        <v>0</v>
      </c>
      <c r="F47" s="287">
        <f t="shared" ref="F47:G47" si="0">SUM(F44:F46)</f>
        <v>0</v>
      </c>
      <c r="G47" s="288">
        <f t="shared" si="0"/>
        <v>0</v>
      </c>
    </row>
    <row r="48" spans="1:9" s="263" customFormat="1" ht="21" customHeight="1">
      <c r="A48" s="286"/>
      <c r="B48" s="487" t="s">
        <v>109</v>
      </c>
      <c r="C48" s="487"/>
      <c r="D48" s="487"/>
      <c r="E48" s="288">
        <f>SUM(E42:E46)</f>
        <v>12363886</v>
      </c>
      <c r="F48" s="288">
        <f>SUM(F42:F46)</f>
        <v>353611.69999999925</v>
      </c>
      <c r="G48" s="288">
        <f>SUM(G42:G46)</f>
        <v>12717497.699999999</v>
      </c>
    </row>
    <row r="49" spans="1:7" s="273" customFormat="1" ht="15">
      <c r="A49" s="269" t="s">
        <v>110</v>
      </c>
      <c r="B49" s="488" t="s">
        <v>111</v>
      </c>
      <c r="C49" s="488"/>
      <c r="D49" s="488"/>
      <c r="E49" s="289"/>
      <c r="F49" s="290"/>
      <c r="G49" s="291"/>
    </row>
    <row r="50" spans="1:7" s="295" customFormat="1" ht="21" customHeight="1">
      <c r="A50" s="274" t="s">
        <v>112</v>
      </c>
      <c r="B50" s="489" t="s">
        <v>113</v>
      </c>
      <c r="C50" s="490"/>
      <c r="D50" s="490"/>
      <c r="E50" s="278"/>
      <c r="F50" s="278"/>
      <c r="G50" s="304"/>
    </row>
    <row r="51" spans="1:7" s="295" customFormat="1" ht="21" customHeight="1">
      <c r="A51" s="274" t="s">
        <v>114</v>
      </c>
      <c r="B51" s="489" t="s">
        <v>115</v>
      </c>
      <c r="C51" s="490"/>
      <c r="D51" s="490"/>
      <c r="E51" s="278"/>
      <c r="F51" s="278"/>
      <c r="G51" s="304"/>
    </row>
    <row r="52" spans="1:7" s="295" customFormat="1" ht="21" customHeight="1">
      <c r="A52" s="305" t="s">
        <v>116</v>
      </c>
      <c r="B52" s="489" t="s">
        <v>117</v>
      </c>
      <c r="C52" s="489"/>
      <c r="D52" s="489"/>
      <c r="E52" s="278"/>
      <c r="F52" s="278"/>
      <c r="G52" s="304"/>
    </row>
    <row r="53" spans="1:7" s="295" customFormat="1" ht="0.75" customHeight="1">
      <c r="A53" s="282"/>
      <c r="B53" s="491"/>
      <c r="C53" s="492"/>
      <c r="D53" s="492"/>
      <c r="E53" s="306"/>
      <c r="F53" s="283"/>
      <c r="G53" s="307"/>
    </row>
    <row r="54" spans="1:7" s="263" customFormat="1" ht="21" customHeight="1">
      <c r="A54" s="286"/>
      <c r="B54" s="487" t="s">
        <v>118</v>
      </c>
      <c r="C54" s="487"/>
      <c r="D54" s="487"/>
      <c r="E54" s="287"/>
      <c r="F54" s="287">
        <f>SUM(F49:F53)</f>
        <v>0</v>
      </c>
      <c r="G54" s="288"/>
    </row>
    <row r="55" spans="1:7" s="312" customFormat="1" ht="21" customHeight="1" thickBot="1">
      <c r="A55" s="308"/>
      <c r="B55" s="507" t="s">
        <v>119</v>
      </c>
      <c r="C55" s="508"/>
      <c r="D55" s="508"/>
      <c r="E55" s="309"/>
      <c r="F55" s="310"/>
      <c r="G55" s="311"/>
    </row>
    <row r="56" spans="1:7" s="295" customFormat="1" ht="21" customHeight="1" thickTop="1">
      <c r="A56" s="313" t="s">
        <v>120</v>
      </c>
      <c r="B56" s="314" t="s">
        <v>121</v>
      </c>
      <c r="C56" s="314"/>
      <c r="D56" s="314"/>
      <c r="E56" s="314"/>
      <c r="F56" s="314"/>
      <c r="G56" s="315"/>
    </row>
    <row r="57" spans="1:7" s="295" customFormat="1" ht="21" customHeight="1">
      <c r="A57" s="316"/>
      <c r="B57" s="191" t="s">
        <v>122</v>
      </c>
      <c r="C57" s="191"/>
      <c r="D57" s="191"/>
      <c r="E57" s="191"/>
      <c r="F57" s="191"/>
      <c r="G57" s="317"/>
    </row>
    <row r="58" spans="1:7" s="183" customFormat="1" ht="2.25" customHeight="1">
      <c r="A58" s="318"/>
      <c r="B58" s="319"/>
      <c r="C58" s="319"/>
      <c r="D58" s="320"/>
      <c r="E58" s="320"/>
      <c r="F58" s="320"/>
      <c r="G58" s="321"/>
    </row>
    <row r="59" spans="1:7" ht="15.75" customHeight="1">
      <c r="A59" s="477" t="s">
        <v>49</v>
      </c>
      <c r="B59" s="478"/>
      <c r="C59" s="479"/>
      <c r="D59" s="479"/>
      <c r="E59" s="479"/>
      <c r="F59" s="479"/>
      <c r="G59" s="480"/>
    </row>
    <row r="60" spans="1:7" ht="15.75" customHeight="1">
      <c r="A60" s="481" t="s">
        <v>50</v>
      </c>
      <c r="B60" s="482"/>
      <c r="C60" s="482"/>
      <c r="D60" s="482"/>
      <c r="E60" s="509"/>
      <c r="F60" s="481" t="s">
        <v>123</v>
      </c>
      <c r="G60" s="509"/>
    </row>
    <row r="61" spans="1:7" ht="42.75" customHeight="1">
      <c r="A61" s="322"/>
      <c r="B61" s="323"/>
      <c r="C61" s="324"/>
      <c r="D61" s="322"/>
      <c r="E61" s="323"/>
      <c r="F61" s="322"/>
      <c r="G61" s="323"/>
    </row>
    <row r="62" spans="1:7" ht="12.75">
      <c r="A62" s="325" t="s">
        <v>81</v>
      </c>
      <c r="B62" s="326"/>
      <c r="C62" s="327" t="s">
        <v>94</v>
      </c>
      <c r="D62" s="510"/>
      <c r="E62" s="511"/>
      <c r="F62" s="510" t="s">
        <v>124</v>
      </c>
      <c r="G62" s="511"/>
    </row>
    <row r="63" spans="1:7" ht="15.75" customHeight="1">
      <c r="A63" s="477" t="s">
        <v>52</v>
      </c>
      <c r="B63" s="478"/>
      <c r="C63" s="479"/>
      <c r="D63" s="479"/>
      <c r="E63" s="479"/>
      <c r="F63" s="479"/>
      <c r="G63" s="480"/>
    </row>
    <row r="64" spans="1:7" ht="15.75" customHeight="1">
      <c r="A64" s="481" t="s">
        <v>82</v>
      </c>
      <c r="B64" s="482"/>
      <c r="C64" s="483"/>
      <c r="D64" s="483"/>
      <c r="E64" s="483"/>
      <c r="F64" s="483"/>
      <c r="G64" s="484"/>
    </row>
    <row r="65" spans="1:7" ht="51.75" customHeight="1">
      <c r="A65" s="322"/>
      <c r="B65" s="323"/>
      <c r="C65" s="324"/>
      <c r="D65" s="322"/>
      <c r="E65" s="323"/>
      <c r="F65" s="322"/>
      <c r="G65" s="323"/>
    </row>
    <row r="66" spans="1:7" ht="12.75" customHeight="1" thickBot="1">
      <c r="A66" s="328" t="s">
        <v>125</v>
      </c>
      <c r="B66" s="329"/>
      <c r="C66" s="330" t="s">
        <v>126</v>
      </c>
      <c r="D66" s="485" t="s">
        <v>127</v>
      </c>
      <c r="E66" s="486"/>
      <c r="F66" s="485"/>
      <c r="G66" s="486"/>
    </row>
    <row r="67" spans="1:7" ht="4.5" hidden="1" customHeight="1">
      <c r="A67" s="499"/>
      <c r="B67" s="500"/>
      <c r="C67" s="500"/>
      <c r="D67" s="500"/>
      <c r="E67" s="500"/>
      <c r="F67" s="500"/>
      <c r="G67" s="501"/>
    </row>
    <row r="68" spans="1:7" ht="20.100000000000001" customHeight="1" thickBot="1">
      <c r="A68" s="502" t="s">
        <v>128</v>
      </c>
      <c r="B68" s="503"/>
      <c r="C68" s="504"/>
      <c r="D68" s="505"/>
      <c r="E68" s="505"/>
      <c r="F68" s="505"/>
      <c r="G68" s="506"/>
    </row>
  </sheetData>
  <mergeCells count="43">
    <mergeCell ref="B30:D30"/>
    <mergeCell ref="B29:D29"/>
    <mergeCell ref="B24:D24"/>
    <mergeCell ref="B25:D25"/>
    <mergeCell ref="B26:D26"/>
    <mergeCell ref="B27:D27"/>
    <mergeCell ref="B28:D28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54:D54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68:G68"/>
    <mergeCell ref="B55:D55"/>
    <mergeCell ref="A59:G59"/>
    <mergeCell ref="A60:E60"/>
    <mergeCell ref="F60:G60"/>
    <mergeCell ref="D62:E62"/>
    <mergeCell ref="F62:G62"/>
    <mergeCell ref="A63:G63"/>
    <mergeCell ref="A64:G64"/>
    <mergeCell ref="D66:E66"/>
    <mergeCell ref="F66:G66"/>
    <mergeCell ref="A67:G67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3" zoomScaleSheetLayoutView="100" zoomScalePageLayoutView="33" workbookViewId="0">
      <selection activeCell="F3" sqref="F3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202</v>
      </c>
      <c r="C2" s="172"/>
      <c r="D2" s="172"/>
      <c r="E2" s="173"/>
      <c r="F2" s="174" t="s">
        <v>54</v>
      </c>
      <c r="G2" s="175" t="s">
        <v>203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42580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42580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>
        <v>3000000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42573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1203901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1203901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7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513" t="s">
        <v>211</v>
      </c>
      <c r="C26" s="514"/>
      <c r="D26" s="515"/>
      <c r="E26" s="280">
        <v>13252075</v>
      </c>
      <c r="F26" s="278">
        <f>G26-E26</f>
        <v>1203901</v>
      </c>
      <c r="G26" s="280">
        <v>14455976</v>
      </c>
    </row>
    <row r="27" spans="1:7" s="281" customFormat="1" ht="21" customHeight="1">
      <c r="A27" s="274" t="s">
        <v>75</v>
      </c>
      <c r="B27" s="524"/>
      <c r="C27" s="525"/>
      <c r="D27" s="526"/>
      <c r="E27" s="280"/>
      <c r="F27" s="279"/>
      <c r="G27" s="280"/>
    </row>
    <row r="28" spans="1:7" s="281" customFormat="1" ht="21" customHeight="1">
      <c r="A28" s="274" t="s">
        <v>76</v>
      </c>
      <c r="B28" s="524"/>
      <c r="C28" s="525"/>
      <c r="D28" s="526"/>
      <c r="E28" s="280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5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8">
        <v>13252075</v>
      </c>
      <c r="F30" s="287">
        <f>SUM(F25:F29)</f>
        <v>1203901</v>
      </c>
      <c r="G30" s="288">
        <f>SUM(G25:G29)</f>
        <v>14455976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91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93"/>
      <c r="F32" s="293"/>
      <c r="G32" s="293"/>
    </row>
    <row r="33" spans="1:9" s="295" customFormat="1" ht="14.25">
      <c r="A33" s="274" t="s">
        <v>78</v>
      </c>
      <c r="B33" s="489" t="s">
        <v>104</v>
      </c>
      <c r="C33" s="489"/>
      <c r="D33" s="489"/>
      <c r="E33" s="294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93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300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8">
        <v>13252075</v>
      </c>
      <c r="F36" s="288">
        <f>SUM(F30:F34)</f>
        <v>1203901</v>
      </c>
      <c r="G36" s="288">
        <f>SUM(G30:G34)</f>
        <v>14455976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91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93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93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93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93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8">
        <v>13252075</v>
      </c>
      <c r="F42" s="288">
        <f>SUM(F36:F40)</f>
        <v>1203901</v>
      </c>
      <c r="G42" s="288">
        <f>SUM(G36:G40)</f>
        <v>14455976</v>
      </c>
    </row>
    <row r="43" spans="1:9" s="273" customFormat="1" ht="15">
      <c r="A43" s="269" t="s">
        <v>41</v>
      </c>
      <c r="B43" s="488" t="s">
        <v>107</v>
      </c>
      <c r="C43" s="488"/>
      <c r="D43" s="488"/>
      <c r="E43" s="291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8"/>
      <c r="F44" s="457"/>
      <c r="G44" s="458"/>
    </row>
    <row r="45" spans="1:9" ht="0.75" customHeight="1">
      <c r="A45" s="301"/>
      <c r="B45" s="493"/>
      <c r="C45" s="494"/>
      <c r="D45" s="495"/>
      <c r="E45" s="293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8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8">
        <v>13252075</v>
      </c>
      <c r="F47" s="288">
        <f>SUM(F41:F45)</f>
        <v>1203901</v>
      </c>
      <c r="G47" s="288">
        <f>SUM(G41:G45)</f>
        <v>14455976</v>
      </c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3" zoomScaleSheetLayoutView="100" zoomScalePageLayoutView="33" workbookViewId="0">
      <selection activeCell="E26" sqref="E26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199</v>
      </c>
      <c r="C2" s="172"/>
      <c r="D2" s="172"/>
      <c r="E2" s="173"/>
      <c r="F2" s="174" t="s">
        <v>54</v>
      </c>
      <c r="G2" s="175" t="s">
        <v>200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42578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42577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>
        <v>3000000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42572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1014472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1014472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6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513" t="s">
        <v>201</v>
      </c>
      <c r="C26" s="514"/>
      <c r="D26" s="515"/>
      <c r="E26" s="278">
        <v>12237603</v>
      </c>
      <c r="F26" s="278">
        <f>G26-E26</f>
        <v>1014472</v>
      </c>
      <c r="G26" s="280">
        <v>13252075</v>
      </c>
    </row>
    <row r="27" spans="1:7" s="281" customFormat="1" ht="21" customHeight="1">
      <c r="A27" s="274" t="s">
        <v>75</v>
      </c>
      <c r="B27" s="524"/>
      <c r="C27" s="525"/>
      <c r="D27" s="526"/>
      <c r="E27" s="278"/>
      <c r="F27" s="279"/>
      <c r="G27" s="280"/>
    </row>
    <row r="28" spans="1:7" s="281" customFormat="1" ht="21" customHeight="1">
      <c r="A28" s="274" t="s">
        <v>76</v>
      </c>
      <c r="B28" s="524"/>
      <c r="C28" s="525"/>
      <c r="D28" s="526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>
        <v>12237603</v>
      </c>
      <c r="F30" s="287">
        <f>SUM(F25:F29)</f>
        <v>1014472</v>
      </c>
      <c r="G30" s="288">
        <f>SUM(G25:G29)</f>
        <v>13252075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/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>
        <v>12237603</v>
      </c>
      <c r="F36" s="288">
        <f>SUM(F30:F34)</f>
        <v>1014472</v>
      </c>
      <c r="G36" s="288">
        <f>SUM(G30:G34)</f>
        <v>13252075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>
        <v>12237603</v>
      </c>
      <c r="F42" s="288">
        <f>SUM(F36:F40)</f>
        <v>1014472</v>
      </c>
      <c r="G42" s="288">
        <f>SUM(G36:G40)</f>
        <v>13252075</v>
      </c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>
        <v>12237603</v>
      </c>
      <c r="F47" s="288">
        <f>SUM(F41:F45)</f>
        <v>1014472</v>
      </c>
      <c r="G47" s="288">
        <f>SUM(G41:G45)</f>
        <v>13252075</v>
      </c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SheetLayoutView="100" zoomScalePageLayoutView="33" workbookViewId="0">
      <selection activeCell="F1" sqref="F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196</v>
      </c>
      <c r="C2" s="172"/>
      <c r="D2" s="172"/>
      <c r="E2" s="173"/>
      <c r="F2" s="174" t="s">
        <v>54</v>
      </c>
      <c r="G2" s="175" t="s">
        <v>197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42578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42577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>
        <v>3000000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42572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1129934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1129934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6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513" t="s">
        <v>198</v>
      </c>
      <c r="C26" s="514"/>
      <c r="D26" s="515"/>
      <c r="E26" s="278">
        <v>11107669</v>
      </c>
      <c r="F26" s="278">
        <f>G26-E26</f>
        <v>1129934</v>
      </c>
      <c r="G26" s="280">
        <v>12237603</v>
      </c>
    </row>
    <row r="27" spans="1:7" s="281" customFormat="1" ht="21" customHeight="1">
      <c r="A27" s="274" t="s">
        <v>75</v>
      </c>
      <c r="B27" s="524"/>
      <c r="C27" s="525"/>
      <c r="D27" s="526"/>
      <c r="E27" s="278"/>
      <c r="F27" s="279"/>
      <c r="G27" s="280"/>
    </row>
    <row r="28" spans="1:7" s="281" customFormat="1" ht="21" customHeight="1">
      <c r="A28" s="274" t="s">
        <v>76</v>
      </c>
      <c r="B28" s="524"/>
      <c r="C28" s="525"/>
      <c r="D28" s="526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>
        <v>11107669</v>
      </c>
      <c r="F30" s="287">
        <f>SUM(F25:F29)</f>
        <v>1129934</v>
      </c>
      <c r="G30" s="288">
        <f>SUM(G25:G29)</f>
        <v>12237603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/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>
        <v>11107669</v>
      </c>
      <c r="F36" s="288">
        <f>SUM(F30:F34)</f>
        <v>1129934</v>
      </c>
      <c r="G36" s="288">
        <f>SUM(G30:G34)</f>
        <v>12237603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>
        <v>11107669</v>
      </c>
      <c r="F42" s="288">
        <f>SUM(F36:F40)</f>
        <v>1129934</v>
      </c>
      <c r="G42" s="288">
        <f>SUM(G36:G40)</f>
        <v>12237603</v>
      </c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>
        <v>11107669</v>
      </c>
      <c r="F47" s="288">
        <f>SUM(F41:F45)</f>
        <v>1129934</v>
      </c>
      <c r="G47" s="288">
        <f>SUM(G41:G45)</f>
        <v>12237603</v>
      </c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SheetLayoutView="100" zoomScalePageLayoutView="33" workbookViewId="0">
      <selection activeCell="F1" sqref="F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193</v>
      </c>
      <c r="C2" s="172"/>
      <c r="D2" s="172"/>
      <c r="E2" s="173"/>
      <c r="F2" s="174" t="s">
        <v>54</v>
      </c>
      <c r="G2" s="175" t="s">
        <v>194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42578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42577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>
        <v>3000000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42571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1484346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1484346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6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513" t="s">
        <v>195</v>
      </c>
      <c r="C26" s="514"/>
      <c r="D26" s="515"/>
      <c r="E26" s="278">
        <v>9623323</v>
      </c>
      <c r="F26" s="278">
        <f>G26-E26</f>
        <v>1484346</v>
      </c>
      <c r="G26" s="280">
        <v>11107669</v>
      </c>
    </row>
    <row r="27" spans="1:7" s="281" customFormat="1" ht="21" customHeight="1">
      <c r="A27" s="274" t="s">
        <v>75</v>
      </c>
      <c r="B27" s="524"/>
      <c r="C27" s="525"/>
      <c r="D27" s="526"/>
      <c r="E27" s="278"/>
      <c r="F27" s="279"/>
      <c r="G27" s="280"/>
    </row>
    <row r="28" spans="1:7" s="281" customFormat="1" ht="21" customHeight="1">
      <c r="A28" s="274" t="s">
        <v>76</v>
      </c>
      <c r="B28" s="524"/>
      <c r="C28" s="525"/>
      <c r="D28" s="526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>
        <v>9623323</v>
      </c>
      <c r="F30" s="287">
        <f>SUM(F25:F29)</f>
        <v>1484346</v>
      </c>
      <c r="G30" s="288">
        <f>SUM(G25:G29)</f>
        <v>11107669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/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>
        <v>9623323</v>
      </c>
      <c r="F36" s="288">
        <f>SUM(F30:F34)</f>
        <v>1484346</v>
      </c>
      <c r="G36" s="288">
        <f>SUM(G30:G34)</f>
        <v>11107669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>
        <v>9623323</v>
      </c>
      <c r="F42" s="288">
        <f>SUM(F36:F40)</f>
        <v>1484346</v>
      </c>
      <c r="G42" s="288">
        <f>SUM(G36:G40)</f>
        <v>11107669</v>
      </c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>
        <v>9623323</v>
      </c>
      <c r="F47" s="288">
        <f>SUM(F41:F45)</f>
        <v>1484346</v>
      </c>
      <c r="G47" s="288">
        <f>SUM(G41:G45)</f>
        <v>11107669</v>
      </c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SheetLayoutView="100" zoomScalePageLayoutView="33" workbookViewId="0">
      <selection activeCell="F1" sqref="F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190</v>
      </c>
      <c r="C2" s="172"/>
      <c r="D2" s="172"/>
      <c r="E2" s="173"/>
      <c r="F2" s="174" t="s">
        <v>54</v>
      </c>
      <c r="G2" s="175" t="s">
        <v>191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42574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42573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>
        <v>3000000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42567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891888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891888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513" t="s">
        <v>192</v>
      </c>
      <c r="C26" s="514"/>
      <c r="D26" s="515"/>
      <c r="E26" s="278">
        <v>8731435</v>
      </c>
      <c r="F26" s="278">
        <f>G26-E26</f>
        <v>891888</v>
      </c>
      <c r="G26" s="280">
        <v>9623323</v>
      </c>
    </row>
    <row r="27" spans="1:7" s="281" customFormat="1" ht="21" customHeight="1">
      <c r="A27" s="274" t="s">
        <v>75</v>
      </c>
      <c r="B27" s="524"/>
      <c r="C27" s="525"/>
      <c r="D27" s="526"/>
      <c r="E27" s="278"/>
      <c r="F27" s="279"/>
      <c r="G27" s="280"/>
    </row>
    <row r="28" spans="1:7" s="281" customFormat="1" ht="21" customHeight="1">
      <c r="A28" s="274" t="s">
        <v>76</v>
      </c>
      <c r="B28" s="524"/>
      <c r="C28" s="525"/>
      <c r="D28" s="526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>
        <v>8731435</v>
      </c>
      <c r="F30" s="287">
        <f>SUM(F25:F29)</f>
        <v>891888</v>
      </c>
      <c r="G30" s="288">
        <f>SUM(G25:G29)</f>
        <v>9623323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/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>
        <v>8731435</v>
      </c>
      <c r="F36" s="288">
        <f>SUM(F30:F34)</f>
        <v>891888</v>
      </c>
      <c r="G36" s="288">
        <f>SUM(G30:G34)</f>
        <v>9623323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>
        <v>8731435</v>
      </c>
      <c r="F42" s="288">
        <f>SUM(F36:F40)</f>
        <v>891888</v>
      </c>
      <c r="G42" s="288">
        <f>SUM(G36:G40)</f>
        <v>9623323</v>
      </c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>
        <v>8731435</v>
      </c>
      <c r="F47" s="288">
        <f>SUM(F41:F45)</f>
        <v>891888</v>
      </c>
      <c r="G47" s="288">
        <f>SUM(G41:G45)</f>
        <v>9623323</v>
      </c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42"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SheetLayoutView="100" zoomScalePageLayoutView="33" workbookViewId="0">
      <selection activeCell="F1" sqref="F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188</v>
      </c>
      <c r="C2" s="172"/>
      <c r="D2" s="172"/>
      <c r="E2" s="173"/>
      <c r="F2" s="174" t="s">
        <v>54</v>
      </c>
      <c r="G2" s="175" t="s">
        <v>189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42574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42573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>
        <v>3000000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42567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1295924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1295924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513" t="s">
        <v>187</v>
      </c>
      <c r="C26" s="514"/>
      <c r="D26" s="515"/>
      <c r="E26" s="278">
        <v>7435511</v>
      </c>
      <c r="F26" s="278">
        <f>G26-E26</f>
        <v>1295924</v>
      </c>
      <c r="G26" s="280">
        <v>8731435</v>
      </c>
    </row>
    <row r="27" spans="1:7" s="281" customFormat="1" ht="21" customHeight="1">
      <c r="A27" s="274" t="s">
        <v>75</v>
      </c>
      <c r="B27" s="524"/>
      <c r="C27" s="525"/>
      <c r="D27" s="526"/>
      <c r="E27" s="278"/>
      <c r="F27" s="279"/>
      <c r="G27" s="280"/>
    </row>
    <row r="28" spans="1:7" s="281" customFormat="1" ht="21" customHeight="1">
      <c r="A28" s="274" t="s">
        <v>76</v>
      </c>
      <c r="B28" s="524"/>
      <c r="C28" s="525"/>
      <c r="D28" s="526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>
        <v>7435511</v>
      </c>
      <c r="F30" s="287">
        <f>SUM(F25:F29)</f>
        <v>1295924</v>
      </c>
      <c r="G30" s="288">
        <f>SUM(G25:G29)</f>
        <v>8731435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/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>
        <v>7435511</v>
      </c>
      <c r="F36" s="288">
        <f>SUM(F30:F34)</f>
        <v>1295924</v>
      </c>
      <c r="G36" s="288">
        <f>SUM(G30:G34)</f>
        <v>8731435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>
        <v>7435511</v>
      </c>
      <c r="F42" s="288">
        <f>SUM(F36:F40)</f>
        <v>1295924</v>
      </c>
      <c r="G42" s="288">
        <f>SUM(G36:G40)</f>
        <v>8731435</v>
      </c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>
        <v>7435511</v>
      </c>
      <c r="F47" s="288">
        <f>SUM(F41:F45)</f>
        <v>1295924</v>
      </c>
      <c r="G47" s="288">
        <f>SUM(G41:G45)</f>
        <v>8731435</v>
      </c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42"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21" zoomScaleSheetLayoutView="100" zoomScalePageLayoutView="33" workbookViewId="0">
      <selection activeCell="F44" sqref="F44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184</v>
      </c>
      <c r="C2" s="172"/>
      <c r="D2" s="172"/>
      <c r="E2" s="173"/>
      <c r="F2" s="174" t="s">
        <v>54</v>
      </c>
      <c r="G2" s="175" t="s">
        <v>185</v>
      </c>
    </row>
    <row r="3" spans="1:7" s="183" customFormat="1" ht="15.75">
      <c r="A3" s="177" t="s">
        <v>2</v>
      </c>
      <c r="B3" s="178" t="s">
        <v>148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146</v>
      </c>
      <c r="F4" s="186"/>
      <c r="G4" s="187">
        <v>42574</v>
      </c>
    </row>
    <row r="5" spans="1:7" s="183" customFormat="1" ht="15.75">
      <c r="A5" s="177" t="s">
        <v>57</v>
      </c>
      <c r="B5" s="178" t="s">
        <v>153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149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42573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150</v>
      </c>
      <c r="C11" s="211"/>
      <c r="D11" s="212">
        <v>42524</v>
      </c>
      <c r="E11" s="209" t="s">
        <v>11</v>
      </c>
      <c r="F11" s="213"/>
      <c r="G11" s="214"/>
    </row>
    <row r="12" spans="1:7" ht="15">
      <c r="A12" s="209" t="s">
        <v>10</v>
      </c>
      <c r="B12" s="213"/>
      <c r="C12" s="215"/>
      <c r="D12" s="216"/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15000000</v>
      </c>
      <c r="E15" s="228" t="s">
        <v>98</v>
      </c>
      <c r="F15" s="229"/>
      <c r="G15" s="230">
        <v>3000000</v>
      </c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42565</v>
      </c>
      <c r="E17" s="237" t="s">
        <v>100</v>
      </c>
      <c r="F17" s="238"/>
      <c r="G17" s="239"/>
    </row>
    <row r="18" spans="1:7" ht="15">
      <c r="A18" s="235" t="s">
        <v>157</v>
      </c>
      <c r="B18" s="191"/>
      <c r="C18" s="240"/>
      <c r="D18" s="241">
        <v>1027788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1027788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158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159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12" t="s">
        <v>25</v>
      </c>
      <c r="C24" s="512"/>
      <c r="D24" s="512"/>
      <c r="E24" s="4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8" t="s">
        <v>30</v>
      </c>
      <c r="C25" s="488"/>
      <c r="D25" s="488"/>
      <c r="E25" s="270"/>
      <c r="F25" s="271"/>
      <c r="G25" s="272"/>
    </row>
    <row r="26" spans="1:7" s="281" customFormat="1" ht="21" customHeight="1">
      <c r="A26" s="274" t="s">
        <v>74</v>
      </c>
      <c r="B26" s="513" t="s">
        <v>186</v>
      </c>
      <c r="C26" s="514"/>
      <c r="D26" s="515"/>
      <c r="E26" s="278">
        <v>6407723</v>
      </c>
      <c r="F26" s="278">
        <f>G26-E26</f>
        <v>1027788</v>
      </c>
      <c r="G26" s="280">
        <v>7435511</v>
      </c>
    </row>
    <row r="27" spans="1:7" s="281" customFormat="1" ht="21" customHeight="1">
      <c r="A27" s="274" t="s">
        <v>75</v>
      </c>
      <c r="B27" s="524"/>
      <c r="C27" s="525"/>
      <c r="D27" s="526"/>
      <c r="E27" s="278"/>
      <c r="F27" s="279"/>
      <c r="G27" s="280"/>
    </row>
    <row r="28" spans="1:7" s="281" customFormat="1" ht="21" customHeight="1">
      <c r="A28" s="274" t="s">
        <v>76</v>
      </c>
      <c r="B28" s="524"/>
      <c r="C28" s="525"/>
      <c r="D28" s="526"/>
      <c r="E28" s="278"/>
      <c r="F28" s="279"/>
      <c r="G28" s="280"/>
    </row>
    <row r="29" spans="1:7" s="281" customFormat="1" ht="0.75" customHeight="1">
      <c r="A29" s="282"/>
      <c r="B29" s="489"/>
      <c r="C29" s="489"/>
      <c r="D29" s="489"/>
      <c r="E29" s="283"/>
      <c r="F29" s="284"/>
      <c r="G29" s="285"/>
    </row>
    <row r="30" spans="1:7" s="263" customFormat="1" ht="21" customHeight="1">
      <c r="A30" s="286"/>
      <c r="B30" s="487" t="s">
        <v>31</v>
      </c>
      <c r="C30" s="519"/>
      <c r="D30" s="519"/>
      <c r="E30" s="287">
        <v>6407723</v>
      </c>
      <c r="F30" s="287">
        <f>SUM(F25:F29)</f>
        <v>1027788</v>
      </c>
      <c r="G30" s="288">
        <f>SUM(G25:G29)</f>
        <v>7435511</v>
      </c>
    </row>
    <row r="31" spans="1:7" s="273" customFormat="1" ht="15">
      <c r="A31" s="269" t="s">
        <v>32</v>
      </c>
      <c r="B31" s="488" t="s">
        <v>33</v>
      </c>
      <c r="C31" s="488"/>
      <c r="D31" s="488"/>
      <c r="E31" s="289"/>
      <c r="F31" s="290"/>
      <c r="G31" s="291"/>
    </row>
    <row r="32" spans="1:7" s="281" customFormat="1" ht="14.25">
      <c r="A32" s="292" t="s">
        <v>77</v>
      </c>
      <c r="B32" s="520" t="s">
        <v>142</v>
      </c>
      <c r="C32" s="520"/>
      <c r="D32" s="520"/>
      <c r="E32" s="278"/>
      <c r="F32" s="293"/>
      <c r="G32" s="293"/>
    </row>
    <row r="33" spans="1:9" s="295" customFormat="1" ht="14.25">
      <c r="A33" s="274" t="s">
        <v>78</v>
      </c>
      <c r="B33" s="489" t="s">
        <v>104</v>
      </c>
      <c r="C33" s="489"/>
      <c r="D33" s="489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89" t="s">
        <v>140</v>
      </c>
      <c r="C34" s="489"/>
      <c r="D34" s="489"/>
      <c r="E34" s="278"/>
      <c r="F34" s="296">
        <f>G34-E34</f>
        <v>0</v>
      </c>
      <c r="G34" s="293"/>
    </row>
    <row r="35" spans="1:9" s="295" customFormat="1" ht="0.75" customHeight="1">
      <c r="A35" s="297"/>
      <c r="B35" s="489"/>
      <c r="C35" s="489"/>
      <c r="D35" s="489"/>
      <c r="E35" s="298"/>
      <c r="F35" s="299"/>
      <c r="G35" s="300"/>
    </row>
    <row r="36" spans="1:9" s="263" customFormat="1" ht="21" customHeight="1">
      <c r="A36" s="286"/>
      <c r="B36" s="487" t="s">
        <v>35</v>
      </c>
      <c r="C36" s="487"/>
      <c r="D36" s="487"/>
      <c r="E36" s="287">
        <v>6407723</v>
      </c>
      <c r="F36" s="288">
        <f>SUM(F30:F34)</f>
        <v>1027788</v>
      </c>
      <c r="G36" s="288">
        <f>SUM(G30:G34)</f>
        <v>7435511</v>
      </c>
    </row>
    <row r="37" spans="1:9" s="273" customFormat="1" ht="15">
      <c r="A37" s="269" t="s">
        <v>36</v>
      </c>
      <c r="B37" s="488" t="s">
        <v>37</v>
      </c>
      <c r="C37" s="488"/>
      <c r="D37" s="488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151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105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3" t="s">
        <v>106</v>
      </c>
      <c r="C40" s="494"/>
      <c r="D40" s="495"/>
      <c r="E40" s="278"/>
      <c r="F40" s="278">
        <f>G40-E40</f>
        <v>0</v>
      </c>
      <c r="G40" s="293"/>
    </row>
    <row r="41" spans="1:9" ht="0.75" customHeight="1">
      <c r="A41" s="301"/>
      <c r="B41" s="493"/>
      <c r="C41" s="494"/>
      <c r="D41" s="495"/>
      <c r="E41" s="278"/>
      <c r="F41" s="278"/>
      <c r="G41" s="293"/>
    </row>
    <row r="42" spans="1:9" s="263" customFormat="1" ht="21" customHeight="1">
      <c r="A42" s="303"/>
      <c r="B42" s="487" t="s">
        <v>39</v>
      </c>
      <c r="C42" s="487"/>
      <c r="D42" s="487"/>
      <c r="E42" s="287">
        <v>6407723</v>
      </c>
      <c r="F42" s="288">
        <f>SUM(F36:F40)</f>
        <v>1027788</v>
      </c>
      <c r="G42" s="288">
        <f>SUM(G36:G40)</f>
        <v>7435511</v>
      </c>
    </row>
    <row r="43" spans="1:9" s="273" customFormat="1" ht="15">
      <c r="A43" s="269" t="s">
        <v>41</v>
      </c>
      <c r="B43" s="488" t="s">
        <v>107</v>
      </c>
      <c r="C43" s="488"/>
      <c r="D43" s="488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141</v>
      </c>
      <c r="C44" s="497"/>
      <c r="D44" s="498"/>
      <c r="E44" s="457"/>
      <c r="F44" s="457"/>
      <c r="G44" s="458"/>
    </row>
    <row r="45" spans="1:9" ht="0.75" customHeight="1">
      <c r="A45" s="301"/>
      <c r="B45" s="493"/>
      <c r="C45" s="494"/>
      <c r="D45" s="495"/>
      <c r="E45" s="278"/>
      <c r="F45" s="278"/>
      <c r="G45" s="293"/>
    </row>
    <row r="46" spans="1:9" s="263" customFormat="1" ht="21" customHeight="1">
      <c r="A46" s="303"/>
      <c r="B46" s="487" t="s">
        <v>108</v>
      </c>
      <c r="C46" s="487"/>
      <c r="D46" s="487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7" t="s">
        <v>109</v>
      </c>
      <c r="C47" s="487"/>
      <c r="D47" s="487"/>
      <c r="E47" s="287">
        <v>6407723</v>
      </c>
      <c r="F47" s="288">
        <f>SUM(F41:F45)</f>
        <v>1027788</v>
      </c>
      <c r="G47" s="288">
        <f>SUM(G41:G45)</f>
        <v>7435511</v>
      </c>
    </row>
    <row r="48" spans="1:9" s="273" customFormat="1" ht="15">
      <c r="A48" s="269" t="s">
        <v>110</v>
      </c>
      <c r="B48" s="488" t="s">
        <v>111</v>
      </c>
      <c r="C48" s="488"/>
      <c r="D48" s="488"/>
      <c r="E48" s="289"/>
      <c r="F48" s="290"/>
      <c r="G48" s="291"/>
    </row>
    <row r="49" spans="1:7" s="295" customFormat="1" ht="21" customHeight="1">
      <c r="A49" s="274" t="s">
        <v>112</v>
      </c>
      <c r="B49" s="489" t="s">
        <v>113</v>
      </c>
      <c r="C49" s="490"/>
      <c r="D49" s="490"/>
      <c r="E49" s="278"/>
      <c r="F49" s="278"/>
      <c r="G49" s="304"/>
    </row>
    <row r="50" spans="1:7" s="295" customFormat="1" ht="21" customHeight="1">
      <c r="A50" s="274" t="s">
        <v>114</v>
      </c>
      <c r="B50" s="489" t="s">
        <v>115</v>
      </c>
      <c r="C50" s="490"/>
      <c r="D50" s="490"/>
      <c r="E50" s="278"/>
      <c r="F50" s="278"/>
      <c r="G50" s="304"/>
    </row>
    <row r="51" spans="1:7" s="295" customFormat="1" ht="21" customHeight="1">
      <c r="A51" s="305" t="s">
        <v>116</v>
      </c>
      <c r="B51" s="489" t="s">
        <v>117</v>
      </c>
      <c r="C51" s="489"/>
      <c r="D51" s="489"/>
      <c r="E51" s="278"/>
      <c r="F51" s="278"/>
      <c r="G51" s="304"/>
    </row>
    <row r="52" spans="1:7" s="295" customFormat="1" ht="0.75" customHeight="1">
      <c r="A52" s="282"/>
      <c r="B52" s="491"/>
      <c r="C52" s="492"/>
      <c r="D52" s="492"/>
      <c r="E52" s="306"/>
      <c r="F52" s="283"/>
      <c r="G52" s="307"/>
    </row>
    <row r="53" spans="1:7" s="263" customFormat="1" ht="21" customHeight="1">
      <c r="A53" s="286"/>
      <c r="B53" s="487" t="s">
        <v>118</v>
      </c>
      <c r="C53" s="487"/>
      <c r="D53" s="487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07" t="s">
        <v>119</v>
      </c>
      <c r="C54" s="508"/>
      <c r="D54" s="508"/>
      <c r="E54" s="309"/>
      <c r="F54" s="310"/>
      <c r="G54" s="311"/>
    </row>
    <row r="55" spans="1:7" s="295" customFormat="1" ht="21" customHeight="1" thickTop="1">
      <c r="A55" s="313" t="s">
        <v>120</v>
      </c>
      <c r="B55" s="314" t="s">
        <v>121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122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7" t="s">
        <v>49</v>
      </c>
      <c r="B58" s="478"/>
      <c r="C58" s="479"/>
      <c r="D58" s="479"/>
      <c r="E58" s="479"/>
      <c r="F58" s="479"/>
      <c r="G58" s="480"/>
    </row>
    <row r="59" spans="1:7" ht="15.75" customHeight="1">
      <c r="A59" s="481" t="s">
        <v>50</v>
      </c>
      <c r="B59" s="482"/>
      <c r="C59" s="482"/>
      <c r="D59" s="482"/>
      <c r="E59" s="509"/>
      <c r="F59" s="481" t="s">
        <v>123</v>
      </c>
      <c r="G59" s="50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10"/>
      <c r="E61" s="511"/>
      <c r="F61" s="510" t="s">
        <v>124</v>
      </c>
      <c r="G61" s="511"/>
    </row>
    <row r="62" spans="1:7" ht="15.75" customHeight="1">
      <c r="A62" s="477" t="s">
        <v>52</v>
      </c>
      <c r="B62" s="478"/>
      <c r="C62" s="479"/>
      <c r="D62" s="479"/>
      <c r="E62" s="479"/>
      <c r="F62" s="479"/>
      <c r="G62" s="480"/>
    </row>
    <row r="63" spans="1:7" ht="15.75" customHeight="1">
      <c r="A63" s="481" t="s">
        <v>82</v>
      </c>
      <c r="B63" s="482"/>
      <c r="C63" s="483"/>
      <c r="D63" s="483"/>
      <c r="E63" s="483"/>
      <c r="F63" s="483"/>
      <c r="G63" s="484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125</v>
      </c>
      <c r="B65" s="329"/>
      <c r="C65" s="330" t="s">
        <v>126</v>
      </c>
      <c r="D65" s="485" t="s">
        <v>127</v>
      </c>
      <c r="E65" s="486"/>
      <c r="F65" s="485"/>
      <c r="G65" s="486"/>
    </row>
    <row r="66" spans="1:7" ht="4.5" hidden="1" customHeight="1">
      <c r="A66" s="499"/>
      <c r="B66" s="500"/>
      <c r="C66" s="500"/>
      <c r="D66" s="500"/>
      <c r="E66" s="500"/>
      <c r="F66" s="500"/>
      <c r="G66" s="501"/>
    </row>
    <row r="67" spans="1:7" ht="20.100000000000001" customHeight="1" thickBot="1">
      <c r="A67" s="502" t="s">
        <v>128</v>
      </c>
      <c r="B67" s="503"/>
      <c r="C67" s="504"/>
      <c r="D67" s="505"/>
      <c r="E67" s="505"/>
      <c r="F67" s="505"/>
      <c r="G67" s="506"/>
    </row>
  </sheetData>
  <mergeCells count="42"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RA017F </vt:lpstr>
      <vt:lpstr>RA016F</vt:lpstr>
      <vt:lpstr>RA015F</vt:lpstr>
      <vt:lpstr>RA014F</vt:lpstr>
      <vt:lpstr>RA013F</vt:lpstr>
      <vt:lpstr>RA012F</vt:lpstr>
      <vt:lpstr>RA011F</vt:lpstr>
      <vt:lpstr>RA010F</vt:lpstr>
      <vt:lpstr>RA09F</vt:lpstr>
      <vt:lpstr>RA08F</vt:lpstr>
      <vt:lpstr>RA07F</vt:lpstr>
      <vt:lpstr>RA06F</vt:lpstr>
      <vt:lpstr>RA05F</vt:lpstr>
      <vt:lpstr>RA04F</vt:lpstr>
      <vt:lpstr>RA03F </vt:lpstr>
      <vt:lpstr>Advance</vt:lpstr>
      <vt:lpstr>RA02F</vt:lpstr>
      <vt:lpstr>RA02_70%</vt:lpstr>
      <vt:lpstr>RA01_F</vt:lpstr>
      <vt:lpstr>Sheet1</vt:lpstr>
      <vt:lpstr>Advance!Print_Area</vt:lpstr>
      <vt:lpstr>RA01_F!Print_Area</vt:lpstr>
      <vt:lpstr>RA010F!Print_Area</vt:lpstr>
      <vt:lpstr>RA011F!Print_Area</vt:lpstr>
      <vt:lpstr>RA012F!Print_Area</vt:lpstr>
      <vt:lpstr>RA013F!Print_Area</vt:lpstr>
      <vt:lpstr>RA014F!Print_Area</vt:lpstr>
      <vt:lpstr>RA015F!Print_Area</vt:lpstr>
      <vt:lpstr>RA016F!Print_Area</vt:lpstr>
      <vt:lpstr>'RA017F '!Print_Area</vt:lpstr>
      <vt:lpstr>'RA02_70%'!Print_Area</vt:lpstr>
      <vt:lpstr>RA02F!Print_Area</vt:lpstr>
      <vt:lpstr>'RA03F '!Print_Area</vt:lpstr>
      <vt:lpstr>RA04F!Print_Area</vt:lpstr>
      <vt:lpstr>RA05F!Print_Area</vt:lpstr>
      <vt:lpstr>RA06F!Print_Area</vt:lpstr>
      <vt:lpstr>RA07F!Print_Area</vt:lpstr>
      <vt:lpstr>RA08F!Print_Area</vt:lpstr>
      <vt:lpstr>RA09F!Print_Area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Sanjeev</cp:lastModifiedBy>
  <cp:lastPrinted>2016-10-19T05:30:26Z</cp:lastPrinted>
  <dcterms:created xsi:type="dcterms:W3CDTF">2016-03-15T12:03:55Z</dcterms:created>
  <dcterms:modified xsi:type="dcterms:W3CDTF">2016-10-19T05:31:52Z</dcterms:modified>
</cp:coreProperties>
</file>