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IET Project Data\TIET Project Close\PEB Building (300X600)\Material Supply\Khanna\"/>
    </mc:Choice>
  </mc:AlternateContent>
  <bookViews>
    <workbookView xWindow="240" yWindow="72" windowWidth="20112" windowHeight="7992" firstSheet="1" activeTab="1"/>
  </bookViews>
  <sheets>
    <sheet name="11KV SF6" sheetId="8" state="hidden" r:id="rId1"/>
    <sheet name="SA-02F " sheetId="9" r:id="rId2"/>
    <sheet name="SA-01F" sheetId="7" r:id="rId3"/>
    <sheet name="Led" sheetId="4" state="hidden" r:id="rId4"/>
    <sheet name="RA02_70%" sheetId="5" state="hidden" r:id="rId5"/>
    <sheet name="RA01_F" sheetId="2" state="hidden" r:id="rId6"/>
    <sheet name="Sheet1" sheetId="6" state="hidden" r:id="rId7"/>
  </sheets>
  <definedNames>
    <definedName name="_xlnm.Print_Area" localSheetId="0">'11KV SF6'!$A$1:$G$67</definedName>
    <definedName name="_xlnm.Print_Area" localSheetId="3">Led!$A$1:$G$67</definedName>
    <definedName name="_xlnm.Print_Area" localSheetId="5">RA01_F!$A$1:$G$64</definedName>
    <definedName name="_xlnm.Print_Area" localSheetId="4">'RA02_70%'!$A$1:$G$67</definedName>
    <definedName name="_xlnm.Print_Area" localSheetId="2">'SA-01F'!$A$1:$G$67</definedName>
    <definedName name="_xlnm.Print_Area" localSheetId="1">'SA-02F '!$A$1:$G$67</definedName>
  </definedNames>
  <calcPr calcId="152511"/>
</workbook>
</file>

<file path=xl/calcChain.xml><?xml version="1.0" encoding="utf-8"?>
<calcChain xmlns="http://schemas.openxmlformats.org/spreadsheetml/2006/main">
  <c r="H30" i="9" l="1"/>
  <c r="E47" i="9"/>
  <c r="F47" i="9"/>
  <c r="G47" i="9"/>
  <c r="E36" i="9"/>
  <c r="F36" i="9"/>
  <c r="G36" i="9"/>
  <c r="E30" i="9"/>
  <c r="F30" i="9"/>
  <c r="G30" i="9"/>
  <c r="F26" i="9" l="1"/>
  <c r="G30" i="7"/>
  <c r="G32" i="7" s="1"/>
  <c r="G46" i="7"/>
  <c r="F53" i="9"/>
  <c r="F46" i="9"/>
  <c r="F40" i="9"/>
  <c r="F39" i="9"/>
  <c r="I37" i="9"/>
  <c r="F34" i="9"/>
  <c r="F33" i="9"/>
  <c r="G36" i="7" l="1"/>
  <c r="D19" i="9"/>
  <c r="F53" i="8"/>
  <c r="G46" i="8"/>
  <c r="F46" i="8"/>
  <c r="F40" i="8"/>
  <c r="F39" i="8"/>
  <c r="I37" i="8"/>
  <c r="F34" i="8"/>
  <c r="F33" i="8"/>
  <c r="G30" i="8"/>
  <c r="F30" i="8"/>
  <c r="F36" i="8" l="1"/>
  <c r="F47" i="8" s="1"/>
  <c r="D19" i="8" s="1"/>
  <c r="G32" i="8"/>
  <c r="G36" i="8" s="1"/>
  <c r="F53" i="7"/>
  <c r="F46" i="7"/>
  <c r="I37" i="7"/>
  <c r="F30" i="7"/>
  <c r="G53" i="5" l="1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F53" i="4" l="1"/>
  <c r="F40" i="4"/>
  <c r="F39" i="4"/>
  <c r="I37" i="4"/>
  <c r="F34" i="4"/>
  <c r="F33" i="4"/>
  <c r="G30" i="4"/>
  <c r="G32" i="4" l="1"/>
  <c r="F30" i="4"/>
  <c r="F36" i="4" s="1"/>
  <c r="F47" i="4" s="1"/>
  <c r="G36" i="4" l="1"/>
  <c r="F46" i="4" l="1"/>
  <c r="G46" i="4"/>
  <c r="D19" i="4" l="1"/>
  <c r="G39" i="2" l="1"/>
  <c r="F41" i="2" l="1"/>
  <c r="F39" i="2"/>
  <c r="F35" i="2"/>
  <c r="F29" i="2"/>
  <c r="F28" i="2"/>
  <c r="E31" i="2"/>
  <c r="G31" i="2"/>
  <c r="G43" i="2"/>
  <c r="F40" i="2"/>
  <c r="E43" i="2"/>
  <c r="F27" i="2"/>
  <c r="F34" i="2"/>
  <c r="E51" i="2"/>
  <c r="E37" i="2"/>
  <c r="G49" i="2" l="1"/>
  <c r="G47" i="2"/>
  <c r="F47" i="2" s="1"/>
  <c r="E44" i="2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  <c r="F33" i="7"/>
  <c r="F40" i="7"/>
  <c r="F39" i="7"/>
  <c r="F34" i="7"/>
  <c r="F36" i="7" s="1"/>
  <c r="F47" i="7" s="1"/>
  <c r="D19" i="7" s="1"/>
</calcChain>
</file>

<file path=xl/sharedStrings.xml><?xml version="1.0" encoding="utf-8"?>
<sst xmlns="http://schemas.openxmlformats.org/spreadsheetml/2006/main" count="593" uniqueCount="173">
  <si>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</si>
  <si>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</si>
  <si>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</si>
  <si>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</si>
  <si>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</si>
  <si>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</si>
  <si>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</si>
  <si>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</si>
  <si>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</si>
  <si>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</si>
  <si>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</si>
  <si>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</si>
  <si>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</si>
  <si>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</si>
  <si>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</si>
  <si>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</si>
  <si>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</si>
  <si>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</si>
  <si>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</si>
  <si>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</si>
  <si>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</si>
  <si>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</si>
  <si>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</si>
  <si>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</si>
  <si>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</si>
  <si>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</si>
  <si>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</si>
  <si>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</si>
  <si>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</si>
  <si>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</si>
  <si>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</si>
  <si>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</si>
  <si>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</si>
  <si>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</si>
  <si>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</si>
  <si>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</si>
  <si>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</si>
  <si>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</si>
  <si>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</si>
  <si>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</si>
  <si>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</si>
  <si>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</si>
  <si>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</si>
  <si>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</si>
  <si>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</si>
  <si>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</si>
  <si>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</si>
  <si>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</si>
  <si>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</si>
  <si>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</si>
  <si>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</si>
  <si>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</si>
  <si>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</si>
  <si>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</si>
  <si>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</si>
  <si>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</si>
  <si>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</si>
  <si>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</si>
  <si>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</si>
  <si>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</si>
  <si>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</si>
  <si>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</si>
  <si>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</si>
  <si>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</si>
  <si>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</si>
  <si>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</si>
  <si>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</si>
  <si>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</si>
  <si>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</si>
  <si>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</si>
  <si>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</si>
  <si>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</si>
  <si>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</si>
  <si>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</si>
  <si>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</si>
  <si>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</si>
  <si>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</si>
  <si>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</si>
  <si>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</si>
  <si>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</si>
  <si>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</si>
  <si>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</si>
  <si>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</si>
  <si>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</si>
  <si>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</si>
  <si>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</si>
  <si>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</si>
  <si>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</si>
  <si>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</si>
  <si>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</si>
  <si>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</si>
  <si>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</si>
  <si>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</si>
  <si>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</si>
  <si>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</si>
  <si>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</si>
  <si>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</si>
  <si>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</si>
  <si>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</si>
  <si>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</si>
  <si>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</si>
  <si>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</si>
  <si>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</si>
  <si>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</si>
  <si>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</si>
  <si>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</si>
  <si>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</si>
  <si>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</si>
  <si>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</si>
  <si>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</si>
  <si>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</si>
  <si>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</si>
  <si>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</si>
  <si>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</si>
  <si>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</si>
  <si>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</si>
  <si>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</si>
  <si>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</si>
  <si>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</si>
  <si>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</si>
  <si>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</si>
  <si>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</si>
  <si>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</si>
  <si>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</si>
  <si>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</si>
  <si>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</si>
  <si>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</si>
  <si>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</si>
  <si>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</si>
  <si>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</si>
  <si>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</si>
  <si>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</si>
  <si>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</si>
  <si>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</si>
  <si>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</si>
  <si>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</si>
  <si>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</si>
  <si>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</si>
  <si>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</si>
  <si>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</si>
  <si>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</si>
  <si>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</si>
  <si>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</si>
  <si>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</si>
  <si>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</si>
  <si>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</si>
  <si>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</si>
  <si>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</si>
  <si>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Mobilisation Advance Payable 20% of Rs. 15000000
</t>
  </si>
  <si>
    <t>Supply-01</t>
  </si>
  <si>
    <t>CERTIFICATE OF PAYMENT No. 01</t>
  </si>
  <si>
    <t>M/S Salig Ram Jiwan Lal &amp; Co. Patiala</t>
  </si>
  <si>
    <t xml:space="preserve"> SUPPLY Wall Mounted Led 1000 Watt</t>
  </si>
  <si>
    <t>Date of Agreement : TU/CS/PSJ/16-17/15048</t>
  </si>
  <si>
    <t xml:space="preserve">  INVOICE NO. 79324</t>
  </si>
  <si>
    <t>INVOICE No:-</t>
  </si>
  <si>
    <t>AAACC3840KST009</t>
  </si>
  <si>
    <t>AAP-01</t>
  </si>
  <si>
    <t>CERTIFICATE OF PAYMENT No. 01 (Advance Against P.O.)</t>
  </si>
  <si>
    <t>M/S Crompton Greaves Limited</t>
  </si>
  <si>
    <t xml:space="preserve"> Advance Against P.O.</t>
  </si>
  <si>
    <t>Date of Agreement : TU/CS/PSJ/16-17/150052</t>
  </si>
  <si>
    <t xml:space="preserve">  INVOICE NO. TG-MG/0213</t>
  </si>
  <si>
    <t>03262009459</t>
  </si>
  <si>
    <t>CERTIFICATE OF PAYMENT No. 01 (Supply of curtains material)</t>
  </si>
  <si>
    <t>M/S SHAHIL KHANA</t>
  </si>
  <si>
    <t xml:space="preserve"> SUPPLY OF CURTAINS</t>
  </si>
  <si>
    <t>Date of Agreement : TU/CS/PSJ/16-17/150059</t>
  </si>
  <si>
    <t>INVOICE No:- 659</t>
  </si>
  <si>
    <t>CERTIFICATE OF PAYMENT No. 02 (Supply of curtains material)</t>
  </si>
  <si>
    <t>Supply-02</t>
  </si>
  <si>
    <t>M/S KHANA HANDLOOM</t>
  </si>
  <si>
    <t>INVOICE No:- 775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</si>
</sst>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0.0"/>
    <numFmt numFmtId="168" formatCode="#,##0.000"/>
    <numFmt numFmtId="169" formatCode="_-* #,##0.00_-;\-* #,##0.00_-;_-* &quot;-&quot;??_-;_-@_-"/>
    <numFmt numFmtId="170" formatCode="_(* #,##0.000_);_(* \(#,##0.000\);_(* &quot;-&quot;??_);_(@_)"/>
    <numFmt numFmtId="171" formatCode="_(* #,##0_);_(* \(#,##0\);_(* &quot;-&quot;??_);_(@_)"/>
    <numFmt numFmtId="172" formatCode="0.000\ &quot;MT&quot;"/>
    <numFmt numFmtId="173" formatCode="#,##0;[Red]#,##0"/>
    <numFmt numFmtId="174" formatCode="0.0\ &quot;Rm&quot;"/>
    <numFmt numFmtId="175" formatCode="0.00_)"/>
    <numFmt numFmtId="176" formatCode="dd/mm/yy;@"/>
    <numFmt numFmtId="177" formatCode="&quot;Rs.&quot;\ #,##0.00"/>
    <numFmt numFmtId="178" formatCode="&quot;Rs.&quot;\ #,##0"/>
    <numFmt numFmtId="179" formatCode="&quot;Rs. &quot;#,##0"/>
    <numFmt numFmtId="180" formatCode="&quot;Rs. &quot;#,##0.00"/>
    <numFmt numFmtId="181" formatCode="[$-409]d\-mmm\-yyyy;@"/>
    <numFmt numFmtId="182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7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581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8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8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9" fontId="20" fillId="0" borderId="11" xfId="907" quotePrefix="1" applyNumberFormat="1" applyFont="1" applyFill="1" applyBorder="1" applyAlignment="1">
      <alignment horizontal="center" vertical="top"/>
    </xf>
    <xf numFmtId="177" fontId="19" fillId="0" borderId="33" xfId="907" applyNumberFormat="1" applyFont="1" applyBorder="1" applyAlignment="1">
      <alignment horizontal="center" vertical="top" wrapText="1"/>
    </xf>
    <xf numFmtId="177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80" fontId="20" fillId="0" borderId="11" xfId="907" applyNumberFormat="1" applyFont="1" applyFill="1" applyBorder="1" applyAlignment="1">
      <alignment horizontal="center" vertical="top"/>
    </xf>
    <xf numFmtId="180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80" fontId="20" fillId="0" borderId="17" xfId="907" applyNumberFormat="1" applyFont="1" applyFill="1" applyBorder="1" applyAlignment="1">
      <alignment horizontal="center" vertical="top"/>
    </xf>
    <xf numFmtId="180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top" wrapText="1"/>
    </xf>
    <xf numFmtId="171" fontId="22" fillId="0" borderId="43" xfId="633" applyNumberFormat="1" applyFont="1" applyFill="1" applyBorder="1" applyAlignment="1">
      <alignment vertical="top" wrapText="1"/>
    </xf>
    <xf numFmtId="171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71" fontId="1" fillId="0" borderId="46" xfId="633" applyNumberFormat="1" applyFont="1" applyFill="1" applyBorder="1" applyAlignment="1">
      <alignment vertical="top" wrapText="1"/>
    </xf>
    <xf numFmtId="171" fontId="22" fillId="0" borderId="46" xfId="633" applyNumberFormat="1" applyFont="1" applyFill="1" applyBorder="1" applyAlignment="1">
      <alignment vertical="top" wrapText="1"/>
    </xf>
    <xf numFmtId="171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71" fontId="3" fillId="5" borderId="1" xfId="633" applyNumberFormat="1" applyFont="1" applyFill="1" applyBorder="1" applyAlignment="1">
      <alignment vertical="top" wrapText="1"/>
    </xf>
    <xf numFmtId="171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71" fontId="2" fillId="0" borderId="41" xfId="633" applyNumberFormat="1" applyFont="1" applyFill="1" applyBorder="1" applyAlignment="1">
      <alignment vertical="top" wrapText="1"/>
    </xf>
    <xf numFmtId="171" fontId="20" fillId="0" borderId="41" xfId="633" applyNumberFormat="1" applyFont="1" applyFill="1" applyBorder="1" applyAlignment="1">
      <alignment vertical="top" wrapText="1"/>
    </xf>
    <xf numFmtId="171" fontId="2" fillId="0" borderId="42" xfId="633" applyNumberFormat="1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center" wrapText="1"/>
    </xf>
    <xf numFmtId="171" fontId="1" fillId="0" borderId="44" xfId="633" applyNumberFormat="1" applyFont="1" applyFill="1" applyBorder="1" applyAlignment="1">
      <alignment vertical="center" wrapText="1"/>
    </xf>
    <xf numFmtId="171" fontId="1" fillId="0" borderId="43" xfId="633" applyNumberFormat="1" applyFont="1" applyBorder="1" applyAlignment="1">
      <alignment vertical="center" wrapText="1"/>
    </xf>
    <xf numFmtId="171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71" fontId="1" fillId="0" borderId="46" xfId="633" applyNumberFormat="1" applyFont="1" applyBorder="1" applyAlignment="1">
      <alignment vertical="top" wrapText="1"/>
    </xf>
    <xf numFmtId="171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71" fontId="1" fillId="0" borderId="43" xfId="633" applyNumberFormat="1" applyFont="1" applyFill="1" applyBorder="1" applyAlignment="1">
      <alignment wrapText="1"/>
    </xf>
    <xf numFmtId="171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71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71" fontId="17" fillId="0" borderId="52" xfId="633" applyNumberFormat="1" applyFont="1" applyBorder="1" applyAlignment="1">
      <alignment vertical="top" wrapText="1"/>
    </xf>
    <xf numFmtId="171" fontId="16" fillId="6" borderId="52" xfId="633" applyNumberFormat="1" applyFont="1" applyFill="1" applyBorder="1" applyAlignment="1">
      <alignment vertical="top" wrapText="1"/>
    </xf>
    <xf numFmtId="171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80" fontId="20" fillId="0" borderId="3" xfId="907" applyNumberFormat="1" applyFont="1" applyFill="1" applyBorder="1" applyAlignment="1">
      <alignment horizontal="center" vertical="top"/>
    </xf>
    <xf numFmtId="180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7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8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81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81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81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8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71" fontId="19" fillId="0" borderId="67" xfId="1332" applyNumberFormat="1" applyFont="1" applyBorder="1" applyAlignment="1">
      <alignment vertical="top"/>
    </xf>
    <xf numFmtId="178" fontId="19" fillId="0" borderId="68" xfId="1331" applyNumberFormat="1" applyFont="1" applyFill="1" applyBorder="1" applyAlignment="1">
      <alignment vertical="top" wrapText="1"/>
    </xf>
    <xf numFmtId="177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8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8" fontId="19" fillId="0" borderId="72" xfId="1331" applyNumberFormat="1" applyFont="1" applyBorder="1" applyAlignment="1">
      <alignment vertical="top" wrapText="1"/>
    </xf>
    <xf numFmtId="179" fontId="20" fillId="0" borderId="11" xfId="1331" quotePrefix="1" applyNumberFormat="1" applyFont="1" applyFill="1" applyBorder="1" applyAlignment="1">
      <alignment horizontal="center" vertical="top"/>
    </xf>
    <xf numFmtId="179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9" fontId="2" fillId="8" borderId="11" xfId="1331" quotePrefix="1" applyNumberFormat="1" applyFont="1" applyFill="1" applyBorder="1" applyAlignment="1">
      <alignment horizontal="center" vertical="top"/>
    </xf>
    <xf numFmtId="179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80" fontId="20" fillId="0" borderId="11" xfId="1331" applyNumberFormat="1" applyFont="1" applyFill="1" applyBorder="1" applyAlignment="1">
      <alignment horizontal="center" vertical="top"/>
    </xf>
    <xf numFmtId="180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80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80" fontId="20" fillId="0" borderId="17" xfId="1331" applyNumberFormat="1" applyFont="1" applyFill="1" applyBorder="1" applyAlignment="1">
      <alignment horizontal="center" vertical="top"/>
    </xf>
    <xf numFmtId="180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71" fontId="19" fillId="0" borderId="43" xfId="645" applyNumberFormat="1" applyFont="1" applyFill="1" applyBorder="1" applyAlignment="1">
      <alignment wrapText="1"/>
    </xf>
    <xf numFmtId="171" fontId="21" fillId="0" borderId="43" xfId="645" applyNumberFormat="1" applyFont="1" applyFill="1" applyBorder="1" applyAlignment="1">
      <alignment wrapText="1"/>
    </xf>
    <xf numFmtId="171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71" fontId="19" fillId="0" borderId="46" xfId="645" applyNumberFormat="1" applyFont="1" applyFill="1" applyBorder="1" applyAlignment="1">
      <alignment wrapText="1"/>
    </xf>
    <xf numFmtId="171" fontId="21" fillId="0" borderId="46" xfId="645" applyNumberFormat="1" applyFont="1" applyFill="1" applyBorder="1" applyAlignment="1">
      <alignment wrapText="1"/>
    </xf>
    <xf numFmtId="171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71" fontId="2" fillId="9" borderId="1" xfId="645" applyNumberFormat="1" applyFont="1" applyFill="1" applyBorder="1" applyAlignment="1">
      <alignment wrapText="1"/>
    </xf>
    <xf numFmtId="171" fontId="2" fillId="9" borderId="12" xfId="645" applyNumberFormat="1" applyFont="1" applyFill="1" applyBorder="1" applyAlignment="1">
      <alignment wrapText="1"/>
    </xf>
    <xf numFmtId="171" fontId="2" fillId="0" borderId="41" xfId="645" applyNumberFormat="1" applyFont="1" applyFill="1" applyBorder="1" applyAlignment="1">
      <alignment wrapText="1"/>
    </xf>
    <xf numFmtId="171" fontId="20" fillId="0" borderId="41" xfId="645" applyNumberFormat="1" applyFont="1" applyFill="1" applyBorder="1" applyAlignment="1">
      <alignment wrapText="1"/>
    </xf>
    <xf numFmtId="171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71" fontId="19" fillId="0" borderId="44" xfId="645" applyNumberFormat="1" applyFont="1" applyFill="1" applyBorder="1" applyAlignment="1">
      <alignment wrapText="1"/>
    </xf>
    <xf numFmtId="171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71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71" fontId="19" fillId="0" borderId="74" xfId="645" applyNumberFormat="1" applyFont="1" applyFill="1" applyBorder="1" applyAlignment="1">
      <alignment wrapText="1"/>
    </xf>
    <xf numFmtId="171" fontId="19" fillId="0" borderId="74" xfId="645" applyNumberFormat="1" applyFont="1" applyBorder="1" applyAlignment="1">
      <alignment wrapText="1"/>
    </xf>
    <xf numFmtId="171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71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71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71" fontId="19" fillId="0" borderId="46" xfId="645" applyNumberFormat="1" applyFont="1" applyBorder="1" applyAlignment="1">
      <alignment wrapText="1"/>
    </xf>
    <xf numFmtId="171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71" fontId="2" fillId="0" borderId="52" xfId="645" applyNumberFormat="1" applyFont="1" applyBorder="1" applyAlignment="1">
      <alignment wrapText="1"/>
    </xf>
    <xf numFmtId="171" fontId="2" fillId="6" borderId="52" xfId="645" applyNumberFormat="1" applyFont="1" applyFill="1" applyBorder="1" applyAlignment="1">
      <alignment wrapText="1"/>
    </xf>
    <xf numFmtId="171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2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8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8" fontId="18" fillId="0" borderId="33" xfId="1331" applyNumberFormat="1" applyFont="1" applyBorder="1" applyAlignment="1">
      <alignment horizontal="center" vertical="top" wrapText="1"/>
    </xf>
    <xf numFmtId="177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8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9" fontId="28" fillId="0" borderId="11" xfId="1331" quotePrefix="1" applyNumberFormat="1" applyFont="1" applyFill="1" applyBorder="1" applyAlignment="1">
      <alignment horizontal="center" vertical="top"/>
    </xf>
    <xf numFmtId="177" fontId="18" fillId="0" borderId="33" xfId="1331" applyNumberFormat="1" applyFont="1" applyBorder="1" applyAlignment="1">
      <alignment horizontal="center" vertical="top" wrapText="1"/>
    </xf>
    <xf numFmtId="177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80" fontId="28" fillId="0" borderId="11" xfId="1331" applyNumberFormat="1" applyFont="1" applyFill="1" applyBorder="1" applyAlignment="1">
      <alignment horizontal="center" vertical="top"/>
    </xf>
    <xf numFmtId="180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80" fontId="28" fillId="0" borderId="3" xfId="1331" applyNumberFormat="1" applyFont="1" applyFill="1" applyBorder="1" applyAlignment="1">
      <alignment horizontal="center" vertical="top"/>
    </xf>
    <xf numFmtId="180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80" fontId="28" fillId="0" borderId="17" xfId="1331" applyNumberFormat="1" applyFont="1" applyFill="1" applyBorder="1" applyAlignment="1">
      <alignment horizontal="center" vertical="top"/>
    </xf>
    <xf numFmtId="180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71" fontId="18" fillId="0" borderId="43" xfId="633" applyNumberFormat="1" applyFont="1" applyFill="1" applyBorder="1" applyAlignment="1">
      <alignment vertical="top" wrapText="1"/>
    </xf>
    <xf numFmtId="171" fontId="27" fillId="0" borderId="43" xfId="633" applyNumberFormat="1" applyFont="1" applyFill="1" applyBorder="1" applyAlignment="1">
      <alignment vertical="top" wrapText="1"/>
    </xf>
    <xf numFmtId="171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71" fontId="18" fillId="0" borderId="46" xfId="633" applyNumberFormat="1" applyFont="1" applyFill="1" applyBorder="1" applyAlignment="1">
      <alignment vertical="top" wrapText="1"/>
    </xf>
    <xf numFmtId="171" fontId="27" fillId="0" borderId="46" xfId="633" applyNumberFormat="1" applyFont="1" applyFill="1" applyBorder="1" applyAlignment="1">
      <alignment vertical="top" wrapText="1"/>
    </xf>
    <xf numFmtId="171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71" fontId="17" fillId="5" borderId="1" xfId="633" applyNumberFormat="1" applyFont="1" applyFill="1" applyBorder="1" applyAlignment="1">
      <alignment vertical="top" wrapText="1"/>
    </xf>
    <xf numFmtId="171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71" fontId="17" fillId="0" borderId="41" xfId="633" applyNumberFormat="1" applyFont="1" applyFill="1" applyBorder="1" applyAlignment="1">
      <alignment vertical="top" wrapText="1"/>
    </xf>
    <xf numFmtId="171" fontId="28" fillId="0" borderId="41" xfId="633" applyNumberFormat="1" applyFont="1" applyFill="1" applyBorder="1" applyAlignment="1">
      <alignment vertical="top" wrapText="1"/>
    </xf>
    <xf numFmtId="171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71" fontId="18" fillId="0" borderId="43" xfId="633" applyNumberFormat="1" applyFont="1" applyFill="1" applyBorder="1" applyAlignment="1">
      <alignment vertical="center" wrapText="1"/>
    </xf>
    <xf numFmtId="171" fontId="18" fillId="0" borderId="44" xfId="633" applyNumberFormat="1" applyFont="1" applyFill="1" applyBorder="1" applyAlignment="1">
      <alignment vertical="center" wrapText="1"/>
    </xf>
    <xf numFmtId="171" fontId="18" fillId="0" borderId="43" xfId="633" applyNumberFormat="1" applyFont="1" applyBorder="1" applyAlignment="1">
      <alignment vertical="center" wrapText="1"/>
    </xf>
    <xf numFmtId="171" fontId="18" fillId="0" borderId="44" xfId="633" applyNumberFormat="1" applyFont="1" applyBorder="1" applyAlignment="1">
      <alignment vertical="center" wrapText="1"/>
    </xf>
    <xf numFmtId="171" fontId="18" fillId="0" borderId="46" xfId="633" applyNumberFormat="1" applyFont="1" applyBorder="1" applyAlignment="1">
      <alignment vertical="top" wrapText="1"/>
    </xf>
    <xf numFmtId="171" fontId="18" fillId="0" borderId="47" xfId="633" applyNumberFormat="1" applyFont="1" applyBorder="1" applyAlignment="1">
      <alignment vertical="top" wrapText="1"/>
    </xf>
    <xf numFmtId="171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71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71" fontId="17" fillId="5" borderId="82" xfId="633" applyNumberFormat="1" applyFont="1" applyFill="1" applyBorder="1" applyAlignment="1">
      <alignment vertical="top" wrapText="1"/>
    </xf>
    <xf numFmtId="171" fontId="17" fillId="5" borderId="30" xfId="633" applyNumberFormat="1" applyFont="1" applyFill="1" applyBorder="1" applyAlignment="1">
      <alignment vertical="top" wrapText="1"/>
    </xf>
    <xf numFmtId="171" fontId="18" fillId="0" borderId="43" xfId="633" applyNumberFormat="1" applyFont="1" applyFill="1" applyBorder="1" applyAlignment="1">
      <alignment wrapText="1"/>
    </xf>
    <xf numFmtId="171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71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71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165" fontId="19" fillId="0" borderId="43" xfId="645" applyNumberFormat="1" applyFont="1" applyFill="1" applyBorder="1" applyAlignment="1">
      <alignment wrapText="1"/>
    </xf>
    <xf numFmtId="165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63" xfId="1331" applyFont="1" applyFill="1" applyBorder="1" applyAlignment="1">
      <alignment vertical="top"/>
    </xf>
    <xf numFmtId="0" fontId="19" fillId="0" borderId="64" xfId="1331" applyFont="1" applyFill="1" applyBorder="1" applyAlignment="1">
      <alignment vertical="top"/>
    </xf>
    <xf numFmtId="0" fontId="19" fillId="0" borderId="65" xfId="1331" applyFont="1" applyFill="1" applyBorder="1" applyAlignment="1">
      <alignment vertical="top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  <xf numFmtId="171" fontId="3" fillId="8" borderId="0" xfId="1331" applyNumberFormat="1" applyFont="1" applyFill="1" applyBorder="1" applyAlignment="1">
      <alignment vertical="top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D17" sqref="D17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1.88671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158</v>
      </c>
      <c r="C2" s="172"/>
      <c r="D2" s="172"/>
      <c r="E2" s="173"/>
      <c r="F2" s="174" t="s">
        <v>146</v>
      </c>
      <c r="G2" s="175" t="s">
        <v>157</v>
      </c>
    </row>
    <row r="3" spans="1:7" s="183" customFormat="1" ht="15.6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42557</v>
      </c>
    </row>
    <row r="5" spans="1:7" s="183" customFormat="1" ht="15">
      <c r="A5" s="177" t="s">
        <v>57</v>
      </c>
      <c r="B5" s="178" t="s">
        <v>159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161</v>
      </c>
      <c r="B12" s="213"/>
      <c r="C12" s="215"/>
      <c r="D12" s="190">
        <v>42507</v>
      </c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2" thickBot="1">
      <c r="A17" s="235" t="s">
        <v>17</v>
      </c>
      <c r="B17" s="191"/>
      <c r="C17" s="236"/>
      <c r="D17" s="187">
        <v>42556</v>
      </c>
      <c r="E17" s="237" t="s">
        <v>100</v>
      </c>
      <c r="F17" s="238"/>
      <c r="G17" s="239"/>
    </row>
    <row r="18" spans="1:7" ht="13.8">
      <c r="A18" s="235" t="s">
        <v>101</v>
      </c>
      <c r="B18" s="191"/>
      <c r="C18" s="240"/>
      <c r="D18" s="241">
        <v>45000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45000</v>
      </c>
      <c r="E19" s="249"/>
      <c r="F19" s="221"/>
      <c r="G19" s="216"/>
    </row>
    <row r="20" spans="1:7" ht="13.8">
      <c r="A20" s="249" t="s">
        <v>22</v>
      </c>
      <c r="B20" s="250"/>
      <c r="C20" s="251"/>
      <c r="D20" s="252"/>
      <c r="E20" s="249"/>
      <c r="F20" s="221"/>
      <c r="G20" s="216"/>
    </row>
    <row r="21" spans="1:7" ht="13.8">
      <c r="A21" s="253" t="s">
        <v>102</v>
      </c>
      <c r="B21" s="254"/>
      <c r="C21" s="255"/>
      <c r="D21" s="459">
        <v>23335302871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3.8">
      <c r="A24" s="264" t="s">
        <v>0</v>
      </c>
      <c r="B24" s="500" t="s">
        <v>25</v>
      </c>
      <c r="C24" s="500"/>
      <c r="D24" s="500"/>
      <c r="E24" s="461" t="s">
        <v>26</v>
      </c>
      <c r="F24" s="266" t="s">
        <v>27</v>
      </c>
      <c r="G24" s="267" t="s">
        <v>28</v>
      </c>
    </row>
    <row r="25" spans="1:7" s="273" customFormat="1" ht="13.8">
      <c r="A25" s="269" t="s">
        <v>29</v>
      </c>
      <c r="B25" s="487" t="s">
        <v>30</v>
      </c>
      <c r="C25" s="487"/>
      <c r="D25" s="487"/>
      <c r="E25" s="270"/>
      <c r="F25" s="271"/>
      <c r="G25" s="272"/>
    </row>
    <row r="26" spans="1:7" s="281" customFormat="1" ht="21" customHeight="1">
      <c r="A26" s="274" t="s">
        <v>74</v>
      </c>
      <c r="B26" s="501" t="s">
        <v>162</v>
      </c>
      <c r="C26" s="502"/>
      <c r="D26" s="503"/>
      <c r="E26" s="278"/>
      <c r="F26" s="279">
        <v>45000</v>
      </c>
      <c r="G26" s="280"/>
    </row>
    <row r="27" spans="1:7" s="281" customFormat="1" ht="21" customHeight="1">
      <c r="A27" s="274" t="s">
        <v>75</v>
      </c>
      <c r="B27" s="504" t="s">
        <v>155</v>
      </c>
      <c r="C27" s="505"/>
      <c r="D27" s="506"/>
      <c r="E27" s="278"/>
      <c r="F27" s="279"/>
      <c r="G27" s="280"/>
    </row>
    <row r="28" spans="1:7" s="281" customFormat="1" ht="21" customHeight="1">
      <c r="A28" s="274"/>
      <c r="B28" s="507"/>
      <c r="C28" s="508"/>
      <c r="D28" s="509"/>
      <c r="E28" s="278"/>
      <c r="F28" s="279"/>
      <c r="G28" s="280"/>
    </row>
    <row r="29" spans="1:7" s="281" customFormat="1" ht="0.75" customHeight="1">
      <c r="A29" s="282"/>
      <c r="B29" s="494"/>
      <c r="C29" s="494"/>
      <c r="D29" s="494"/>
      <c r="E29" s="283"/>
      <c r="F29" s="284"/>
      <c r="G29" s="285"/>
    </row>
    <row r="30" spans="1:7" s="263" customFormat="1" ht="21" customHeight="1">
      <c r="A30" s="286"/>
      <c r="B30" s="486" t="s">
        <v>31</v>
      </c>
      <c r="C30" s="498"/>
      <c r="D30" s="498"/>
      <c r="E30" s="287"/>
      <c r="F30" s="287">
        <f>SUM(F25:F29)</f>
        <v>45000</v>
      </c>
      <c r="G30" s="288">
        <f>SUM(G25:G29)</f>
        <v>0</v>
      </c>
    </row>
    <row r="31" spans="1:7" s="273" customFormat="1" ht="13.8">
      <c r="A31" s="269" t="s">
        <v>32</v>
      </c>
      <c r="B31" s="487" t="s">
        <v>33</v>
      </c>
      <c r="C31" s="487"/>
      <c r="D31" s="487"/>
      <c r="E31" s="289"/>
      <c r="F31" s="290"/>
      <c r="G31" s="291"/>
    </row>
    <row r="32" spans="1:7" s="281" customFormat="1" ht="13.8">
      <c r="A32" s="292" t="s">
        <v>77</v>
      </c>
      <c r="B32" s="499" t="s">
        <v>141</v>
      </c>
      <c r="C32" s="499"/>
      <c r="D32" s="499"/>
      <c r="E32" s="278"/>
      <c r="F32" s="293"/>
      <c r="G32" s="293">
        <f>ROUND(G30*5.8%,0)</f>
        <v>0</v>
      </c>
    </row>
    <row r="33" spans="1:9" s="295" customFormat="1" ht="13.8">
      <c r="A33" s="274" t="s">
        <v>78</v>
      </c>
      <c r="B33" s="494" t="s">
        <v>103</v>
      </c>
      <c r="C33" s="494"/>
      <c r="D33" s="494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94" t="s">
        <v>139</v>
      </c>
      <c r="C34" s="494"/>
      <c r="D34" s="494"/>
      <c r="E34" s="278"/>
      <c r="F34" s="296">
        <f>G34-E34</f>
        <v>0</v>
      </c>
      <c r="G34" s="293"/>
    </row>
    <row r="35" spans="1:9" s="295" customFormat="1" ht="0.75" customHeight="1">
      <c r="A35" s="297"/>
      <c r="B35" s="494"/>
      <c r="C35" s="494"/>
      <c r="D35" s="494"/>
      <c r="E35" s="298"/>
      <c r="F35" s="299"/>
      <c r="G35" s="300"/>
    </row>
    <row r="36" spans="1:9" s="263" customFormat="1" ht="21" customHeight="1">
      <c r="A36" s="286"/>
      <c r="B36" s="486" t="s">
        <v>35</v>
      </c>
      <c r="C36" s="486"/>
      <c r="D36" s="486"/>
      <c r="E36" s="287"/>
      <c r="F36" s="288">
        <f>SUM(F30:F34)</f>
        <v>45000</v>
      </c>
      <c r="G36" s="288">
        <f>SUM(G30:G34)</f>
        <v>0</v>
      </c>
    </row>
    <row r="37" spans="1:9" s="273" customFormat="1" ht="13.8">
      <c r="A37" s="269" t="s">
        <v>36</v>
      </c>
      <c r="B37" s="487" t="s">
        <v>37</v>
      </c>
      <c r="C37" s="487"/>
      <c r="D37" s="487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8" t="s">
        <v>148</v>
      </c>
      <c r="C38" s="489"/>
      <c r="D38" s="490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1" t="s">
        <v>105</v>
      </c>
      <c r="C40" s="492"/>
      <c r="D40" s="493"/>
      <c r="E40" s="278"/>
      <c r="F40" s="278">
        <f>G40-E40</f>
        <v>0</v>
      </c>
      <c r="G40" s="293"/>
    </row>
    <row r="41" spans="1:9" ht="0.75" customHeight="1">
      <c r="A41" s="301"/>
      <c r="B41" s="491"/>
      <c r="C41" s="492"/>
      <c r="D41" s="493"/>
      <c r="E41" s="278"/>
      <c r="F41" s="278"/>
      <c r="G41" s="293"/>
    </row>
    <row r="42" spans="1:9" s="263" customFormat="1" ht="21" customHeight="1">
      <c r="A42" s="303"/>
      <c r="B42" s="486" t="s">
        <v>39</v>
      </c>
      <c r="C42" s="486"/>
      <c r="D42" s="486"/>
      <c r="E42" s="287"/>
      <c r="F42" s="287"/>
      <c r="G42" s="288"/>
    </row>
    <row r="43" spans="1:9" s="273" customFormat="1" ht="13.8">
      <c r="A43" s="269" t="s">
        <v>41</v>
      </c>
      <c r="B43" s="487" t="s">
        <v>106</v>
      </c>
      <c r="C43" s="487"/>
      <c r="D43" s="48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140</v>
      </c>
      <c r="C44" s="489"/>
      <c r="D44" s="490"/>
      <c r="E44" s="457"/>
      <c r="F44" s="457"/>
      <c r="G44" s="458"/>
    </row>
    <row r="45" spans="1:9" ht="0.75" customHeight="1">
      <c r="A45" s="301"/>
      <c r="B45" s="491"/>
      <c r="C45" s="492"/>
      <c r="D45" s="493"/>
      <c r="E45" s="278"/>
      <c r="F45" s="278"/>
      <c r="G45" s="293"/>
    </row>
    <row r="46" spans="1:9" s="263" customFormat="1" ht="21" customHeight="1">
      <c r="A46" s="303"/>
      <c r="B46" s="486" t="s">
        <v>107</v>
      </c>
      <c r="C46" s="486"/>
      <c r="D46" s="486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6" t="s">
        <v>108</v>
      </c>
      <c r="C47" s="486"/>
      <c r="D47" s="486"/>
      <c r="E47" s="287"/>
      <c r="F47" s="287">
        <f>F36</f>
        <v>45000</v>
      </c>
      <c r="G47" s="288"/>
    </row>
    <row r="48" spans="1:9" s="273" customFormat="1" ht="13.8">
      <c r="A48" s="269" t="s">
        <v>109</v>
      </c>
      <c r="B48" s="487" t="s">
        <v>110</v>
      </c>
      <c r="C48" s="487"/>
      <c r="D48" s="487"/>
      <c r="E48" s="289"/>
      <c r="F48" s="290"/>
      <c r="G48" s="291"/>
    </row>
    <row r="49" spans="1:7" s="295" customFormat="1" ht="21" customHeight="1">
      <c r="A49" s="274" t="s">
        <v>111</v>
      </c>
      <c r="B49" s="494" t="s">
        <v>112</v>
      </c>
      <c r="C49" s="495"/>
      <c r="D49" s="495"/>
      <c r="E49" s="278"/>
      <c r="F49" s="278"/>
      <c r="G49" s="304"/>
    </row>
    <row r="50" spans="1:7" s="295" customFormat="1" ht="21" customHeight="1">
      <c r="A50" s="274" t="s">
        <v>113</v>
      </c>
      <c r="B50" s="494" t="s">
        <v>114</v>
      </c>
      <c r="C50" s="495"/>
      <c r="D50" s="495"/>
      <c r="E50" s="278"/>
      <c r="F50" s="278"/>
      <c r="G50" s="304"/>
    </row>
    <row r="51" spans="1:7" s="295" customFormat="1" ht="21" customHeight="1">
      <c r="A51" s="305" t="s">
        <v>115</v>
      </c>
      <c r="B51" s="494" t="s">
        <v>116</v>
      </c>
      <c r="C51" s="494"/>
      <c r="D51" s="494"/>
      <c r="E51" s="278"/>
      <c r="F51" s="278"/>
      <c r="G51" s="304"/>
    </row>
    <row r="52" spans="1:7" s="295" customFormat="1" ht="0.75" customHeight="1">
      <c r="A52" s="282"/>
      <c r="B52" s="496"/>
      <c r="C52" s="497"/>
      <c r="D52" s="497"/>
      <c r="E52" s="306"/>
      <c r="F52" s="283"/>
      <c r="G52" s="307"/>
    </row>
    <row r="53" spans="1:7" s="263" customFormat="1" ht="21" customHeight="1">
      <c r="A53" s="286"/>
      <c r="B53" s="486" t="s">
        <v>117</v>
      </c>
      <c r="C53" s="486"/>
      <c r="D53" s="486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8" t="s">
        <v>118</v>
      </c>
      <c r="C54" s="469"/>
      <c r="D54" s="469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0" t="s">
        <v>49</v>
      </c>
      <c r="B58" s="471"/>
      <c r="C58" s="472"/>
      <c r="D58" s="472"/>
      <c r="E58" s="472"/>
      <c r="F58" s="472"/>
      <c r="G58" s="473"/>
    </row>
    <row r="59" spans="1:7" ht="15.75" customHeight="1">
      <c r="A59" s="474" t="s">
        <v>50</v>
      </c>
      <c r="B59" s="475"/>
      <c r="C59" s="475"/>
      <c r="D59" s="475"/>
      <c r="E59" s="476"/>
      <c r="F59" s="474" t="s">
        <v>122</v>
      </c>
      <c r="G59" s="476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7"/>
      <c r="E61" s="478"/>
      <c r="F61" s="477" t="s">
        <v>123</v>
      </c>
      <c r="G61" s="478"/>
    </row>
    <row r="62" spans="1:7" ht="15.75" customHeight="1">
      <c r="A62" s="470" t="s">
        <v>52</v>
      </c>
      <c r="B62" s="471"/>
      <c r="C62" s="472"/>
      <c r="D62" s="472"/>
      <c r="E62" s="472"/>
      <c r="F62" s="472"/>
      <c r="G62" s="473"/>
    </row>
    <row r="63" spans="1:7" ht="15.75" customHeight="1">
      <c r="A63" s="474" t="s">
        <v>82</v>
      </c>
      <c r="B63" s="475"/>
      <c r="C63" s="479"/>
      <c r="D63" s="479"/>
      <c r="E63" s="479"/>
      <c r="F63" s="479"/>
      <c r="G63" s="480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1" t="s">
        <v>126</v>
      </c>
      <c r="E65" s="482"/>
      <c r="F65" s="481"/>
      <c r="G65" s="482"/>
    </row>
    <row r="66" spans="1:7" ht="4.5" hidden="1" customHeight="1">
      <c r="A66" s="483"/>
      <c r="B66" s="484"/>
      <c r="C66" s="484"/>
      <c r="D66" s="484"/>
      <c r="E66" s="484"/>
      <c r="F66" s="484"/>
      <c r="G66" s="485"/>
    </row>
    <row r="67" spans="1:7" ht="20.100000000000001" customHeight="1" thickBot="1">
      <c r="A67" s="463" t="s">
        <v>127</v>
      </c>
      <c r="B67" s="464"/>
      <c r="C67" s="465"/>
      <c r="D67" s="466"/>
      <c r="E67" s="466"/>
      <c r="F67" s="466"/>
      <c r="G67" s="467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topLeftCell="A9" zoomScaleNormal="100" zoomScaleSheetLayoutView="100" zoomScalePageLayoutView="33" workbookViewId="0">
      <selection activeCell="I18" sqref="I18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1.88671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169</v>
      </c>
      <c r="C2" s="172"/>
      <c r="D2" s="172"/>
      <c r="E2" s="173"/>
      <c r="F2" s="174" t="s">
        <v>54</v>
      </c>
      <c r="G2" s="175" t="s">
        <v>170</v>
      </c>
    </row>
    <row r="3" spans="1:7" s="183" customFormat="1" ht="15.6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42579</v>
      </c>
    </row>
    <row r="5" spans="1:7" s="183" customFormat="1" ht="15">
      <c r="A5" s="177" t="s">
        <v>57</v>
      </c>
      <c r="B5" s="178" t="s">
        <v>171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166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42547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167</v>
      </c>
      <c r="B12" s="213"/>
      <c r="C12" s="215"/>
      <c r="D12" s="190">
        <v>42559</v>
      </c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535009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8" ht="16.2" thickBot="1">
      <c r="A17" s="235" t="s">
        <v>17</v>
      </c>
      <c r="B17" s="191"/>
      <c r="C17" s="236"/>
      <c r="D17" s="187">
        <v>42569</v>
      </c>
      <c r="E17" s="237" t="s">
        <v>100</v>
      </c>
      <c r="F17" s="238"/>
      <c r="G17" s="239"/>
    </row>
    <row r="18" spans="1:8" ht="13.8">
      <c r="A18" s="235" t="s">
        <v>101</v>
      </c>
      <c r="B18" s="191"/>
      <c r="C18" s="240"/>
      <c r="D18" s="241">
        <v>68580</v>
      </c>
      <c r="E18" s="242"/>
      <c r="F18" s="243"/>
      <c r="G18" s="244"/>
    </row>
    <row r="19" spans="1:8" ht="15" customHeight="1">
      <c r="A19" s="245" t="s">
        <v>20</v>
      </c>
      <c r="B19" s="246"/>
      <c r="C19" s="247"/>
      <c r="D19" s="248">
        <f>F47</f>
        <v>68580</v>
      </c>
      <c r="E19" s="249"/>
      <c r="F19" s="221"/>
      <c r="G19" s="216"/>
    </row>
    <row r="20" spans="1:8" ht="13.8">
      <c r="A20" s="249" t="s">
        <v>22</v>
      </c>
      <c r="B20" s="250"/>
      <c r="C20" s="251"/>
      <c r="D20" s="252"/>
      <c r="E20" s="249"/>
      <c r="F20" s="221"/>
      <c r="G20" s="216"/>
    </row>
    <row r="21" spans="1:8" ht="13.8">
      <c r="A21" s="253" t="s">
        <v>102</v>
      </c>
      <c r="B21" s="254"/>
      <c r="C21" s="255"/>
      <c r="D21" s="459" t="s">
        <v>163</v>
      </c>
      <c r="E21" s="249"/>
      <c r="F21" s="221"/>
      <c r="G21" s="216"/>
    </row>
    <row r="22" spans="1:8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8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8" s="268" customFormat="1" ht="13.8">
      <c r="A24" s="264" t="s">
        <v>0</v>
      </c>
      <c r="B24" s="500" t="s">
        <v>25</v>
      </c>
      <c r="C24" s="500"/>
      <c r="D24" s="500"/>
      <c r="E24" s="462" t="s">
        <v>26</v>
      </c>
      <c r="F24" s="266" t="s">
        <v>27</v>
      </c>
      <c r="G24" s="267" t="s">
        <v>28</v>
      </c>
    </row>
    <row r="25" spans="1:8" s="273" customFormat="1" ht="13.8">
      <c r="A25" s="269" t="s">
        <v>29</v>
      </c>
      <c r="B25" s="487" t="s">
        <v>30</v>
      </c>
      <c r="C25" s="487"/>
      <c r="D25" s="487"/>
      <c r="E25" s="270"/>
      <c r="F25" s="271"/>
      <c r="G25" s="272"/>
    </row>
    <row r="26" spans="1:8" s="281" customFormat="1" ht="21" customHeight="1">
      <c r="A26" s="274" t="s">
        <v>74</v>
      </c>
      <c r="B26" s="504" t="s">
        <v>172</v>
      </c>
      <c r="C26" s="505"/>
      <c r="D26" s="506"/>
      <c r="E26" s="278">
        <v>474969</v>
      </c>
      <c r="F26" s="278">
        <f>G26-E26</f>
        <v>68580</v>
      </c>
      <c r="G26" s="280">
        <v>543549</v>
      </c>
    </row>
    <row r="27" spans="1:8" s="281" customFormat="1" ht="21" customHeight="1">
      <c r="A27" s="274" t="s">
        <v>75</v>
      </c>
      <c r="B27" s="504" t="s">
        <v>155</v>
      </c>
      <c r="C27" s="505"/>
      <c r="D27" s="506"/>
      <c r="E27" s="278"/>
      <c r="F27" s="279"/>
      <c r="G27" s="280"/>
    </row>
    <row r="28" spans="1:8" s="281" customFormat="1" ht="21" customHeight="1">
      <c r="A28" s="274"/>
      <c r="B28" s="507"/>
      <c r="C28" s="508"/>
      <c r="D28" s="509"/>
      <c r="E28" s="278"/>
      <c r="F28" s="279"/>
      <c r="G28" s="280"/>
    </row>
    <row r="29" spans="1:8" s="281" customFormat="1" ht="0.75" customHeight="1">
      <c r="A29" s="282"/>
      <c r="B29" s="494"/>
      <c r="C29" s="494"/>
      <c r="D29" s="494"/>
      <c r="E29" s="283"/>
      <c r="F29" s="284"/>
      <c r="G29" s="285"/>
    </row>
    <row r="30" spans="1:8" s="263" customFormat="1" ht="21" customHeight="1">
      <c r="A30" s="286"/>
      <c r="B30" s="486" t="s">
        <v>31</v>
      </c>
      <c r="C30" s="498"/>
      <c r="D30" s="498"/>
      <c r="E30" s="288">
        <f>SUM(E26:E29)</f>
        <v>474969</v>
      </c>
      <c r="F30" s="288">
        <f>SUM(F26:F29)</f>
        <v>68580</v>
      </c>
      <c r="G30" s="288">
        <f>SUM(G26:G29)</f>
        <v>543549</v>
      </c>
      <c r="H30" s="580">
        <f>D15-G30</f>
        <v>-8540</v>
      </c>
    </row>
    <row r="31" spans="1:8" s="273" customFormat="1" ht="13.8">
      <c r="A31" s="269" t="s">
        <v>32</v>
      </c>
      <c r="B31" s="487" t="s">
        <v>33</v>
      </c>
      <c r="C31" s="487"/>
      <c r="D31" s="487"/>
      <c r="E31" s="289"/>
      <c r="F31" s="290"/>
      <c r="G31" s="291"/>
    </row>
    <row r="32" spans="1:8" s="281" customFormat="1" ht="13.8">
      <c r="A32" s="292" t="s">
        <v>77</v>
      </c>
      <c r="B32" s="499" t="s">
        <v>141</v>
      </c>
      <c r="C32" s="499"/>
      <c r="D32" s="499"/>
      <c r="E32" s="278"/>
      <c r="F32" s="293"/>
      <c r="G32" s="293"/>
    </row>
    <row r="33" spans="1:9" s="295" customFormat="1" ht="13.8">
      <c r="A33" s="274" t="s">
        <v>78</v>
      </c>
      <c r="B33" s="494" t="s">
        <v>103</v>
      </c>
      <c r="C33" s="494"/>
      <c r="D33" s="494"/>
      <c r="E33" s="278">
        <v>0</v>
      </c>
      <c r="F33" s="278">
        <f>G33-E33</f>
        <v>0</v>
      </c>
      <c r="G33" s="294">
        <v>0</v>
      </c>
    </row>
    <row r="34" spans="1:9" s="295" customFormat="1" ht="13.8">
      <c r="A34" s="274" t="s">
        <v>34</v>
      </c>
      <c r="B34" s="494" t="s">
        <v>139</v>
      </c>
      <c r="C34" s="494"/>
      <c r="D34" s="494"/>
      <c r="E34" s="278">
        <v>0</v>
      </c>
      <c r="F34" s="296">
        <f>G34-E34</f>
        <v>0</v>
      </c>
      <c r="G34" s="293">
        <v>0</v>
      </c>
    </row>
    <row r="35" spans="1:9" s="295" customFormat="1" ht="0.75" customHeight="1">
      <c r="A35" s="297"/>
      <c r="B35" s="494"/>
      <c r="C35" s="494"/>
      <c r="D35" s="494"/>
      <c r="E35" s="298"/>
      <c r="F35" s="299"/>
      <c r="G35" s="300"/>
    </row>
    <row r="36" spans="1:9" s="263" customFormat="1" ht="21" customHeight="1">
      <c r="A36" s="286"/>
      <c r="B36" s="486" t="s">
        <v>35</v>
      </c>
      <c r="C36" s="486"/>
      <c r="D36" s="486"/>
      <c r="E36" s="288">
        <f>E30</f>
        <v>474969</v>
      </c>
      <c r="F36" s="288">
        <f>F30</f>
        <v>68580</v>
      </c>
      <c r="G36" s="288">
        <f>G30</f>
        <v>543549</v>
      </c>
    </row>
    <row r="37" spans="1:9" s="273" customFormat="1" ht="13.8">
      <c r="A37" s="269" t="s">
        <v>36</v>
      </c>
      <c r="B37" s="487" t="s">
        <v>37</v>
      </c>
      <c r="C37" s="487"/>
      <c r="D37" s="487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8" t="s">
        <v>148</v>
      </c>
      <c r="C38" s="489"/>
      <c r="D38" s="490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>
        <v>0</v>
      </c>
      <c r="F39" s="278">
        <f>G39-E39</f>
        <v>0</v>
      </c>
      <c r="G39" s="293">
        <v>0</v>
      </c>
      <c r="I39" s="302"/>
    </row>
    <row r="40" spans="1:9" ht="21" customHeight="1">
      <c r="A40" s="301" t="s">
        <v>73</v>
      </c>
      <c r="B40" s="491" t="s">
        <v>105</v>
      </c>
      <c r="C40" s="492"/>
      <c r="D40" s="493"/>
      <c r="E40" s="278">
        <v>0</v>
      </c>
      <c r="F40" s="278">
        <f>G40-E40</f>
        <v>0</v>
      </c>
      <c r="G40" s="293">
        <v>0</v>
      </c>
    </row>
    <row r="41" spans="1:9" ht="0.75" customHeight="1">
      <c r="A41" s="301"/>
      <c r="B41" s="491"/>
      <c r="C41" s="492"/>
      <c r="D41" s="493"/>
      <c r="E41" s="278"/>
      <c r="F41" s="278"/>
      <c r="G41" s="293"/>
    </row>
    <row r="42" spans="1:9" s="263" customFormat="1" ht="21" customHeight="1">
      <c r="A42" s="303"/>
      <c r="B42" s="486" t="s">
        <v>39</v>
      </c>
      <c r="C42" s="486"/>
      <c r="D42" s="486"/>
      <c r="E42" s="287"/>
      <c r="F42" s="287"/>
      <c r="G42" s="288"/>
    </row>
    <row r="43" spans="1:9" s="273" customFormat="1" ht="13.8">
      <c r="A43" s="269" t="s">
        <v>41</v>
      </c>
      <c r="B43" s="487" t="s">
        <v>106</v>
      </c>
      <c r="C43" s="487"/>
      <c r="D43" s="48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140</v>
      </c>
      <c r="C44" s="489"/>
      <c r="D44" s="490"/>
      <c r="E44" s="457"/>
      <c r="F44" s="457"/>
      <c r="G44" s="458"/>
    </row>
    <row r="45" spans="1:9" ht="0.75" customHeight="1">
      <c r="A45" s="301"/>
      <c r="B45" s="491"/>
      <c r="C45" s="492"/>
      <c r="D45" s="493"/>
      <c r="E45" s="278"/>
      <c r="F45" s="278"/>
      <c r="G45" s="293"/>
    </row>
    <row r="46" spans="1:9" s="263" customFormat="1" ht="21" customHeight="1">
      <c r="A46" s="303"/>
      <c r="B46" s="486" t="s">
        <v>107</v>
      </c>
      <c r="C46" s="486"/>
      <c r="D46" s="486"/>
      <c r="E46" s="287">
        <v>0</v>
      </c>
      <c r="F46" s="287">
        <f t="shared" ref="F46" si="0">SUM(F43:F45)</f>
        <v>0</v>
      </c>
      <c r="G46" s="288">
        <v>0</v>
      </c>
    </row>
    <row r="47" spans="1:9" s="263" customFormat="1" ht="21" customHeight="1">
      <c r="A47" s="286"/>
      <c r="B47" s="486" t="s">
        <v>108</v>
      </c>
      <c r="C47" s="486"/>
      <c r="D47" s="486"/>
      <c r="E47" s="288">
        <f>E36</f>
        <v>474969</v>
      </c>
      <c r="F47" s="288">
        <f>F36</f>
        <v>68580</v>
      </c>
      <c r="G47" s="288">
        <f>G36</f>
        <v>543549</v>
      </c>
    </row>
    <row r="48" spans="1:9" s="273" customFormat="1" ht="13.8">
      <c r="A48" s="269" t="s">
        <v>109</v>
      </c>
      <c r="B48" s="487" t="s">
        <v>110</v>
      </c>
      <c r="C48" s="487"/>
      <c r="D48" s="487"/>
      <c r="E48" s="289"/>
      <c r="F48" s="290"/>
      <c r="G48" s="291"/>
    </row>
    <row r="49" spans="1:7" s="295" customFormat="1" ht="21" customHeight="1">
      <c r="A49" s="274" t="s">
        <v>111</v>
      </c>
      <c r="B49" s="494" t="s">
        <v>112</v>
      </c>
      <c r="C49" s="495"/>
      <c r="D49" s="495"/>
      <c r="E49" s="278"/>
      <c r="F49" s="278"/>
      <c r="G49" s="304"/>
    </row>
    <row r="50" spans="1:7" s="295" customFormat="1" ht="21" customHeight="1">
      <c r="A50" s="274" t="s">
        <v>113</v>
      </c>
      <c r="B50" s="494" t="s">
        <v>114</v>
      </c>
      <c r="C50" s="495"/>
      <c r="D50" s="495"/>
      <c r="E50" s="278"/>
      <c r="F50" s="278"/>
      <c r="G50" s="304"/>
    </row>
    <row r="51" spans="1:7" s="295" customFormat="1" ht="21" customHeight="1">
      <c r="A51" s="305" t="s">
        <v>115</v>
      </c>
      <c r="B51" s="494" t="s">
        <v>116</v>
      </c>
      <c r="C51" s="494"/>
      <c r="D51" s="494"/>
      <c r="E51" s="278"/>
      <c r="F51" s="278"/>
      <c r="G51" s="304"/>
    </row>
    <row r="52" spans="1:7" s="295" customFormat="1" ht="0.75" customHeight="1">
      <c r="A52" s="282"/>
      <c r="B52" s="496"/>
      <c r="C52" s="497"/>
      <c r="D52" s="497"/>
      <c r="E52" s="306"/>
      <c r="F52" s="283"/>
      <c r="G52" s="307"/>
    </row>
    <row r="53" spans="1:7" s="263" customFormat="1" ht="21" customHeight="1">
      <c r="A53" s="286"/>
      <c r="B53" s="486" t="s">
        <v>117</v>
      </c>
      <c r="C53" s="486"/>
      <c r="D53" s="486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8" t="s">
        <v>118</v>
      </c>
      <c r="C54" s="469"/>
      <c r="D54" s="469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0" t="s">
        <v>49</v>
      </c>
      <c r="B58" s="471"/>
      <c r="C58" s="472"/>
      <c r="D58" s="472"/>
      <c r="E58" s="472"/>
      <c r="F58" s="472"/>
      <c r="G58" s="473"/>
    </row>
    <row r="59" spans="1:7" ht="15.75" customHeight="1">
      <c r="A59" s="474" t="s">
        <v>50</v>
      </c>
      <c r="B59" s="475"/>
      <c r="C59" s="475"/>
      <c r="D59" s="475"/>
      <c r="E59" s="476"/>
      <c r="F59" s="474" t="s">
        <v>122</v>
      </c>
      <c r="G59" s="476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7"/>
      <c r="E61" s="478"/>
      <c r="F61" s="477" t="s">
        <v>123</v>
      </c>
      <c r="G61" s="478"/>
    </row>
    <row r="62" spans="1:7" ht="15.75" customHeight="1">
      <c r="A62" s="470" t="s">
        <v>52</v>
      </c>
      <c r="B62" s="471"/>
      <c r="C62" s="472"/>
      <c r="D62" s="472"/>
      <c r="E62" s="472"/>
      <c r="F62" s="472"/>
      <c r="G62" s="473"/>
    </row>
    <row r="63" spans="1:7" ht="15.75" customHeight="1">
      <c r="A63" s="474" t="s">
        <v>82</v>
      </c>
      <c r="B63" s="475"/>
      <c r="C63" s="479"/>
      <c r="D63" s="479"/>
      <c r="E63" s="479"/>
      <c r="F63" s="479"/>
      <c r="G63" s="480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1" t="s">
        <v>126</v>
      </c>
      <c r="E65" s="482"/>
      <c r="F65" s="481"/>
      <c r="G65" s="482"/>
    </row>
    <row r="66" spans="1:7" ht="4.5" hidden="1" customHeight="1">
      <c r="A66" s="483"/>
      <c r="B66" s="484"/>
      <c r="C66" s="484"/>
      <c r="D66" s="484"/>
      <c r="E66" s="484"/>
      <c r="F66" s="484"/>
      <c r="G66" s="485"/>
    </row>
    <row r="67" spans="1:7" ht="20.100000000000001" customHeight="1" thickBot="1">
      <c r="A67" s="463" t="s">
        <v>127</v>
      </c>
      <c r="B67" s="464"/>
      <c r="C67" s="465"/>
      <c r="D67" s="466"/>
      <c r="E67" s="466"/>
      <c r="F67" s="466"/>
      <c r="G67" s="467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0" zoomScaleNormal="100" zoomScaleSheetLayoutView="100" zoomScalePageLayoutView="33" workbookViewId="0">
      <selection activeCell="F1" sqref="F1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1.88671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164</v>
      </c>
      <c r="C2" s="172"/>
      <c r="D2" s="172"/>
      <c r="E2" s="173"/>
      <c r="F2" s="174" t="s">
        <v>54</v>
      </c>
      <c r="G2" s="175" t="s">
        <v>149</v>
      </c>
    </row>
    <row r="3" spans="1:7" s="183" customFormat="1" ht="15.6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42579</v>
      </c>
    </row>
    <row r="5" spans="1:7" s="183" customFormat="1" ht="15">
      <c r="A5" s="177" t="s">
        <v>57</v>
      </c>
      <c r="B5" s="178" t="s">
        <v>165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166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42547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167</v>
      </c>
      <c r="B12" s="213"/>
      <c r="C12" s="215"/>
      <c r="D12" s="190">
        <v>42559</v>
      </c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5350090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2" thickBot="1">
      <c r="A17" s="235" t="s">
        <v>17</v>
      </c>
      <c r="B17" s="191"/>
      <c r="C17" s="236"/>
      <c r="D17" s="187">
        <v>42566</v>
      </c>
      <c r="E17" s="237" t="s">
        <v>100</v>
      </c>
      <c r="F17" s="238"/>
      <c r="G17" s="239"/>
    </row>
    <row r="18" spans="1:7" ht="13.8">
      <c r="A18" s="235" t="s">
        <v>101</v>
      </c>
      <c r="B18" s="191"/>
      <c r="C18" s="240"/>
      <c r="D18" s="241">
        <v>474969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474969</v>
      </c>
      <c r="E19" s="249"/>
      <c r="F19" s="221"/>
      <c r="G19" s="216"/>
    </row>
    <row r="20" spans="1:7" ht="13.8">
      <c r="A20" s="249" t="s">
        <v>22</v>
      </c>
      <c r="B20" s="250"/>
      <c r="C20" s="251"/>
      <c r="D20" s="252"/>
      <c r="E20" s="249"/>
      <c r="F20" s="221"/>
      <c r="G20" s="216"/>
    </row>
    <row r="21" spans="1:7" ht="13.8">
      <c r="A21" s="253" t="s">
        <v>102</v>
      </c>
      <c r="B21" s="254"/>
      <c r="C21" s="255"/>
      <c r="D21" s="459" t="s">
        <v>163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3.8">
      <c r="A24" s="264" t="s">
        <v>0</v>
      </c>
      <c r="B24" s="500" t="s">
        <v>25</v>
      </c>
      <c r="C24" s="500"/>
      <c r="D24" s="500"/>
      <c r="E24" s="460" t="s">
        <v>26</v>
      </c>
      <c r="F24" s="266" t="s">
        <v>27</v>
      </c>
      <c r="G24" s="267" t="s">
        <v>28</v>
      </c>
    </row>
    <row r="25" spans="1:7" s="273" customFormat="1" ht="13.8">
      <c r="A25" s="269" t="s">
        <v>29</v>
      </c>
      <c r="B25" s="487" t="s">
        <v>30</v>
      </c>
      <c r="C25" s="487"/>
      <c r="D25" s="487"/>
      <c r="E25" s="270"/>
      <c r="F25" s="271"/>
      <c r="G25" s="272"/>
    </row>
    <row r="26" spans="1:7" s="281" customFormat="1" ht="21" customHeight="1">
      <c r="A26" s="274" t="s">
        <v>74</v>
      </c>
      <c r="B26" s="504" t="s">
        <v>168</v>
      </c>
      <c r="C26" s="505"/>
      <c r="D26" s="506"/>
      <c r="E26" s="278"/>
      <c r="F26" s="279">
        <v>474969</v>
      </c>
      <c r="G26" s="280"/>
    </row>
    <row r="27" spans="1:7" s="281" customFormat="1" ht="21" customHeight="1">
      <c r="A27" s="274" t="s">
        <v>75</v>
      </c>
      <c r="B27" s="504" t="s">
        <v>155</v>
      </c>
      <c r="C27" s="505"/>
      <c r="D27" s="506"/>
      <c r="E27" s="278"/>
      <c r="F27" s="279"/>
      <c r="G27" s="280"/>
    </row>
    <row r="28" spans="1:7" s="281" customFormat="1" ht="21" customHeight="1">
      <c r="A28" s="274"/>
      <c r="B28" s="507"/>
      <c r="C28" s="508"/>
      <c r="D28" s="509"/>
      <c r="E28" s="278"/>
      <c r="F28" s="279"/>
      <c r="G28" s="280"/>
    </row>
    <row r="29" spans="1:7" s="281" customFormat="1" ht="0.75" customHeight="1">
      <c r="A29" s="282"/>
      <c r="B29" s="494"/>
      <c r="C29" s="494"/>
      <c r="D29" s="494"/>
      <c r="E29" s="283"/>
      <c r="F29" s="284"/>
      <c r="G29" s="285"/>
    </row>
    <row r="30" spans="1:7" s="263" customFormat="1" ht="21" customHeight="1">
      <c r="A30" s="286"/>
      <c r="B30" s="486" t="s">
        <v>31</v>
      </c>
      <c r="C30" s="498"/>
      <c r="D30" s="498"/>
      <c r="E30" s="287"/>
      <c r="F30" s="287">
        <f>SUM(F25:F29)</f>
        <v>474969</v>
      </c>
      <c r="G30" s="288">
        <f>SUM(G25:G29)</f>
        <v>0</v>
      </c>
    </row>
    <row r="31" spans="1:7" s="273" customFormat="1" ht="13.8">
      <c r="A31" s="269" t="s">
        <v>32</v>
      </c>
      <c r="B31" s="487" t="s">
        <v>33</v>
      </c>
      <c r="C31" s="487"/>
      <c r="D31" s="487"/>
      <c r="E31" s="289"/>
      <c r="F31" s="290"/>
      <c r="G31" s="291"/>
    </row>
    <row r="32" spans="1:7" s="281" customFormat="1" ht="13.8">
      <c r="A32" s="292" t="s">
        <v>77</v>
      </c>
      <c r="B32" s="499" t="s">
        <v>141</v>
      </c>
      <c r="C32" s="499"/>
      <c r="D32" s="499"/>
      <c r="E32" s="278"/>
      <c r="F32" s="293"/>
      <c r="G32" s="293">
        <f>ROUND(G30*5.8%,0)</f>
        <v>0</v>
      </c>
    </row>
    <row r="33" spans="1:9" s="295" customFormat="1" ht="13.8">
      <c r="A33" s="274" t="s">
        <v>78</v>
      </c>
      <c r="B33" s="494" t="s">
        <v>103</v>
      </c>
      <c r="C33" s="494"/>
      <c r="D33" s="494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94" t="s">
        <v>139</v>
      </c>
      <c r="C34" s="494"/>
      <c r="D34" s="494"/>
      <c r="E34" s="278"/>
      <c r="F34" s="296">
        <f>G34-E34</f>
        <v>0</v>
      </c>
      <c r="G34" s="293"/>
    </row>
    <row r="35" spans="1:9" s="295" customFormat="1" ht="0.75" customHeight="1">
      <c r="A35" s="297"/>
      <c r="B35" s="494"/>
      <c r="C35" s="494"/>
      <c r="D35" s="494"/>
      <c r="E35" s="298"/>
      <c r="F35" s="299"/>
      <c r="G35" s="300"/>
    </row>
    <row r="36" spans="1:9" s="263" customFormat="1" ht="21" customHeight="1">
      <c r="A36" s="286"/>
      <c r="B36" s="486" t="s">
        <v>35</v>
      </c>
      <c r="C36" s="486"/>
      <c r="D36" s="486"/>
      <c r="E36" s="287"/>
      <c r="F36" s="288">
        <f>SUM(F30:F34)</f>
        <v>474969</v>
      </c>
      <c r="G36" s="288">
        <f>SUM(G30:G34)</f>
        <v>0</v>
      </c>
    </row>
    <row r="37" spans="1:9" s="273" customFormat="1" ht="13.8">
      <c r="A37" s="269" t="s">
        <v>36</v>
      </c>
      <c r="B37" s="487" t="s">
        <v>37</v>
      </c>
      <c r="C37" s="487"/>
      <c r="D37" s="487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8" t="s">
        <v>148</v>
      </c>
      <c r="C38" s="489"/>
      <c r="D38" s="490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1" t="s">
        <v>105</v>
      </c>
      <c r="C40" s="492"/>
      <c r="D40" s="493"/>
      <c r="E40" s="278"/>
      <c r="F40" s="278">
        <f>G40-E40</f>
        <v>0</v>
      </c>
      <c r="G40" s="293"/>
    </row>
    <row r="41" spans="1:9" ht="0.75" customHeight="1">
      <c r="A41" s="301"/>
      <c r="B41" s="491"/>
      <c r="C41" s="492"/>
      <c r="D41" s="493"/>
      <c r="E41" s="278"/>
      <c r="F41" s="278"/>
      <c r="G41" s="293"/>
    </row>
    <row r="42" spans="1:9" s="263" customFormat="1" ht="21" customHeight="1">
      <c r="A42" s="303"/>
      <c r="B42" s="486" t="s">
        <v>39</v>
      </c>
      <c r="C42" s="486"/>
      <c r="D42" s="486"/>
      <c r="E42" s="287"/>
      <c r="F42" s="287"/>
      <c r="G42" s="288"/>
    </row>
    <row r="43" spans="1:9" s="273" customFormat="1" ht="13.8">
      <c r="A43" s="269" t="s">
        <v>41</v>
      </c>
      <c r="B43" s="487" t="s">
        <v>106</v>
      </c>
      <c r="C43" s="487"/>
      <c r="D43" s="48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140</v>
      </c>
      <c r="C44" s="489"/>
      <c r="D44" s="490"/>
      <c r="E44" s="457"/>
      <c r="F44" s="457"/>
      <c r="G44" s="458"/>
    </row>
    <row r="45" spans="1:9" ht="0.75" customHeight="1">
      <c r="A45" s="301"/>
      <c r="B45" s="491"/>
      <c r="C45" s="492"/>
      <c r="D45" s="493"/>
      <c r="E45" s="278"/>
      <c r="F45" s="278"/>
      <c r="G45" s="293"/>
    </row>
    <row r="46" spans="1:9" s="263" customFormat="1" ht="21" customHeight="1">
      <c r="A46" s="303"/>
      <c r="B46" s="486" t="s">
        <v>107</v>
      </c>
      <c r="C46" s="486"/>
      <c r="D46" s="486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6" t="s">
        <v>108</v>
      </c>
      <c r="C47" s="486"/>
      <c r="D47" s="486"/>
      <c r="E47" s="287"/>
      <c r="F47" s="287">
        <f>F36</f>
        <v>474969</v>
      </c>
      <c r="G47" s="288"/>
    </row>
    <row r="48" spans="1:9" s="273" customFormat="1" ht="13.8">
      <c r="A48" s="269" t="s">
        <v>109</v>
      </c>
      <c r="B48" s="487" t="s">
        <v>110</v>
      </c>
      <c r="C48" s="487"/>
      <c r="D48" s="487"/>
      <c r="E48" s="289"/>
      <c r="F48" s="290"/>
      <c r="G48" s="291"/>
    </row>
    <row r="49" spans="1:7" s="295" customFormat="1" ht="21" customHeight="1">
      <c r="A49" s="274" t="s">
        <v>111</v>
      </c>
      <c r="B49" s="494" t="s">
        <v>112</v>
      </c>
      <c r="C49" s="495"/>
      <c r="D49" s="495"/>
      <c r="E49" s="278"/>
      <c r="F49" s="278"/>
      <c r="G49" s="304"/>
    </row>
    <row r="50" spans="1:7" s="295" customFormat="1" ht="21" customHeight="1">
      <c r="A50" s="274" t="s">
        <v>113</v>
      </c>
      <c r="B50" s="494" t="s">
        <v>114</v>
      </c>
      <c r="C50" s="495"/>
      <c r="D50" s="495"/>
      <c r="E50" s="278"/>
      <c r="F50" s="278"/>
      <c r="G50" s="304"/>
    </row>
    <row r="51" spans="1:7" s="295" customFormat="1" ht="21" customHeight="1">
      <c r="A51" s="305" t="s">
        <v>115</v>
      </c>
      <c r="B51" s="494" t="s">
        <v>116</v>
      </c>
      <c r="C51" s="494"/>
      <c r="D51" s="494"/>
      <c r="E51" s="278"/>
      <c r="F51" s="278"/>
      <c r="G51" s="304"/>
    </row>
    <row r="52" spans="1:7" s="295" customFormat="1" ht="0.75" customHeight="1">
      <c r="A52" s="282"/>
      <c r="B52" s="496"/>
      <c r="C52" s="497"/>
      <c r="D52" s="497"/>
      <c r="E52" s="306"/>
      <c r="F52" s="283"/>
      <c r="G52" s="307"/>
    </row>
    <row r="53" spans="1:7" s="263" customFormat="1" ht="21" customHeight="1">
      <c r="A53" s="286"/>
      <c r="B53" s="486" t="s">
        <v>117</v>
      </c>
      <c r="C53" s="486"/>
      <c r="D53" s="486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8" t="s">
        <v>118</v>
      </c>
      <c r="C54" s="469"/>
      <c r="D54" s="469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0" t="s">
        <v>49</v>
      </c>
      <c r="B58" s="471"/>
      <c r="C58" s="472"/>
      <c r="D58" s="472"/>
      <c r="E58" s="472"/>
      <c r="F58" s="472"/>
      <c r="G58" s="473"/>
    </row>
    <row r="59" spans="1:7" ht="15.75" customHeight="1">
      <c r="A59" s="474" t="s">
        <v>50</v>
      </c>
      <c r="B59" s="475"/>
      <c r="C59" s="475"/>
      <c r="D59" s="475"/>
      <c r="E59" s="476"/>
      <c r="F59" s="474" t="s">
        <v>122</v>
      </c>
      <c r="G59" s="476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7"/>
      <c r="E61" s="478"/>
      <c r="F61" s="477" t="s">
        <v>123</v>
      </c>
      <c r="G61" s="478"/>
    </row>
    <row r="62" spans="1:7" ht="15.75" customHeight="1">
      <c r="A62" s="470" t="s">
        <v>52</v>
      </c>
      <c r="B62" s="471"/>
      <c r="C62" s="472"/>
      <c r="D62" s="472"/>
      <c r="E62" s="472"/>
      <c r="F62" s="472"/>
      <c r="G62" s="473"/>
    </row>
    <row r="63" spans="1:7" ht="15.75" customHeight="1">
      <c r="A63" s="474" t="s">
        <v>82</v>
      </c>
      <c r="B63" s="475"/>
      <c r="C63" s="479"/>
      <c r="D63" s="479"/>
      <c r="E63" s="479"/>
      <c r="F63" s="479"/>
      <c r="G63" s="480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1" t="s">
        <v>126</v>
      </c>
      <c r="E65" s="482"/>
      <c r="F65" s="481"/>
      <c r="G65" s="482"/>
    </row>
    <row r="66" spans="1:7" ht="4.5" hidden="1" customHeight="1">
      <c r="A66" s="483"/>
      <c r="B66" s="484"/>
      <c r="C66" s="484"/>
      <c r="D66" s="484"/>
      <c r="E66" s="484"/>
      <c r="F66" s="484"/>
      <c r="G66" s="485"/>
    </row>
    <row r="67" spans="1:7" ht="20.100000000000001" customHeight="1" thickBot="1">
      <c r="A67" s="463" t="s">
        <v>127</v>
      </c>
      <c r="B67" s="464"/>
      <c r="C67" s="465"/>
      <c r="D67" s="466"/>
      <c r="E67" s="466"/>
      <c r="F67" s="466"/>
      <c r="G67" s="467"/>
    </row>
  </sheetData>
  <mergeCells count="42">
    <mergeCell ref="A66:G66"/>
    <mergeCell ref="A67:G67"/>
    <mergeCell ref="B26:D26"/>
    <mergeCell ref="B27:D27"/>
    <mergeCell ref="B28:D28"/>
    <mergeCell ref="D61:E61"/>
    <mergeCell ref="F61:G61"/>
    <mergeCell ref="A62:G62"/>
    <mergeCell ref="A63:G63"/>
    <mergeCell ref="D65:E65"/>
    <mergeCell ref="F65:G65"/>
    <mergeCell ref="B51:D51"/>
    <mergeCell ref="B52:D52"/>
    <mergeCell ref="B53:D53"/>
    <mergeCell ref="B54:D54"/>
    <mergeCell ref="A58:G58"/>
    <mergeCell ref="A59:E59"/>
    <mergeCell ref="F59:G59"/>
    <mergeCell ref="B45:D45"/>
    <mergeCell ref="B46:D46"/>
    <mergeCell ref="B47:D47"/>
    <mergeCell ref="B48:D48"/>
    <mergeCell ref="B49:D49"/>
    <mergeCell ref="B50:D50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C22" sqref="C22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1.88671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6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42551</v>
      </c>
    </row>
    <row r="5" spans="1:7" s="183" customFormat="1" ht="15">
      <c r="A5" s="177" t="s">
        <v>57</v>
      </c>
      <c r="B5" s="178" t="s">
        <v>151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152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42529</v>
      </c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2" thickBot="1">
      <c r="A17" s="235" t="s">
        <v>17</v>
      </c>
      <c r="B17" s="191"/>
      <c r="C17" s="236"/>
      <c r="D17" s="187">
        <v>42545</v>
      </c>
      <c r="E17" s="237" t="s">
        <v>100</v>
      </c>
      <c r="F17" s="238"/>
      <c r="G17" s="239"/>
    </row>
    <row r="18" spans="1:7" ht="13.8">
      <c r="A18" s="235" t="s">
        <v>101</v>
      </c>
      <c r="B18" s="191"/>
      <c r="C18" s="240"/>
      <c r="D18" s="241">
        <v>230658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230658</v>
      </c>
      <c r="E19" s="249"/>
      <c r="F19" s="221"/>
      <c r="G19" s="216"/>
    </row>
    <row r="20" spans="1:7" ht="13.8">
      <c r="A20" s="249" t="s">
        <v>22</v>
      </c>
      <c r="B20" s="250"/>
      <c r="C20" s="251"/>
      <c r="D20" s="252"/>
      <c r="E20" s="249"/>
      <c r="F20" s="221"/>
      <c r="G20" s="216"/>
    </row>
    <row r="21" spans="1:7" ht="13.8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3.8">
      <c r="A24" s="264" t="s">
        <v>0</v>
      </c>
      <c r="B24" s="500" t="s">
        <v>25</v>
      </c>
      <c r="C24" s="500"/>
      <c r="D24" s="500"/>
      <c r="E24" s="265" t="s">
        <v>26</v>
      </c>
      <c r="F24" s="266" t="s">
        <v>27</v>
      </c>
      <c r="G24" s="267" t="s">
        <v>28</v>
      </c>
    </row>
    <row r="25" spans="1:7" s="273" customFormat="1" ht="13.8">
      <c r="A25" s="269" t="s">
        <v>29</v>
      </c>
      <c r="B25" s="487" t="s">
        <v>30</v>
      </c>
      <c r="C25" s="487"/>
      <c r="D25" s="487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154</v>
      </c>
      <c r="C26" s="276"/>
      <c r="D26" s="277"/>
      <c r="E26" s="278"/>
      <c r="F26" s="279">
        <v>230658</v>
      </c>
      <c r="G26" s="280"/>
    </row>
    <row r="27" spans="1:7" s="281" customFormat="1" ht="21" customHeight="1">
      <c r="A27" s="274" t="s">
        <v>75</v>
      </c>
      <c r="B27" s="275" t="s">
        <v>155</v>
      </c>
      <c r="C27" s="276"/>
      <c r="D27" s="277"/>
      <c r="E27" s="278"/>
      <c r="F27" s="279"/>
      <c r="G27" s="280"/>
    </row>
    <row r="28" spans="1:7" s="281" customFormat="1" ht="21" customHeight="1">
      <c r="A28" s="274"/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94"/>
      <c r="C29" s="494"/>
      <c r="D29" s="494"/>
      <c r="E29" s="283"/>
      <c r="F29" s="284"/>
      <c r="G29" s="285"/>
    </row>
    <row r="30" spans="1:7" s="263" customFormat="1" ht="21" customHeight="1">
      <c r="A30" s="286"/>
      <c r="B30" s="486" t="s">
        <v>31</v>
      </c>
      <c r="C30" s="498"/>
      <c r="D30" s="498"/>
      <c r="E30" s="287"/>
      <c r="F30" s="287">
        <f>SUM(F25:F29)</f>
        <v>230658</v>
      </c>
      <c r="G30" s="288">
        <f>SUM(G25:G29)</f>
        <v>0</v>
      </c>
    </row>
    <row r="31" spans="1:7" s="273" customFormat="1" ht="13.8">
      <c r="A31" s="269" t="s">
        <v>32</v>
      </c>
      <c r="B31" s="487" t="s">
        <v>33</v>
      </c>
      <c r="C31" s="487"/>
      <c r="D31" s="487"/>
      <c r="E31" s="289"/>
      <c r="F31" s="290"/>
      <c r="G31" s="291"/>
    </row>
    <row r="32" spans="1:7" s="281" customFormat="1" ht="13.8">
      <c r="A32" s="292" t="s">
        <v>77</v>
      </c>
      <c r="B32" s="499" t="s">
        <v>141</v>
      </c>
      <c r="C32" s="499"/>
      <c r="D32" s="499"/>
      <c r="E32" s="278"/>
      <c r="F32" s="293"/>
      <c r="G32" s="293">
        <f>ROUND(G30*5.8%,0)</f>
        <v>0</v>
      </c>
    </row>
    <row r="33" spans="1:9" s="295" customFormat="1" ht="13.8">
      <c r="A33" s="274" t="s">
        <v>78</v>
      </c>
      <c r="B33" s="494" t="s">
        <v>103</v>
      </c>
      <c r="C33" s="494"/>
      <c r="D33" s="494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94" t="s">
        <v>139</v>
      </c>
      <c r="C34" s="494"/>
      <c r="D34" s="494"/>
      <c r="E34" s="278"/>
      <c r="F34" s="296">
        <f>G34-E34</f>
        <v>0</v>
      </c>
      <c r="G34" s="293"/>
    </row>
    <row r="35" spans="1:9" s="295" customFormat="1" ht="0.75" customHeight="1">
      <c r="A35" s="297"/>
      <c r="B35" s="494"/>
      <c r="C35" s="494"/>
      <c r="D35" s="494"/>
      <c r="E35" s="298"/>
      <c r="F35" s="299"/>
      <c r="G35" s="300"/>
    </row>
    <row r="36" spans="1:9" s="263" customFormat="1" ht="21" customHeight="1">
      <c r="A36" s="286"/>
      <c r="B36" s="486" t="s">
        <v>35</v>
      </c>
      <c r="C36" s="486"/>
      <c r="D36" s="486"/>
      <c r="E36" s="287"/>
      <c r="F36" s="288">
        <f>SUM(F30:F34)</f>
        <v>230658</v>
      </c>
      <c r="G36" s="288">
        <f>SUM(G30:G34)</f>
        <v>0</v>
      </c>
    </row>
    <row r="37" spans="1:9" s="273" customFormat="1" ht="13.8">
      <c r="A37" s="269" t="s">
        <v>36</v>
      </c>
      <c r="B37" s="487" t="s">
        <v>37</v>
      </c>
      <c r="C37" s="487"/>
      <c r="D37" s="487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8" t="s">
        <v>148</v>
      </c>
      <c r="C38" s="489"/>
      <c r="D38" s="490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1" t="s">
        <v>105</v>
      </c>
      <c r="C40" s="492"/>
      <c r="D40" s="493"/>
      <c r="E40" s="278"/>
      <c r="F40" s="278">
        <f>G40-E40</f>
        <v>0</v>
      </c>
      <c r="G40" s="293"/>
    </row>
    <row r="41" spans="1:9" ht="0.75" customHeight="1">
      <c r="A41" s="301"/>
      <c r="B41" s="491"/>
      <c r="C41" s="492"/>
      <c r="D41" s="493"/>
      <c r="E41" s="278"/>
      <c r="F41" s="278"/>
      <c r="G41" s="293"/>
    </row>
    <row r="42" spans="1:9" s="263" customFormat="1" ht="21" customHeight="1">
      <c r="A42" s="303"/>
      <c r="B42" s="486" t="s">
        <v>39</v>
      </c>
      <c r="C42" s="486"/>
      <c r="D42" s="486"/>
      <c r="E42" s="287"/>
      <c r="F42" s="287"/>
      <c r="G42" s="288"/>
    </row>
    <row r="43" spans="1:9" s="273" customFormat="1" ht="13.8">
      <c r="A43" s="269" t="s">
        <v>41</v>
      </c>
      <c r="B43" s="487" t="s">
        <v>106</v>
      </c>
      <c r="C43" s="487"/>
      <c r="D43" s="48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140</v>
      </c>
      <c r="C44" s="489"/>
      <c r="D44" s="490"/>
      <c r="E44" s="457"/>
      <c r="F44" s="457"/>
      <c r="G44" s="458"/>
    </row>
    <row r="45" spans="1:9" ht="0.75" customHeight="1">
      <c r="A45" s="301"/>
      <c r="B45" s="491"/>
      <c r="C45" s="492"/>
      <c r="D45" s="493"/>
      <c r="E45" s="278"/>
      <c r="F45" s="278"/>
      <c r="G45" s="293"/>
    </row>
    <row r="46" spans="1:9" s="263" customFormat="1" ht="21" customHeight="1">
      <c r="A46" s="303"/>
      <c r="B46" s="486" t="s">
        <v>107</v>
      </c>
      <c r="C46" s="486"/>
      <c r="D46" s="486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6" t="s">
        <v>108</v>
      </c>
      <c r="C47" s="486"/>
      <c r="D47" s="486"/>
      <c r="E47" s="287"/>
      <c r="F47" s="287">
        <f>F36</f>
        <v>230658</v>
      </c>
      <c r="G47" s="288"/>
    </row>
    <row r="48" spans="1:9" s="273" customFormat="1" ht="13.8">
      <c r="A48" s="269" t="s">
        <v>109</v>
      </c>
      <c r="B48" s="487" t="s">
        <v>110</v>
      </c>
      <c r="C48" s="487"/>
      <c r="D48" s="487"/>
      <c r="E48" s="289"/>
      <c r="F48" s="290"/>
      <c r="G48" s="291"/>
    </row>
    <row r="49" spans="1:7" s="295" customFormat="1" ht="21" customHeight="1">
      <c r="A49" s="274" t="s">
        <v>111</v>
      </c>
      <c r="B49" s="494" t="s">
        <v>112</v>
      </c>
      <c r="C49" s="495"/>
      <c r="D49" s="495"/>
      <c r="E49" s="278"/>
      <c r="F49" s="278"/>
      <c r="G49" s="304"/>
    </row>
    <row r="50" spans="1:7" s="295" customFormat="1" ht="21" customHeight="1">
      <c r="A50" s="274" t="s">
        <v>113</v>
      </c>
      <c r="B50" s="494" t="s">
        <v>114</v>
      </c>
      <c r="C50" s="495"/>
      <c r="D50" s="495"/>
      <c r="E50" s="278"/>
      <c r="F50" s="278"/>
      <c r="G50" s="304"/>
    </row>
    <row r="51" spans="1:7" s="295" customFormat="1" ht="21" customHeight="1">
      <c r="A51" s="305" t="s">
        <v>115</v>
      </c>
      <c r="B51" s="494" t="s">
        <v>116</v>
      </c>
      <c r="C51" s="494"/>
      <c r="D51" s="494"/>
      <c r="E51" s="278"/>
      <c r="F51" s="278"/>
      <c r="G51" s="304"/>
    </row>
    <row r="52" spans="1:7" s="295" customFormat="1" ht="0.75" customHeight="1">
      <c r="A52" s="282"/>
      <c r="B52" s="496"/>
      <c r="C52" s="497"/>
      <c r="D52" s="497"/>
      <c r="E52" s="306"/>
      <c r="F52" s="283"/>
      <c r="G52" s="307"/>
    </row>
    <row r="53" spans="1:7" s="263" customFormat="1" ht="21" customHeight="1">
      <c r="A53" s="286"/>
      <c r="B53" s="486" t="s">
        <v>117</v>
      </c>
      <c r="C53" s="486"/>
      <c r="D53" s="486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8" t="s">
        <v>118</v>
      </c>
      <c r="C54" s="469"/>
      <c r="D54" s="469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0" t="s">
        <v>49</v>
      </c>
      <c r="B58" s="471"/>
      <c r="C58" s="472"/>
      <c r="D58" s="472"/>
      <c r="E58" s="472"/>
      <c r="F58" s="472"/>
      <c r="G58" s="473"/>
    </row>
    <row r="59" spans="1:7" ht="15.75" customHeight="1">
      <c r="A59" s="474" t="s">
        <v>50</v>
      </c>
      <c r="B59" s="475"/>
      <c r="C59" s="475"/>
      <c r="D59" s="475"/>
      <c r="E59" s="476"/>
      <c r="F59" s="474" t="s">
        <v>122</v>
      </c>
      <c r="G59" s="476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7"/>
      <c r="E61" s="478"/>
      <c r="F61" s="477" t="s">
        <v>123</v>
      </c>
      <c r="G61" s="478"/>
    </row>
    <row r="62" spans="1:7" ht="15.75" customHeight="1">
      <c r="A62" s="470" t="s">
        <v>52</v>
      </c>
      <c r="B62" s="471"/>
      <c r="C62" s="472"/>
      <c r="D62" s="472"/>
      <c r="E62" s="472"/>
      <c r="F62" s="472"/>
      <c r="G62" s="473"/>
    </row>
    <row r="63" spans="1:7" ht="15.75" customHeight="1">
      <c r="A63" s="474" t="s">
        <v>82</v>
      </c>
      <c r="B63" s="475"/>
      <c r="C63" s="479"/>
      <c r="D63" s="479"/>
      <c r="E63" s="479"/>
      <c r="F63" s="479"/>
      <c r="G63" s="480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1" t="s">
        <v>126</v>
      </c>
      <c r="E65" s="482"/>
      <c r="F65" s="481"/>
      <c r="G65" s="482"/>
    </row>
    <row r="66" spans="1:7" ht="4.5" hidden="1" customHeight="1">
      <c r="A66" s="483"/>
      <c r="B66" s="484"/>
      <c r="C66" s="484"/>
      <c r="D66" s="484"/>
      <c r="E66" s="484"/>
      <c r="F66" s="484"/>
      <c r="G66" s="485"/>
    </row>
    <row r="67" spans="1:7" ht="20.100000000000001" customHeight="1" thickBot="1">
      <c r="A67" s="463" t="s">
        <v>127</v>
      </c>
      <c r="B67" s="464"/>
      <c r="C67" s="465"/>
      <c r="D67" s="466"/>
      <c r="E67" s="466"/>
      <c r="F67" s="466"/>
      <c r="G67" s="467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6640625" defaultRowHeight="19.5" customHeight="1"/>
  <cols>
    <col min="1" max="1" width="14.44140625" style="176" customWidth="1"/>
    <col min="2" max="2" width="15.88671875" style="176" customWidth="1"/>
    <col min="3" max="3" width="28.5546875" style="176" customWidth="1"/>
    <col min="4" max="4" width="21.6640625" style="176" customWidth="1"/>
    <col min="5" max="7" width="19.33203125" style="176" customWidth="1"/>
    <col min="8" max="16384" width="20.664062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6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6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6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6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2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3.2">
      <c r="A11" s="206" t="s">
        <v>8</v>
      </c>
      <c r="B11" s="207"/>
      <c r="C11" s="207"/>
      <c r="D11" s="207"/>
      <c r="E11" s="207"/>
      <c r="F11" s="207"/>
      <c r="G11" s="208"/>
    </row>
    <row r="12" spans="1:7" ht="13.8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2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2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6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6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2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2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6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6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6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6">
      <c r="A25" s="403" t="s">
        <v>0</v>
      </c>
      <c r="B25" s="510" t="s">
        <v>25</v>
      </c>
      <c r="C25" s="510"/>
      <c r="D25" s="510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11" t="s">
        <v>30</v>
      </c>
      <c r="C26" s="511"/>
      <c r="D26" s="511"/>
      <c r="E26" s="408"/>
      <c r="F26" s="409"/>
      <c r="G26" s="410"/>
    </row>
    <row r="27" spans="1:8" s="281" customFormat="1" ht="12.75" customHeight="1">
      <c r="A27" s="411" t="s">
        <v>74</v>
      </c>
      <c r="B27" s="512" t="s">
        <v>64</v>
      </c>
      <c r="C27" s="512"/>
      <c r="D27" s="512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12" t="s">
        <v>65</v>
      </c>
      <c r="C28" s="512"/>
      <c r="D28" s="512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12" t="s">
        <v>66</v>
      </c>
      <c r="C29" s="512"/>
      <c r="D29" s="512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6">
      <c r="A31" s="420"/>
      <c r="B31" s="513" t="s">
        <v>31</v>
      </c>
      <c r="C31" s="514"/>
      <c r="D31" s="514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6">
      <c r="A32" s="407" t="s">
        <v>32</v>
      </c>
      <c r="B32" s="511" t="s">
        <v>33</v>
      </c>
      <c r="C32" s="511"/>
      <c r="D32" s="511"/>
      <c r="E32" s="424"/>
      <c r="F32" s="425"/>
      <c r="G32" s="426"/>
    </row>
    <row r="33" spans="1:7" s="281" customFormat="1" ht="12.75" customHeight="1">
      <c r="A33" s="427" t="s">
        <v>77</v>
      </c>
      <c r="B33" s="515" t="s">
        <v>83</v>
      </c>
      <c r="C33" s="515"/>
      <c r="D33" s="515"/>
      <c r="E33" s="428"/>
      <c r="F33" s="428"/>
      <c r="G33" s="429"/>
    </row>
    <row r="34" spans="1:7" s="295" customFormat="1" ht="12.75" customHeight="1">
      <c r="A34" s="411" t="s">
        <v>78</v>
      </c>
      <c r="B34" s="512" t="s">
        <v>130</v>
      </c>
      <c r="C34" s="512"/>
      <c r="D34" s="512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12" t="s">
        <v>69</v>
      </c>
      <c r="C35" s="512"/>
      <c r="D35" s="512"/>
      <c r="E35" s="428"/>
      <c r="F35" s="430">
        <f>G35-E35</f>
        <v>0</v>
      </c>
      <c r="G35" s="431"/>
    </row>
    <row r="36" spans="1:7" s="295" customFormat="1" ht="0.6" customHeight="1">
      <c r="A36" s="415"/>
      <c r="B36" s="516"/>
      <c r="C36" s="516"/>
      <c r="D36" s="516"/>
      <c r="E36" s="432"/>
      <c r="F36" s="432"/>
      <c r="G36" s="433"/>
    </row>
    <row r="37" spans="1:7" s="423" customFormat="1" ht="12.75" customHeight="1">
      <c r="A37" s="420"/>
      <c r="B37" s="513" t="s">
        <v>35</v>
      </c>
      <c r="C37" s="513"/>
      <c r="D37" s="513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11" t="s">
        <v>37</v>
      </c>
      <c r="C38" s="511"/>
      <c r="D38" s="511"/>
      <c r="E38" s="424"/>
      <c r="F38" s="425"/>
      <c r="G38" s="426"/>
    </row>
    <row r="39" spans="1:7" ht="15">
      <c r="A39" s="435" t="s">
        <v>38</v>
      </c>
      <c r="B39" s="517" t="s">
        <v>131</v>
      </c>
      <c r="C39" s="517"/>
      <c r="D39" s="517"/>
      <c r="E39" s="428"/>
      <c r="F39" s="428">
        <v>-347621.3</v>
      </c>
      <c r="G39" s="429"/>
    </row>
    <row r="40" spans="1:7" ht="15">
      <c r="A40" s="435" t="s">
        <v>72</v>
      </c>
      <c r="B40" s="517" t="s">
        <v>70</v>
      </c>
      <c r="C40" s="517"/>
      <c r="D40" s="517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18" t="s">
        <v>132</v>
      </c>
      <c r="C41" s="519"/>
      <c r="D41" s="520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6">
      <c r="A43" s="437"/>
      <c r="B43" s="513" t="s">
        <v>39</v>
      </c>
      <c r="C43" s="513"/>
      <c r="D43" s="513"/>
      <c r="E43" s="421"/>
      <c r="F43" s="421">
        <f>SUM(F38:F42)</f>
        <v>-1302479.3</v>
      </c>
      <c r="G43" s="434"/>
    </row>
    <row r="44" spans="1:7" s="423" customFormat="1" ht="15.6">
      <c r="A44" s="420"/>
      <c r="B44" s="513" t="s">
        <v>40</v>
      </c>
      <c r="C44" s="513"/>
      <c r="D44" s="513"/>
      <c r="E44" s="421"/>
      <c r="F44" s="421">
        <f>F37+F43</f>
        <v>2614512.83</v>
      </c>
      <c r="G44" s="434"/>
    </row>
    <row r="45" spans="1:7" s="423" customFormat="1" ht="15.6">
      <c r="A45" s="438"/>
      <c r="B45" s="522" t="s">
        <v>133</v>
      </c>
      <c r="C45" s="523"/>
      <c r="D45" s="524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11" t="s">
        <v>42</v>
      </c>
      <c r="C46" s="511"/>
      <c r="D46" s="511"/>
      <c r="E46" s="424"/>
      <c r="F46" s="425"/>
      <c r="G46" s="426"/>
    </row>
    <row r="47" spans="1:7" s="295" customFormat="1" ht="12.75" customHeight="1">
      <c r="A47" s="411" t="s">
        <v>43</v>
      </c>
      <c r="B47" s="512" t="s">
        <v>44</v>
      </c>
      <c r="C47" s="525"/>
      <c r="D47" s="525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12" t="s">
        <v>134</v>
      </c>
      <c r="C48" s="525"/>
      <c r="D48" s="525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12" t="s">
        <v>92</v>
      </c>
      <c r="C49" s="525"/>
      <c r="D49" s="525"/>
      <c r="E49" s="412"/>
      <c r="F49" s="441">
        <f>G49-E49</f>
        <v>0</v>
      </c>
      <c r="G49" s="442"/>
    </row>
    <row r="50" spans="1:7" s="295" customFormat="1" ht="13.2" customHeight="1">
      <c r="A50" s="443" t="s">
        <v>46</v>
      </c>
      <c r="B50" s="512" t="s">
        <v>67</v>
      </c>
      <c r="C50" s="512"/>
      <c r="D50" s="512"/>
      <c r="E50" s="412"/>
      <c r="F50" s="441">
        <f>G50-E50</f>
        <v>0</v>
      </c>
      <c r="G50" s="442"/>
    </row>
    <row r="51" spans="1:7" s="295" customFormat="1" ht="0.75" customHeight="1">
      <c r="A51" s="415"/>
      <c r="B51" s="516"/>
      <c r="C51" s="526"/>
      <c r="D51" s="526"/>
      <c r="E51" s="432"/>
      <c r="F51" s="444"/>
      <c r="G51" s="433"/>
    </row>
    <row r="52" spans="1:7" s="423" customFormat="1" ht="13.2" customHeight="1">
      <c r="A52" s="420"/>
      <c r="B52" s="513" t="s">
        <v>47</v>
      </c>
      <c r="C52" s="513"/>
      <c r="D52" s="513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27" t="s">
        <v>48</v>
      </c>
      <c r="C53" s="528"/>
      <c r="D53" s="528"/>
      <c r="E53" s="123"/>
      <c r="F53" s="446">
        <f>F45-F52</f>
        <v>1830159</v>
      </c>
      <c r="G53" s="125">
        <f>G44-G52</f>
        <v>0</v>
      </c>
    </row>
    <row r="54" spans="1:7" s="295" customFormat="1" ht="13.8" thickTop="1">
      <c r="A54" s="447"/>
      <c r="B54" s="448"/>
      <c r="C54" s="449"/>
      <c r="E54" s="448"/>
      <c r="F54" s="448"/>
      <c r="G54" s="450"/>
    </row>
    <row r="55" spans="1:7" s="183" customFormat="1" ht="16.2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29" t="s">
        <v>49</v>
      </c>
      <c r="B56" s="530"/>
      <c r="C56" s="531"/>
      <c r="D56" s="531"/>
      <c r="E56" s="531"/>
      <c r="F56" s="531"/>
      <c r="G56" s="532"/>
    </row>
    <row r="57" spans="1:7" ht="15.75" customHeight="1">
      <c r="A57" s="521" t="s">
        <v>50</v>
      </c>
      <c r="B57" s="521"/>
      <c r="C57" s="521"/>
      <c r="D57" s="521"/>
      <c r="E57" s="521"/>
      <c r="F57" s="474" t="s">
        <v>135</v>
      </c>
      <c r="G57" s="476"/>
    </row>
    <row r="58" spans="1:7" ht="35.4" customHeight="1">
      <c r="A58" s="322"/>
      <c r="B58" s="323"/>
      <c r="C58" s="324"/>
      <c r="D58" s="322"/>
      <c r="E58" s="323"/>
      <c r="F58" s="474"/>
      <c r="G58" s="476"/>
    </row>
    <row r="59" spans="1:7" ht="21" customHeight="1" thickBot="1">
      <c r="A59" s="533" t="s">
        <v>81</v>
      </c>
      <c r="B59" s="534"/>
      <c r="C59" s="330" t="s">
        <v>94</v>
      </c>
      <c r="D59" s="481"/>
      <c r="E59" s="482"/>
      <c r="F59" s="477" t="s">
        <v>123</v>
      </c>
      <c r="G59" s="478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33"/>
      <c r="B61" s="534"/>
      <c r="C61" s="330"/>
      <c r="D61" s="481"/>
      <c r="E61" s="482"/>
      <c r="F61" s="481"/>
      <c r="G61" s="482"/>
    </row>
    <row r="62" spans="1:7" ht="15.75" customHeight="1">
      <c r="A62" s="529" t="s">
        <v>52</v>
      </c>
      <c r="B62" s="530"/>
      <c r="C62" s="531"/>
      <c r="D62" s="531"/>
      <c r="E62" s="531"/>
      <c r="F62" s="531"/>
      <c r="G62" s="532"/>
    </row>
    <row r="63" spans="1:7" ht="15.75" customHeight="1">
      <c r="A63" s="540" t="s">
        <v>82</v>
      </c>
      <c r="B63" s="541"/>
      <c r="C63" s="542"/>
      <c r="D63" s="542"/>
      <c r="E63" s="542"/>
      <c r="F63" s="542"/>
      <c r="G63" s="543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33" t="s">
        <v>136</v>
      </c>
      <c r="B65" s="534"/>
      <c r="C65" s="330" t="s">
        <v>137</v>
      </c>
      <c r="D65" s="481" t="s">
        <v>138</v>
      </c>
      <c r="E65" s="482"/>
      <c r="F65" s="481"/>
      <c r="G65" s="482"/>
    </row>
    <row r="66" spans="1:7" ht="13.2">
      <c r="A66" s="483"/>
      <c r="B66" s="484"/>
      <c r="C66" s="484"/>
      <c r="D66" s="484"/>
      <c r="E66" s="484"/>
      <c r="F66" s="484"/>
      <c r="G66" s="485"/>
    </row>
    <row r="67" spans="1:7" ht="22.5" customHeight="1" thickBot="1">
      <c r="A67" s="535" t="s">
        <v>53</v>
      </c>
      <c r="B67" s="536"/>
      <c r="C67" s="537"/>
      <c r="D67" s="538"/>
      <c r="E67" s="538"/>
      <c r="F67" s="538"/>
      <c r="G67" s="539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6640625" defaultRowHeight="19.5" customHeight="1"/>
  <cols>
    <col min="1" max="1" width="14.44140625" style="9" customWidth="1"/>
    <col min="2" max="2" width="15.88671875" style="9" customWidth="1"/>
    <col min="3" max="3" width="29.6640625" style="9" customWidth="1"/>
    <col min="4" max="4" width="20.33203125" style="9" customWidth="1"/>
    <col min="5" max="7" width="19.33203125" style="9" customWidth="1"/>
    <col min="8" max="16384" width="20.664062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1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6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6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6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45" t="s">
        <v>56</v>
      </c>
      <c r="C6" s="546"/>
      <c r="D6" s="547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6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2" thickBot="1">
      <c r="A10" s="31"/>
      <c r="B10" s="32"/>
      <c r="C10" s="33"/>
      <c r="D10" s="34"/>
      <c r="E10" s="35" t="s">
        <v>7</v>
      </c>
      <c r="F10" s="34"/>
      <c r="G10" s="36"/>
    </row>
    <row r="11" spans="1:7" ht="13.2">
      <c r="A11" s="37" t="s">
        <v>8</v>
      </c>
      <c r="B11" s="38"/>
      <c r="C11" s="38"/>
      <c r="D11" s="38"/>
      <c r="E11" s="38"/>
      <c r="F11" s="38"/>
      <c r="G11" s="39"/>
    </row>
    <row r="12" spans="1:7" ht="13.8" hidden="1">
      <c r="A12" s="40" t="s">
        <v>9</v>
      </c>
      <c r="B12" s="41"/>
      <c r="C12" s="42"/>
      <c r="D12" s="43"/>
      <c r="E12" s="40"/>
      <c r="F12" s="41"/>
      <c r="G12" s="44"/>
    </row>
    <row r="13" spans="1:7" ht="13.8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4.4" thickBot="1">
      <c r="A14" s="45" t="s">
        <v>10</v>
      </c>
      <c r="B14" s="46"/>
      <c r="C14" s="152"/>
      <c r="D14" s="153"/>
      <c r="E14" s="45"/>
      <c r="F14" s="46"/>
      <c r="G14" s="47"/>
    </row>
    <row r="15" spans="1:7" ht="14.4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3.8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4.4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4.4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3.8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3.8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3.8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3.8">
      <c r="A25" s="82" t="s">
        <v>0</v>
      </c>
      <c r="B25" s="548" t="s">
        <v>25</v>
      </c>
      <c r="C25" s="548"/>
      <c r="D25" s="548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49" t="s">
        <v>30</v>
      </c>
      <c r="C26" s="549"/>
      <c r="D26" s="549"/>
      <c r="E26" s="87"/>
      <c r="F26" s="88"/>
      <c r="G26" s="89"/>
    </row>
    <row r="27" spans="1:8" s="94" customFormat="1" ht="12.75" customHeight="1">
      <c r="A27" s="117" t="s">
        <v>74</v>
      </c>
      <c r="B27" s="544" t="s">
        <v>64</v>
      </c>
      <c r="C27" s="544"/>
      <c r="D27" s="544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44" t="s">
        <v>65</v>
      </c>
      <c r="C28" s="544"/>
      <c r="D28" s="544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44" t="s">
        <v>66</v>
      </c>
      <c r="C29" s="544"/>
      <c r="D29" s="544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3.2">
      <c r="A31" s="114"/>
      <c r="B31" s="551" t="s">
        <v>31</v>
      </c>
      <c r="C31" s="552"/>
      <c r="D31" s="552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3.8">
      <c r="A32" s="115" t="s">
        <v>32</v>
      </c>
      <c r="B32" s="549" t="s">
        <v>33</v>
      </c>
      <c r="C32" s="549"/>
      <c r="D32" s="549"/>
      <c r="E32" s="104"/>
      <c r="F32" s="105"/>
      <c r="G32" s="106"/>
    </row>
    <row r="33" spans="1:7" s="94" customFormat="1" ht="12.75" customHeight="1">
      <c r="A33" s="147" t="s">
        <v>77</v>
      </c>
      <c r="B33" s="555" t="s">
        <v>144</v>
      </c>
      <c r="C33" s="555"/>
      <c r="D33" s="555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44" t="s">
        <v>68</v>
      </c>
      <c r="C34" s="544"/>
      <c r="D34" s="544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44" t="s">
        <v>69</v>
      </c>
      <c r="C35" s="544"/>
      <c r="D35" s="544"/>
      <c r="E35" s="107"/>
      <c r="F35" s="109">
        <f>G35-E35</f>
        <v>0</v>
      </c>
      <c r="G35" s="110"/>
    </row>
    <row r="36" spans="1:7" s="111" customFormat="1" ht="0.6" customHeight="1">
      <c r="A36" s="95"/>
      <c r="B36" s="554"/>
      <c r="C36" s="554"/>
      <c r="D36" s="554"/>
      <c r="E36" s="112"/>
      <c r="F36" s="112"/>
      <c r="G36" s="113"/>
    </row>
    <row r="37" spans="1:7" s="103" customFormat="1" ht="12.75" customHeight="1">
      <c r="A37" s="114"/>
      <c r="B37" s="551" t="s">
        <v>35</v>
      </c>
      <c r="C37" s="551"/>
      <c r="D37" s="551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49" t="s">
        <v>37</v>
      </c>
      <c r="C38" s="549"/>
      <c r="D38" s="549"/>
      <c r="E38" s="104"/>
      <c r="F38" s="105"/>
      <c r="G38" s="106"/>
    </row>
    <row r="39" spans="1:7" ht="13.2">
      <c r="A39" s="116" t="s">
        <v>38</v>
      </c>
      <c r="B39" s="553" t="s">
        <v>91</v>
      </c>
      <c r="C39" s="553"/>
      <c r="D39" s="553"/>
      <c r="E39" s="107">
        <v>794954</v>
      </c>
      <c r="F39" s="107">
        <f>G39-E39</f>
        <v>5039796</v>
      </c>
      <c r="G39" s="108">
        <f>5834750</f>
        <v>5834750</v>
      </c>
    </row>
    <row r="40" spans="1:7" ht="13.2">
      <c r="A40" s="116" t="s">
        <v>72</v>
      </c>
      <c r="B40" s="553" t="s">
        <v>70</v>
      </c>
      <c r="C40" s="553"/>
      <c r="D40" s="553"/>
      <c r="E40" s="107"/>
      <c r="F40" s="107">
        <f>G40-E40</f>
        <v>0</v>
      </c>
      <c r="G40" s="108"/>
    </row>
    <row r="41" spans="1:7" ht="13.2">
      <c r="A41" s="116" t="s">
        <v>73</v>
      </c>
      <c r="B41" s="566" t="s">
        <v>71</v>
      </c>
      <c r="C41" s="567"/>
      <c r="D41" s="568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3.2">
      <c r="A43" s="100"/>
      <c r="B43" s="551" t="s">
        <v>39</v>
      </c>
      <c r="C43" s="551"/>
      <c r="D43" s="551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3.2">
      <c r="A44" s="114"/>
      <c r="B44" s="551" t="s">
        <v>40</v>
      </c>
      <c r="C44" s="551"/>
      <c r="D44" s="551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49" t="s">
        <v>42</v>
      </c>
      <c r="C45" s="549"/>
      <c r="D45" s="549"/>
      <c r="E45" s="104"/>
      <c r="F45" s="105"/>
      <c r="G45" s="106"/>
    </row>
    <row r="46" spans="1:7" s="111" customFormat="1" ht="12.75" customHeight="1">
      <c r="A46" s="117" t="s">
        <v>43</v>
      </c>
      <c r="B46" s="544" t="s">
        <v>44</v>
      </c>
      <c r="C46" s="550"/>
      <c r="D46" s="550"/>
      <c r="E46" s="91"/>
      <c r="F46" s="118">
        <f>G46-E46</f>
        <v>165793</v>
      </c>
      <c r="G46" s="119">
        <f>ROUND(G31*5%,0)</f>
        <v>165793</v>
      </c>
    </row>
    <row r="47" spans="1:7" s="111" customFormat="1" ht="13.2">
      <c r="A47" s="117" t="s">
        <v>80</v>
      </c>
      <c r="B47" s="544" t="s">
        <v>79</v>
      </c>
      <c r="C47" s="550"/>
      <c r="D47" s="550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44" t="s">
        <v>92</v>
      </c>
      <c r="C48" s="550"/>
      <c r="D48" s="550"/>
      <c r="E48" s="91"/>
      <c r="F48" s="118">
        <f>G48-E48</f>
        <v>202110</v>
      </c>
      <c r="G48" s="119">
        <f>ROUND((G44-G33)*2%,0)</f>
        <v>202110</v>
      </c>
    </row>
    <row r="49" spans="1:7" s="111" customFormat="1" ht="13.2" customHeight="1">
      <c r="A49" s="120" t="s">
        <v>46</v>
      </c>
      <c r="B49" s="544" t="s">
        <v>67</v>
      </c>
      <c r="C49" s="544"/>
      <c r="D49" s="544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54"/>
      <c r="C50" s="579"/>
      <c r="D50" s="579"/>
      <c r="E50" s="112"/>
      <c r="F50" s="121"/>
      <c r="G50" s="113"/>
    </row>
    <row r="51" spans="1:7" s="103" customFormat="1" ht="13.2" customHeight="1">
      <c r="A51" s="114"/>
      <c r="B51" s="551" t="s">
        <v>47</v>
      </c>
      <c r="C51" s="551"/>
      <c r="D51" s="551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77" t="s">
        <v>48</v>
      </c>
      <c r="C52" s="578"/>
      <c r="D52" s="578"/>
      <c r="E52" s="123"/>
      <c r="F52" s="124">
        <f>F44-F51</f>
        <v>1772396</v>
      </c>
      <c r="G52" s="125">
        <f>G44-G51</f>
        <v>9722652</v>
      </c>
    </row>
    <row r="53" spans="1:7" s="111" customFormat="1" ht="13.8" thickTop="1">
      <c r="A53" s="127"/>
      <c r="B53" s="128"/>
      <c r="C53" s="129"/>
      <c r="E53" s="128"/>
      <c r="F53" s="128"/>
      <c r="G53" s="130"/>
    </row>
    <row r="54" spans="1:7" s="13" customFormat="1" ht="16.2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69" t="s">
        <v>49</v>
      </c>
      <c r="B55" s="570"/>
      <c r="C55" s="571"/>
      <c r="D55" s="571"/>
      <c r="E55" s="571"/>
      <c r="F55" s="571"/>
      <c r="G55" s="572"/>
    </row>
    <row r="56" spans="1:7" ht="15.75" customHeight="1">
      <c r="A56" s="573" t="s">
        <v>50</v>
      </c>
      <c r="B56" s="574"/>
      <c r="C56" s="575"/>
      <c r="D56" s="575"/>
      <c r="E56" s="575"/>
      <c r="F56" s="575"/>
      <c r="G56" s="576"/>
    </row>
    <row r="57" spans="1:7" ht="35.4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56" t="s">
        <v>51</v>
      </c>
      <c r="E58" s="557"/>
      <c r="F58" s="141"/>
      <c r="G58" s="142"/>
    </row>
    <row r="59" spans="1:7" ht="15.75" customHeight="1">
      <c r="A59" s="569" t="s">
        <v>52</v>
      </c>
      <c r="B59" s="570"/>
      <c r="C59" s="571"/>
      <c r="D59" s="571"/>
      <c r="E59" s="571"/>
      <c r="F59" s="571"/>
      <c r="G59" s="572"/>
    </row>
    <row r="60" spans="1:7" ht="15.75" customHeight="1">
      <c r="A60" s="573" t="s">
        <v>82</v>
      </c>
      <c r="B60" s="574"/>
      <c r="C60" s="575"/>
      <c r="D60" s="575"/>
      <c r="E60" s="575"/>
      <c r="F60" s="575"/>
      <c r="G60" s="576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8" thickBot="1">
      <c r="A62" s="138"/>
      <c r="B62" s="139"/>
      <c r="C62" s="140"/>
      <c r="D62" s="556"/>
      <c r="E62" s="557"/>
      <c r="F62" s="556"/>
      <c r="G62" s="557"/>
    </row>
    <row r="63" spans="1:7" ht="13.2">
      <c r="A63" s="558"/>
      <c r="B63" s="559"/>
      <c r="C63" s="559"/>
      <c r="D63" s="559"/>
      <c r="E63" s="559"/>
      <c r="F63" s="559"/>
      <c r="G63" s="560"/>
    </row>
    <row r="64" spans="1:7" ht="13.5" customHeight="1" thickBot="1">
      <c r="A64" s="561" t="s">
        <v>53</v>
      </c>
      <c r="B64" s="562"/>
      <c r="C64" s="563"/>
      <c r="D64" s="564"/>
      <c r="E64" s="564"/>
      <c r="F64" s="564"/>
      <c r="G64" s="565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11KV SF6</vt:lpstr>
      <vt:lpstr>SA-02F </vt:lpstr>
      <vt:lpstr>SA-01F</vt:lpstr>
      <vt:lpstr>Led</vt:lpstr>
      <vt:lpstr>RA02_70%</vt:lpstr>
      <vt:lpstr>RA01_F</vt:lpstr>
      <vt:lpstr>Sheet1</vt:lpstr>
      <vt:lpstr>'11KV SF6'!Print_Area</vt:lpstr>
      <vt:lpstr>Led!Print_Area</vt:lpstr>
      <vt:lpstr>RA01_F!Print_Area</vt:lpstr>
      <vt:lpstr>'RA02_70%'!Print_Area</vt:lpstr>
      <vt:lpstr>'SA-01F'!Print_Area</vt:lpstr>
      <vt:lpstr>'SA-02F 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VINCOM</cp:lastModifiedBy>
  <cp:lastPrinted>2016-07-28T12:28:22Z</cp:lastPrinted>
  <dcterms:created xsi:type="dcterms:W3CDTF">2016-03-15T12:03:55Z</dcterms:created>
  <dcterms:modified xsi:type="dcterms:W3CDTF">2023-10-19T10:51:34Z</dcterms:modified>
</cp:coreProperties>
</file>