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0115" windowHeight="7995"/>
  </bookViews>
  <sheets>
    <sheet name="RA07F" sheetId="12" r:id="rId1"/>
    <sheet name="RA06F" sheetId="11" r:id="rId2"/>
    <sheet name="RA05F " sheetId="9" r:id="rId3"/>
    <sheet name="RA04F" sheetId="8" r:id="rId4"/>
    <sheet name="RA03F" sheetId="7" r:id="rId5"/>
    <sheet name="RA02F" sheetId="6" r:id="rId6"/>
    <sheet name="RA01F" sheetId="4" r:id="rId7"/>
    <sheet name="RA02_70%" sheetId="5" state="hidden" r:id="rId8"/>
    <sheet name="RA01_F" sheetId="2" state="hidden" r:id="rId9"/>
  </sheets>
  <definedNames>
    <definedName name="_xlnm.Print_Area" localSheetId="8">RA01_F!$A$1:$G$64</definedName>
    <definedName name="_xlnm.Print_Area" localSheetId="6">RA01F!$A$1:$G$67</definedName>
    <definedName name="_xlnm.Print_Area" localSheetId="7">'RA02_70%'!$A$1:$G$67</definedName>
    <definedName name="_xlnm.Print_Area" localSheetId="5">RA02F!$A$1:$G$67</definedName>
    <definedName name="_xlnm.Print_Area" localSheetId="4">RA03F!$A$1:$G$67</definedName>
    <definedName name="_xlnm.Print_Area" localSheetId="3">RA04F!$A$1:$G$67</definedName>
    <definedName name="_xlnm.Print_Area" localSheetId="2">'RA05F '!$A$1:$G$67</definedName>
    <definedName name="_xlnm.Print_Area" localSheetId="1">RA06F!$A$1:$G$67</definedName>
    <definedName name="_xlnm.Print_Area" localSheetId="0">RA07F!$A$1:$G$67</definedName>
  </definedNames>
  <calcPr calcId="144525"/>
</workbook>
</file>

<file path=xl/calcChain.xml><?xml version="1.0" encoding="utf-8"?>
<calcChain xmlns="http://schemas.openxmlformats.org/spreadsheetml/2006/main">
  <c r="G28" i="12" l="1"/>
  <c r="G30" i="12" s="1"/>
  <c r="G36" i="12" s="1"/>
  <c r="G47" i="12" s="1"/>
  <c r="F53" i="12"/>
  <c r="G46" i="12"/>
  <c r="F46" i="12"/>
  <c r="F40" i="12"/>
  <c r="F39" i="12"/>
  <c r="I37" i="12"/>
  <c r="F34" i="12"/>
  <c r="F33" i="12"/>
  <c r="F27" i="12"/>
  <c r="F26" i="12"/>
  <c r="F28" i="12" l="1"/>
  <c r="F30" i="12" s="1"/>
  <c r="F36" i="12" s="1"/>
  <c r="F47" i="12" s="1"/>
  <c r="D19" i="12" s="1"/>
  <c r="E47" i="11"/>
  <c r="E36" i="11"/>
  <c r="E30" i="11"/>
  <c r="F26" i="11"/>
  <c r="F27" i="11"/>
  <c r="F53" i="11" l="1"/>
  <c r="G46" i="11"/>
  <c r="F46" i="11"/>
  <c r="F40" i="11"/>
  <c r="F39" i="11"/>
  <c r="I37" i="11"/>
  <c r="F34" i="11"/>
  <c r="F33" i="11"/>
  <c r="G30" i="11"/>
  <c r="G36" i="11" s="1"/>
  <c r="G47" i="11" s="1"/>
  <c r="F30" i="11"/>
  <c r="F36" i="11" l="1"/>
  <c r="F47" i="11" s="1"/>
  <c r="D19" i="11" s="1"/>
  <c r="F53" i="9"/>
  <c r="G46" i="9"/>
  <c r="F46" i="9"/>
  <c r="F40" i="9"/>
  <c r="F39" i="9"/>
  <c r="I37" i="9"/>
  <c r="F34" i="9"/>
  <c r="F33" i="9"/>
  <c r="G30" i="9"/>
  <c r="G36" i="9" s="1"/>
  <c r="G47" i="9" s="1"/>
  <c r="F26" i="9"/>
  <c r="F30" i="9" s="1"/>
  <c r="F36" i="9" l="1"/>
  <c r="F47" i="9" s="1"/>
  <c r="D19" i="9" s="1"/>
  <c r="F53" i="8"/>
  <c r="G46" i="8"/>
  <c r="F46" i="8"/>
  <c r="F40" i="8"/>
  <c r="F39" i="8"/>
  <c r="I37" i="8"/>
  <c r="F34" i="8"/>
  <c r="F33" i="8"/>
  <c r="G30" i="8"/>
  <c r="G36" i="8" s="1"/>
  <c r="G47" i="8" s="1"/>
  <c r="F26" i="8"/>
  <c r="F30" i="8" s="1"/>
  <c r="F36" i="8" s="1"/>
  <c r="F47" i="8" s="1"/>
  <c r="D19" i="8" s="1"/>
  <c r="G47" i="7" l="1"/>
  <c r="F26" i="7"/>
  <c r="F30" i="7" s="1"/>
  <c r="F36" i="7" s="1"/>
  <c r="F47" i="7" s="1"/>
  <c r="D19" i="7" s="1"/>
  <c r="F53" i="7"/>
  <c r="G46" i="7"/>
  <c r="F46" i="7"/>
  <c r="F40" i="7"/>
  <c r="F39" i="7"/>
  <c r="I37" i="7"/>
  <c r="F34" i="7"/>
  <c r="F33" i="7"/>
  <c r="G30" i="7"/>
  <c r="G36" i="7" l="1"/>
  <c r="F53" i="6"/>
  <c r="G46" i="6"/>
  <c r="F46" i="6"/>
  <c r="F40" i="6"/>
  <c r="F39" i="6"/>
  <c r="I37" i="6"/>
  <c r="F34" i="6"/>
  <c r="F33" i="6"/>
  <c r="G30" i="6"/>
  <c r="F30" i="6"/>
  <c r="F36" i="6" s="1"/>
  <c r="F47" i="6" s="1"/>
  <c r="D19" i="6" s="1"/>
  <c r="G32" i="6" l="1"/>
  <c r="G36" i="6" s="1"/>
  <c r="G53" i="5"/>
  <c r="F50" i="5"/>
  <c r="F49" i="5"/>
  <c r="F48" i="5"/>
  <c r="F47" i="5"/>
  <c r="F52" i="5" s="1"/>
  <c r="F40" i="5"/>
  <c r="F43" i="5" s="1"/>
  <c r="F35" i="5"/>
  <c r="G31" i="5"/>
  <c r="F28" i="5"/>
  <c r="F31" i="5" s="1"/>
  <c r="F37" i="5" s="1"/>
  <c r="F27" i="5"/>
  <c r="F44" i="5" l="1"/>
  <c r="F45" i="5" s="1"/>
  <c r="F53" i="5" s="1"/>
  <c r="D20" i="5" s="1"/>
  <c r="F53" i="4" l="1"/>
  <c r="F40" i="4"/>
  <c r="F39" i="4"/>
  <c r="I37" i="4"/>
  <c r="F34" i="4"/>
  <c r="F33" i="4"/>
  <c r="G30" i="4"/>
  <c r="G32" i="4" l="1"/>
  <c r="F30" i="4"/>
  <c r="F36" i="4" s="1"/>
  <c r="F47" i="4" s="1"/>
  <c r="G36" i="4" l="1"/>
  <c r="F46" i="4" l="1"/>
  <c r="G46" i="4"/>
  <c r="D19" i="4" l="1"/>
  <c r="G39" i="2" l="1"/>
  <c r="G49" i="2"/>
  <c r="G47" i="2"/>
  <c r="F41" i="2" l="1"/>
  <c r="F39" i="2"/>
  <c r="F35" i="2"/>
  <c r="F29" i="2"/>
  <c r="F28" i="2"/>
  <c r="E31" i="2"/>
  <c r="G31" i="2"/>
  <c r="G43" i="2"/>
  <c r="F40" i="2"/>
  <c r="E43" i="2"/>
  <c r="F27" i="2"/>
  <c r="F34" i="2"/>
  <c r="F47" i="2"/>
  <c r="E51" i="2"/>
  <c r="E37" i="2"/>
  <c r="E44" i="2" l="1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</calcChain>
</file>

<file path=xl/sharedStrings.xml><?xml version="1.0" encoding="utf-8"?>
<sst xmlns="http://schemas.openxmlformats.org/spreadsheetml/2006/main" count="900" uniqueCount="185">
  <si>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</si>
  <si>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</si>
  <si>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</si>
  <si>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</si>
  <si>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</si>
  <si>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</si>
  <si>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</si>
  <si>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</si>
  <si>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</si>
  <si>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</si>
  <si>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</si>
  <si>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</si>
  <si>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</si>
  <si>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</si>
  <si>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</si>
  <si>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</si>
  <si>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</si>
  <si>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</si>
  <si>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</si>
  <si>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</si>
  <si>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</si>
  <si>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</si>
  <si>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</si>
  <si>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</si>
  <si>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</si>
  <si>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</si>
  <si>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</si>
  <si>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</si>
  <si>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</si>
  <si>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</si>
  <si>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</si>
  <si>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</si>
  <si>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</si>
  <si>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</si>
  <si>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</si>
  <si>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</si>
  <si>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</si>
  <si>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</si>
  <si>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</si>
  <si>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</si>
  <si>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</si>
  <si>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</si>
  <si>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</si>
  <si>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</si>
  <si>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</si>
  <si>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</si>
  <si>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</si>
  <si>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</si>
  <si>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</si>
  <si>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</si>
  <si>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</si>
  <si>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</si>
  <si>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</si>
  <si>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</si>
  <si>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</si>
  <si>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</si>
  <si>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</si>
  <si>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</si>
  <si>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</si>
  <si>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</si>
  <si>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</si>
  <si>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</si>
  <si>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</si>
  <si>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</si>
  <si>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</si>
  <si>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</si>
  <si>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</si>
  <si>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</si>
  <si>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</si>
  <si>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</si>
  <si>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</si>
  <si>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</si>
  <si>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</si>
  <si>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</si>
  <si>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</si>
  <si>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</si>
  <si>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</si>
  <si>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</si>
  <si>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</si>
  <si>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</si>
  <si>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</si>
  <si>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</si>
  <si>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</si>
  <si>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</si>
  <si>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</si>
  <si>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</si>
  <si>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</si>
  <si>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</si>
  <si>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</si>
  <si>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</si>
  <si>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</si>
  <si>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</si>
  <si>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</si>
  <si>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</si>
  <si>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</si>
  <si>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</si>
  <si>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</si>
  <si>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</si>
  <si>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</si>
  <si>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</si>
  <si>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</si>
  <si>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</si>
  <si>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</si>
  <si>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</si>
  <si>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</si>
  <si>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</si>
  <si>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</si>
  <si>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</si>
  <si>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</si>
  <si>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</si>
  <si>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</si>
  <si>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</si>
  <si>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</si>
  <si>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</si>
  <si>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</si>
  <si>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</si>
  <si>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</si>
  <si>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</si>
  <si>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</si>
  <si>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</si>
  <si>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</si>
  <si>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</si>
  <si>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</si>
  <si>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</si>
  <si>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</si>
  <si>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</si>
  <si>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</si>
  <si>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</si>
  <si>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</si>
  <si>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</si>
  <si>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</si>
  <si>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</si>
  <si>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</si>
  <si>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</si>
  <si>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</si>
  <si>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</si>
  <si>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</si>
  <si>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</si>
  <si>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</si>
  <si>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</si>
  <si>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</si>
  <si>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</si>
  <si>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</si>
  <si>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</si>
  <si>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</si>
  <si>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</si>
  <si>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</si>
  <si>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>PEB 300 &amp; 600 Bed Boys Hostel, Thapar University, Patiala</t>
  </si>
  <si>
    <t xml:space="preserve">Mobilisation Advance Payable 20% of Rs. 15000000
</t>
  </si>
  <si>
    <t>Scheduled Work Done</t>
  </si>
  <si>
    <t>CERTIFICATE OF PAYMENT No. 01  (Advance against Bank Guarantee)</t>
  </si>
  <si>
    <t>ABG-01</t>
  </si>
  <si>
    <t>M/S  Geeken Seating Collection Pvt. Ltd.</t>
  </si>
  <si>
    <t xml:space="preserve"> SUPPLY DINING TABLE &amp; OTHER FURNITURE</t>
  </si>
  <si>
    <t>LOI No. &amp; Date :- TU/CS/PSJ/16-17/150054</t>
  </si>
  <si>
    <t xml:space="preserve">Scheduled Work Done </t>
  </si>
  <si>
    <t>CERTIFICATE OF PAYMENT No. 02  (FURNITURE SUPPLY)</t>
  </si>
  <si>
    <t>Bill No.2</t>
  </si>
  <si>
    <t>MS-02</t>
  </si>
  <si>
    <t>06141923485</t>
  </si>
  <si>
    <t>AACCG1058K</t>
  </si>
  <si>
    <t xml:space="preserve">Scheduled Work (INVOICE NO:- GKN/2016-17/3145 </t>
  </si>
  <si>
    <t>Mobilisation Advance - Paid (Part Of Payment)</t>
  </si>
  <si>
    <t>CERTIFICATE OF PAYMENT No. 03  (FURNITURE SUPPLY)</t>
  </si>
  <si>
    <t>Bill No.3</t>
  </si>
  <si>
    <t>MS-03</t>
  </si>
  <si>
    <t>Scheduled Work (INVOICE NO:- GKN/2016-17/3247</t>
  </si>
  <si>
    <t xml:space="preserve">Mobilisation Advance Payable 
</t>
  </si>
  <si>
    <t>CERTIFICATE OF PAYMENT No. 04  (FURNITURE SUPPLY)</t>
  </si>
  <si>
    <t>MS-04</t>
  </si>
  <si>
    <t>Scheduled Work (INVOICE NO:- GKN/2016-17/3951</t>
  </si>
  <si>
    <t>CERTIFICATE OF PAYMENT No. 05  (FURNITURE SUPPLY)</t>
  </si>
  <si>
    <t>MS-05</t>
  </si>
  <si>
    <t>Scheduled Work (INVOICE NO:- GKN/2016-17/4355</t>
  </si>
  <si>
    <t>CERTIFICATE OF PAYMENT No. 06  (FURNITURE SUPPLY)</t>
  </si>
  <si>
    <t>MS-06</t>
  </si>
  <si>
    <t>10% Contract price against ABG</t>
  </si>
  <si>
    <t xml:space="preserve">10% After installation </t>
  </si>
  <si>
    <t>70% against supply of material(Rs .1271384@70%.) INVOICE NO.1157</t>
  </si>
  <si>
    <t>CERTIFICATE OF PAYMENT No. 07  (Final Payment Against PBG)</t>
  </si>
  <si>
    <t>Bill No.7</t>
  </si>
  <si>
    <t>FINAL BILL</t>
  </si>
  <si>
    <t>Colliers International (India)</t>
  </si>
  <si>
    <t>70% against supply of material</t>
  </si>
  <si>
    <t>20 % Of After installation Against PBG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</si>
</sst>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#,##0.000"/>
    <numFmt numFmtId="167" formatCode="_-* #,##0.00_-;\-* #,##0.00_-;_-* &quot;-&quot;??_-;_-@_-"/>
    <numFmt numFmtId="168" formatCode="_(* #,##0.000_);_(* \(#,##0.000\);_(* &quot;-&quot;??_);_(@_)"/>
    <numFmt numFmtId="169" formatCode="_(* #,##0_);_(* \(#,##0\);_(* &quot;-&quot;??_);_(@_)"/>
    <numFmt numFmtId="170" formatCode="0.000\ &quot;MT&quot;"/>
    <numFmt numFmtId="171" formatCode="#,##0;[Red]#,##0"/>
    <numFmt numFmtId="172" formatCode="0.0\ &quot;Rm&quot;"/>
    <numFmt numFmtId="173" formatCode="0.00_)"/>
    <numFmt numFmtId="174" formatCode="dd/mm/yy;@"/>
    <numFmt numFmtId="175" formatCode="&quot;Rs.&quot;\ #,##0.00"/>
    <numFmt numFmtId="176" formatCode="&quot;Rs.&quot;\ #,##0"/>
    <numFmt numFmtId="177" formatCode="&quot;Rs. &quot;#,##0"/>
    <numFmt numFmtId="178" formatCode="&quot;Rs. &quot;#,##0.00"/>
    <numFmt numFmtId="179" formatCode="[$-409]d\-mmm\-yyyy;@"/>
    <numFmt numFmtId="180" formatCode="[$-409]d\-mmm\-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87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6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6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7" fontId="20" fillId="0" borderId="11" xfId="907" quotePrefix="1" applyNumberFormat="1" applyFont="1" applyFill="1" applyBorder="1" applyAlignment="1">
      <alignment horizontal="center" vertical="top"/>
    </xf>
    <xf numFmtId="175" fontId="19" fillId="0" borderId="33" xfId="907" applyNumberFormat="1" applyFont="1" applyBorder="1" applyAlignment="1">
      <alignment horizontal="center" vertical="top" wrapText="1"/>
    </xf>
    <xf numFmtId="175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78" fontId="20" fillId="0" borderId="11" xfId="907" applyNumberFormat="1" applyFont="1" applyFill="1" applyBorder="1" applyAlignment="1">
      <alignment horizontal="center" vertical="top"/>
    </xf>
    <xf numFmtId="178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78" fontId="20" fillId="0" borderId="17" xfId="907" applyNumberFormat="1" applyFont="1" applyFill="1" applyBorder="1" applyAlignment="1">
      <alignment horizontal="center" vertical="top"/>
    </xf>
    <xf numFmtId="178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top" wrapText="1"/>
    </xf>
    <xf numFmtId="169" fontId="22" fillId="0" borderId="43" xfId="633" applyNumberFormat="1" applyFont="1" applyFill="1" applyBorder="1" applyAlignment="1">
      <alignment vertical="top" wrapText="1"/>
    </xf>
    <xf numFmtId="169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69" fontId="1" fillId="0" borderId="46" xfId="633" applyNumberFormat="1" applyFont="1" applyFill="1" applyBorder="1" applyAlignment="1">
      <alignment vertical="top" wrapText="1"/>
    </xf>
    <xf numFmtId="169" fontId="22" fillId="0" borderId="46" xfId="633" applyNumberFormat="1" applyFont="1" applyFill="1" applyBorder="1" applyAlignment="1">
      <alignment vertical="top" wrapText="1"/>
    </xf>
    <xf numFmtId="169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69" fontId="3" fillId="5" borderId="1" xfId="633" applyNumberFormat="1" applyFont="1" applyFill="1" applyBorder="1" applyAlignment="1">
      <alignment vertical="top" wrapText="1"/>
    </xf>
    <xf numFmtId="169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69" fontId="2" fillId="0" borderId="41" xfId="633" applyNumberFormat="1" applyFont="1" applyFill="1" applyBorder="1" applyAlignment="1">
      <alignment vertical="top" wrapText="1"/>
    </xf>
    <xf numFmtId="169" fontId="20" fillId="0" borderId="41" xfId="633" applyNumberFormat="1" applyFont="1" applyFill="1" applyBorder="1" applyAlignment="1">
      <alignment vertical="top" wrapText="1"/>
    </xf>
    <xf numFmtId="169" fontId="2" fillId="0" borderId="42" xfId="633" applyNumberFormat="1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center" wrapText="1"/>
    </xf>
    <xf numFmtId="169" fontId="1" fillId="0" borderId="44" xfId="633" applyNumberFormat="1" applyFont="1" applyFill="1" applyBorder="1" applyAlignment="1">
      <alignment vertical="center" wrapText="1"/>
    </xf>
    <xf numFmtId="169" fontId="1" fillId="0" borderId="43" xfId="633" applyNumberFormat="1" applyFont="1" applyBorder="1" applyAlignment="1">
      <alignment vertical="center" wrapText="1"/>
    </xf>
    <xf numFmtId="169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69" fontId="1" fillId="0" borderId="46" xfId="633" applyNumberFormat="1" applyFont="1" applyBorder="1" applyAlignment="1">
      <alignment vertical="top" wrapText="1"/>
    </xf>
    <xf numFmtId="169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69" fontId="1" fillId="0" borderId="43" xfId="633" applyNumberFormat="1" applyFont="1" applyFill="1" applyBorder="1" applyAlignment="1">
      <alignment wrapText="1"/>
    </xf>
    <xf numFmtId="169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69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69" fontId="17" fillId="0" borderId="52" xfId="633" applyNumberFormat="1" applyFont="1" applyBorder="1" applyAlignment="1">
      <alignment vertical="top" wrapText="1"/>
    </xf>
    <xf numFmtId="169" fontId="16" fillId="6" borderId="52" xfId="633" applyNumberFormat="1" applyFont="1" applyFill="1" applyBorder="1" applyAlignment="1">
      <alignment vertical="top" wrapText="1"/>
    </xf>
    <xf numFmtId="169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78" fontId="20" fillId="0" borderId="3" xfId="907" applyNumberFormat="1" applyFont="1" applyFill="1" applyBorder="1" applyAlignment="1">
      <alignment horizontal="center" vertical="top"/>
    </xf>
    <xf numFmtId="178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5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6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3" fillId="0" borderId="56" xfId="1331" applyFont="1" applyBorder="1" applyAlignment="1">
      <alignment vertical="center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7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79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79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79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6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69" fontId="19" fillId="0" borderId="67" xfId="1332" applyNumberFormat="1" applyFont="1" applyBorder="1" applyAlignment="1">
      <alignment vertical="top"/>
    </xf>
    <xf numFmtId="176" fontId="19" fillId="0" borderId="68" xfId="1331" applyNumberFormat="1" applyFont="1" applyFill="1" applyBorder="1" applyAlignment="1">
      <alignment vertical="top" wrapText="1"/>
    </xf>
    <xf numFmtId="175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6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6" fontId="19" fillId="0" borderId="72" xfId="1331" applyNumberFormat="1" applyFont="1" applyBorder="1" applyAlignment="1">
      <alignment vertical="top" wrapText="1"/>
    </xf>
    <xf numFmtId="177" fontId="20" fillId="0" borderId="11" xfId="1331" quotePrefix="1" applyNumberFormat="1" applyFont="1" applyFill="1" applyBorder="1" applyAlignment="1">
      <alignment horizontal="center" vertical="top"/>
    </xf>
    <xf numFmtId="177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7" fontId="2" fillId="8" borderId="11" xfId="1331" quotePrefix="1" applyNumberFormat="1" applyFont="1" applyFill="1" applyBorder="1" applyAlignment="1">
      <alignment horizontal="center" vertical="top"/>
    </xf>
    <xf numFmtId="177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78" fontId="20" fillId="0" borderId="11" xfId="1331" applyNumberFormat="1" applyFont="1" applyFill="1" applyBorder="1" applyAlignment="1">
      <alignment horizontal="center" vertical="top"/>
    </xf>
    <xf numFmtId="178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78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78" fontId="20" fillId="0" borderId="17" xfId="1331" applyNumberFormat="1" applyFont="1" applyFill="1" applyBorder="1" applyAlignment="1">
      <alignment horizontal="center" vertical="top"/>
    </xf>
    <xf numFmtId="178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0" fontId="19" fillId="0" borderId="43" xfId="1331" applyFont="1" applyFill="1" applyBorder="1" applyAlignment="1">
      <alignment horizontal="left" vertical="top"/>
    </xf>
    <xf numFmtId="0" fontId="19" fillId="0" borderId="64" xfId="1331" applyFont="1" applyBorder="1" applyAlignment="1">
      <alignment vertical="top"/>
    </xf>
    <xf numFmtId="0" fontId="19" fillId="0" borderId="65" xfId="1331" applyFont="1" applyBorder="1" applyAlignment="1">
      <alignment vertical="top"/>
    </xf>
    <xf numFmtId="169" fontId="19" fillId="0" borderId="43" xfId="645" applyNumberFormat="1" applyFont="1" applyFill="1" applyBorder="1" applyAlignment="1">
      <alignment wrapText="1"/>
    </xf>
    <xf numFmtId="169" fontId="21" fillId="0" borderId="43" xfId="645" applyNumberFormat="1" applyFont="1" applyFill="1" applyBorder="1" applyAlignment="1">
      <alignment wrapText="1"/>
    </xf>
    <xf numFmtId="169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69" fontId="19" fillId="0" borderId="46" xfId="645" applyNumberFormat="1" applyFont="1" applyFill="1" applyBorder="1" applyAlignment="1">
      <alignment wrapText="1"/>
    </xf>
    <xf numFmtId="169" fontId="21" fillId="0" borderId="46" xfId="645" applyNumberFormat="1" applyFont="1" applyFill="1" applyBorder="1" applyAlignment="1">
      <alignment wrapText="1"/>
    </xf>
    <xf numFmtId="169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69" fontId="2" fillId="9" borderId="1" xfId="645" applyNumberFormat="1" applyFont="1" applyFill="1" applyBorder="1" applyAlignment="1">
      <alignment wrapText="1"/>
    </xf>
    <xf numFmtId="169" fontId="2" fillId="9" borderId="12" xfId="645" applyNumberFormat="1" applyFont="1" applyFill="1" applyBorder="1" applyAlignment="1">
      <alignment wrapText="1"/>
    </xf>
    <xf numFmtId="169" fontId="2" fillId="0" borderId="41" xfId="645" applyNumberFormat="1" applyFont="1" applyFill="1" applyBorder="1" applyAlignment="1">
      <alignment wrapText="1"/>
    </xf>
    <xf numFmtId="169" fontId="20" fillId="0" borderId="41" xfId="645" applyNumberFormat="1" applyFont="1" applyFill="1" applyBorder="1" applyAlignment="1">
      <alignment wrapText="1"/>
    </xf>
    <xf numFmtId="169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69" fontId="19" fillId="0" borderId="44" xfId="645" applyNumberFormat="1" applyFont="1" applyFill="1" applyBorder="1" applyAlignment="1">
      <alignment wrapText="1"/>
    </xf>
    <xf numFmtId="169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69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69" fontId="19" fillId="0" borderId="74" xfId="645" applyNumberFormat="1" applyFont="1" applyFill="1" applyBorder="1" applyAlignment="1">
      <alignment wrapText="1"/>
    </xf>
    <xf numFmtId="169" fontId="19" fillId="0" borderId="74" xfId="645" applyNumberFormat="1" applyFont="1" applyBorder="1" applyAlignment="1">
      <alignment wrapText="1"/>
    </xf>
    <xf numFmtId="169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69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69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69" fontId="19" fillId="0" borderId="46" xfId="645" applyNumberFormat="1" applyFont="1" applyBorder="1" applyAlignment="1">
      <alignment wrapText="1"/>
    </xf>
    <xf numFmtId="169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69" fontId="2" fillId="0" borderId="52" xfId="645" applyNumberFormat="1" applyFont="1" applyBorder="1" applyAlignment="1">
      <alignment wrapText="1"/>
    </xf>
    <xf numFmtId="169" fontId="2" fillId="6" borderId="52" xfId="645" applyNumberFormat="1" applyFont="1" applyFill="1" applyBorder="1" applyAlignment="1">
      <alignment wrapText="1"/>
    </xf>
    <xf numFmtId="169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0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6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6" fontId="18" fillId="0" borderId="33" xfId="1331" applyNumberFormat="1" applyFont="1" applyBorder="1" applyAlignment="1">
      <alignment horizontal="center" vertical="top" wrapText="1"/>
    </xf>
    <xf numFmtId="175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6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7" fontId="28" fillId="0" borderId="11" xfId="1331" quotePrefix="1" applyNumberFormat="1" applyFont="1" applyFill="1" applyBorder="1" applyAlignment="1">
      <alignment horizontal="center" vertical="top"/>
    </xf>
    <xf numFmtId="175" fontId="18" fillId="0" borderId="33" xfId="1331" applyNumberFormat="1" applyFont="1" applyBorder="1" applyAlignment="1">
      <alignment horizontal="center" vertical="top" wrapText="1"/>
    </xf>
    <xf numFmtId="175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78" fontId="28" fillId="0" borderId="11" xfId="1331" applyNumberFormat="1" applyFont="1" applyFill="1" applyBorder="1" applyAlignment="1">
      <alignment horizontal="center" vertical="top"/>
    </xf>
    <xf numFmtId="178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78" fontId="28" fillId="0" borderId="3" xfId="1331" applyNumberFormat="1" applyFont="1" applyFill="1" applyBorder="1" applyAlignment="1">
      <alignment horizontal="center" vertical="top"/>
    </xf>
    <xf numFmtId="178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78" fontId="28" fillId="0" borderId="17" xfId="1331" applyNumberFormat="1" applyFont="1" applyFill="1" applyBorder="1" applyAlignment="1">
      <alignment horizontal="center" vertical="top"/>
    </xf>
    <xf numFmtId="178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top" wrapText="1"/>
    </xf>
    <xf numFmtId="169" fontId="27" fillId="0" borderId="43" xfId="633" applyNumberFormat="1" applyFont="1" applyFill="1" applyBorder="1" applyAlignment="1">
      <alignment vertical="top" wrapText="1"/>
    </xf>
    <xf numFmtId="169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69" fontId="18" fillId="0" borderId="46" xfId="633" applyNumberFormat="1" applyFont="1" applyFill="1" applyBorder="1" applyAlignment="1">
      <alignment vertical="top" wrapText="1"/>
    </xf>
    <xf numFmtId="169" fontId="27" fillId="0" borderId="46" xfId="633" applyNumberFormat="1" applyFont="1" applyFill="1" applyBorder="1" applyAlignment="1">
      <alignment vertical="top" wrapText="1"/>
    </xf>
    <xf numFmtId="169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69" fontId="17" fillId="5" borderId="1" xfId="633" applyNumberFormat="1" applyFont="1" applyFill="1" applyBorder="1" applyAlignment="1">
      <alignment vertical="top" wrapText="1"/>
    </xf>
    <xf numFmtId="169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69" fontId="17" fillId="0" borderId="41" xfId="633" applyNumberFormat="1" applyFont="1" applyFill="1" applyBorder="1" applyAlignment="1">
      <alignment vertical="top" wrapText="1"/>
    </xf>
    <xf numFmtId="169" fontId="28" fillId="0" borderId="41" xfId="633" applyNumberFormat="1" applyFont="1" applyFill="1" applyBorder="1" applyAlignment="1">
      <alignment vertical="top" wrapText="1"/>
    </xf>
    <xf numFmtId="169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center" wrapText="1"/>
    </xf>
    <xf numFmtId="169" fontId="18" fillId="0" borderId="44" xfId="633" applyNumberFormat="1" applyFont="1" applyFill="1" applyBorder="1" applyAlignment="1">
      <alignment vertical="center" wrapText="1"/>
    </xf>
    <xf numFmtId="169" fontId="18" fillId="0" borderId="43" xfId="633" applyNumberFormat="1" applyFont="1" applyBorder="1" applyAlignment="1">
      <alignment vertical="center" wrapText="1"/>
    </xf>
    <xf numFmtId="169" fontId="18" fillId="0" borderId="44" xfId="633" applyNumberFormat="1" applyFont="1" applyBorder="1" applyAlignment="1">
      <alignment vertical="center" wrapText="1"/>
    </xf>
    <xf numFmtId="169" fontId="18" fillId="0" borderId="46" xfId="633" applyNumberFormat="1" applyFont="1" applyBorder="1" applyAlignment="1">
      <alignment vertical="top" wrapText="1"/>
    </xf>
    <xf numFmtId="169" fontId="18" fillId="0" borderId="47" xfId="633" applyNumberFormat="1" applyFont="1" applyBorder="1" applyAlignment="1">
      <alignment vertical="top" wrapText="1"/>
    </xf>
    <xf numFmtId="169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69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69" fontId="17" fillId="5" borderId="82" xfId="633" applyNumberFormat="1" applyFont="1" applyFill="1" applyBorder="1" applyAlignment="1">
      <alignment vertical="top" wrapText="1"/>
    </xf>
    <xf numFmtId="169" fontId="17" fillId="5" borderId="30" xfId="633" applyNumberFormat="1" applyFont="1" applyFill="1" applyBorder="1" applyAlignment="1">
      <alignment vertical="top" wrapText="1"/>
    </xf>
    <xf numFmtId="169" fontId="18" fillId="0" borderId="43" xfId="633" applyNumberFormat="1" applyFont="1" applyFill="1" applyBorder="1" applyAlignment="1">
      <alignment wrapText="1"/>
    </xf>
    <xf numFmtId="169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69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69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43" fontId="19" fillId="0" borderId="43" xfId="645" applyNumberFormat="1" applyFont="1" applyFill="1" applyBorder="1" applyAlignment="1">
      <alignment wrapText="1"/>
    </xf>
    <xf numFmtId="43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6" xfId="1331" applyFont="1" applyBorder="1" applyAlignment="1">
      <alignment horizontal="left" vertical="top"/>
    </xf>
    <xf numFmtId="0" fontId="20" fillId="0" borderId="1" xfId="1331" applyFont="1" applyFill="1" applyBorder="1" applyAlignment="1">
      <alignment horizontal="center" vertical="center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3" fillId="0" borderId="78" xfId="1331" applyFont="1" applyBorder="1" applyAlignment="1">
      <alignment horizontal="center" vertical="top" wrapText="1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19" fillId="0" borderId="43" xfId="1331" applyFont="1" applyBorder="1" applyAlignment="1">
      <alignment horizontal="left" vertical="top" wrapText="1"/>
    </xf>
    <xf numFmtId="0" fontId="19" fillId="0" borderId="43" xfId="1331" applyFont="1" applyBorder="1" applyAlignment="1">
      <alignment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2" fillId="9" borderId="1" xfId="1331" applyFont="1" applyFill="1" applyBorder="1"/>
    <xf numFmtId="0" fontId="19" fillId="0" borderId="43" xfId="1331" applyFont="1" applyFill="1" applyBorder="1" applyAlignment="1">
      <alignment horizontal="left" vertical="top" wrapText="1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19" fillId="0" borderId="63" xfId="1331" applyFont="1" applyFill="1" applyBorder="1" applyAlignment="1">
      <alignment horizontal="left" vertical="top" wrapText="1"/>
    </xf>
    <xf numFmtId="0" fontId="19" fillId="0" borderId="64" xfId="1331" applyFont="1" applyFill="1" applyBorder="1" applyAlignment="1">
      <alignment horizontal="left" vertical="top" wrapText="1"/>
    </xf>
    <xf numFmtId="0" fontId="19" fillId="0" borderId="65" xfId="1331" applyFont="1" applyFill="1" applyBorder="1" applyAlignment="1">
      <alignment horizontal="left" vertical="top" wrapText="1"/>
    </xf>
    <xf numFmtId="0" fontId="19" fillId="0" borderId="63" xfId="1331" applyFont="1" applyFill="1" applyBorder="1" applyAlignment="1">
      <alignment horizontal="center" vertical="top"/>
    </xf>
    <xf numFmtId="0" fontId="19" fillId="0" borderId="64" xfId="1331" applyFont="1" applyFill="1" applyBorder="1" applyAlignment="1">
      <alignment horizontal="center" vertical="top"/>
    </xf>
    <xf numFmtId="0" fontId="19" fillId="0" borderId="65" xfId="1331" applyFont="1" applyFill="1" applyBorder="1" applyAlignment="1">
      <alignment horizontal="center" vertical="top"/>
    </xf>
    <xf numFmtId="0" fontId="28" fillId="0" borderId="1" xfId="1331" applyFont="1" applyFill="1" applyBorder="1" applyAlignment="1">
      <alignment horizontal="center" vertical="center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18" fillId="0" borderId="46" xfId="1331" applyFont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3" fillId="0" borderId="1" xfId="1331" applyFont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  <xf numFmtId="0" fontId="20" fillId="0" borderId="41" xfId="907" applyFont="1" applyFill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3" fillId="5" borderId="1" xfId="907" applyFont="1" applyFill="1" applyBorder="1"/>
    <xf numFmtId="0" fontId="22" fillId="0" borderId="43" xfId="907" applyFont="1" applyFill="1" applyBorder="1" applyAlignment="1">
      <alignment horizontal="left"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vertical="top" wrapText="1"/>
    </xf>
    <xf numFmtId="0" fontId="17" fillId="2" borderId="84" xfId="1331" applyFont="1" applyFill="1" applyBorder="1" applyAlignment="1">
      <alignment horizontal="center" vertical="center"/>
    </xf>
    <xf numFmtId="0" fontId="17" fillId="2" borderId="22" xfId="1331" applyFont="1" applyFill="1" applyBorder="1" applyAlignment="1">
      <alignment horizontal="center" vertical="center"/>
    </xf>
    <xf numFmtId="0" fontId="17" fillId="2" borderId="23" xfId="1331" applyFont="1" applyFill="1" applyBorder="1" applyAlignment="1">
      <alignment horizontal="center" vertical="center"/>
    </xf>
    <xf numFmtId="0" fontId="13" fillId="0" borderId="38" xfId="1331" applyFont="1" applyBorder="1" applyAlignment="1">
      <alignment horizontal="center" vertical="center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238124</xdr:colOff>
      <xdr:row>2</xdr:row>
      <xdr:rowOff>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285874" cy="970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view="pageBreakPreview" topLeftCell="A12" zoomScaleNormal="100" zoomScaleSheetLayoutView="100" zoomScalePageLayoutView="33" workbookViewId="0">
      <selection activeCell="I18" sqref="I18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586" t="s">
        <v>1</v>
      </c>
      <c r="C1" s="586"/>
      <c r="D1" s="586"/>
      <c r="E1" s="586"/>
      <c r="F1" s="586"/>
      <c r="G1" s="168"/>
    </row>
    <row r="2" spans="1:7" ht="24.75" customHeight="1">
      <c r="A2" s="170"/>
      <c r="B2" s="583" t="s">
        <v>179</v>
      </c>
      <c r="C2" s="584"/>
      <c r="D2" s="584"/>
      <c r="E2" s="585"/>
      <c r="F2" s="174" t="s">
        <v>180</v>
      </c>
      <c r="G2" s="175" t="s">
        <v>181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42691</v>
      </c>
    </row>
    <row r="5" spans="1:7" s="183" customFormat="1" ht="15.75">
      <c r="A5" s="177" t="s">
        <v>57</v>
      </c>
      <c r="B5" s="178" t="s">
        <v>152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464" t="s">
        <v>153</v>
      </c>
      <c r="C6" s="191"/>
      <c r="D6" s="180"/>
      <c r="E6" s="188" t="s">
        <v>58</v>
      </c>
      <c r="F6" s="189"/>
      <c r="G6" s="187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42682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154</v>
      </c>
      <c r="B11" s="210"/>
      <c r="C11" s="211"/>
      <c r="D11" s="187">
        <v>42521</v>
      </c>
      <c r="E11" s="209" t="s">
        <v>11</v>
      </c>
      <c r="F11" s="212"/>
      <c r="G11" s="213"/>
    </row>
    <row r="12" spans="1:7" ht="15">
      <c r="A12" s="209" t="s">
        <v>10</v>
      </c>
      <c r="B12" s="212"/>
      <c r="C12" s="214"/>
      <c r="D12" s="215"/>
      <c r="E12" s="209"/>
      <c r="F12" s="212"/>
      <c r="G12" s="213"/>
    </row>
    <row r="13" spans="1:7" ht="15">
      <c r="A13" s="209" t="s">
        <v>96</v>
      </c>
      <c r="B13" s="212"/>
      <c r="C13" s="214"/>
      <c r="D13" s="215"/>
      <c r="E13" s="216"/>
      <c r="F13" s="217"/>
      <c r="G13" s="218"/>
    </row>
    <row r="14" spans="1:7" ht="15" thickBot="1">
      <c r="A14" s="219" t="s">
        <v>12</v>
      </c>
      <c r="B14" s="220"/>
      <c r="C14" s="221"/>
      <c r="D14" s="215"/>
      <c r="E14" s="222"/>
      <c r="F14" s="223"/>
      <c r="G14" s="224"/>
    </row>
    <row r="15" spans="1:7" ht="15">
      <c r="A15" s="219" t="s">
        <v>97</v>
      </c>
      <c r="B15" s="220"/>
      <c r="C15" s="225"/>
      <c r="D15" s="226">
        <v>4303996</v>
      </c>
      <c r="E15" s="227" t="s">
        <v>162</v>
      </c>
      <c r="F15" s="228"/>
      <c r="G15" s="278">
        <v>430399.6</v>
      </c>
    </row>
    <row r="16" spans="1:7" ht="15">
      <c r="A16" s="219" t="s">
        <v>15</v>
      </c>
      <c r="B16" s="220"/>
      <c r="C16" s="225"/>
      <c r="D16" s="230"/>
      <c r="E16" s="231" t="s">
        <v>99</v>
      </c>
      <c r="F16" s="232"/>
      <c r="G16" s="233"/>
    </row>
    <row r="17" spans="1:7" ht="16.5" thickBot="1">
      <c r="A17" s="234" t="s">
        <v>17</v>
      </c>
      <c r="B17" s="191"/>
      <c r="C17" s="235"/>
      <c r="D17" s="187">
        <v>42678</v>
      </c>
      <c r="E17" s="236" t="s">
        <v>100</v>
      </c>
      <c r="F17" s="237"/>
      <c r="G17" s="238"/>
    </row>
    <row r="18" spans="1:7" ht="15">
      <c r="A18" s="234" t="s">
        <v>101</v>
      </c>
      <c r="B18" s="191"/>
      <c r="C18" s="239"/>
      <c r="D18" s="240">
        <v>4303996</v>
      </c>
      <c r="E18" s="241"/>
      <c r="F18" s="242"/>
      <c r="G18" s="243"/>
    </row>
    <row r="19" spans="1:7" ht="15" customHeight="1">
      <c r="A19" s="244" t="s">
        <v>20</v>
      </c>
      <c r="B19" s="245"/>
      <c r="C19" s="246"/>
      <c r="D19" s="247">
        <f>F47</f>
        <v>860799</v>
      </c>
      <c r="E19" s="248"/>
      <c r="F19" s="220"/>
      <c r="G19" s="215"/>
    </row>
    <row r="20" spans="1:7" ht="15">
      <c r="A20" s="248" t="s">
        <v>22</v>
      </c>
      <c r="B20" s="249"/>
      <c r="C20" s="250"/>
      <c r="D20" s="251"/>
      <c r="E20" s="248"/>
      <c r="F20" s="220"/>
      <c r="G20" s="215"/>
    </row>
    <row r="21" spans="1:7" ht="15">
      <c r="A21" s="252" t="s">
        <v>102</v>
      </c>
      <c r="B21" s="253"/>
      <c r="C21" s="254"/>
      <c r="D21" s="458" t="s">
        <v>159</v>
      </c>
      <c r="E21" s="248"/>
      <c r="F21" s="220"/>
      <c r="G21" s="215"/>
    </row>
    <row r="22" spans="1:7" ht="15" customHeight="1" thickBot="1">
      <c r="A22" s="255" t="s">
        <v>23</v>
      </c>
      <c r="B22" s="256"/>
      <c r="C22" s="257"/>
      <c r="D22" s="258" t="s">
        <v>160</v>
      </c>
      <c r="E22" s="255"/>
      <c r="F22" s="256"/>
      <c r="G22" s="224"/>
    </row>
    <row r="23" spans="1:7" s="262" customFormat="1" ht="15.75" customHeight="1">
      <c r="A23" s="259" t="s">
        <v>24</v>
      </c>
      <c r="B23" s="260"/>
      <c r="C23" s="260"/>
      <c r="D23" s="260"/>
      <c r="E23" s="260"/>
      <c r="F23" s="260"/>
      <c r="G23" s="261"/>
    </row>
    <row r="24" spans="1:7" s="267" customFormat="1" ht="15">
      <c r="A24" s="263" t="s">
        <v>0</v>
      </c>
      <c r="B24" s="503" t="s">
        <v>25</v>
      </c>
      <c r="C24" s="503"/>
      <c r="D24" s="503"/>
      <c r="E24" s="465" t="s">
        <v>26</v>
      </c>
      <c r="F24" s="265" t="s">
        <v>27</v>
      </c>
      <c r="G24" s="266" t="s">
        <v>28</v>
      </c>
    </row>
    <row r="25" spans="1:7" s="272" customFormat="1" ht="15">
      <c r="A25" s="268" t="s">
        <v>29</v>
      </c>
      <c r="B25" s="490" t="s">
        <v>30</v>
      </c>
      <c r="C25" s="490"/>
      <c r="D25" s="490"/>
      <c r="E25" s="269"/>
      <c r="F25" s="270"/>
      <c r="G25" s="271"/>
    </row>
    <row r="26" spans="1:7" s="280" customFormat="1" ht="21" customHeight="1">
      <c r="A26" s="273" t="s">
        <v>74</v>
      </c>
      <c r="B26" s="504" t="s">
        <v>176</v>
      </c>
      <c r="C26" s="505"/>
      <c r="D26" s="506"/>
      <c r="E26" s="277">
        <v>430400</v>
      </c>
      <c r="F26" s="277">
        <f>G26-E26</f>
        <v>0</v>
      </c>
      <c r="G26" s="279">
        <v>430400</v>
      </c>
    </row>
    <row r="27" spans="1:7" s="280" customFormat="1" ht="28.5" customHeight="1">
      <c r="A27" s="273" t="s">
        <v>75</v>
      </c>
      <c r="B27" s="507" t="s">
        <v>183</v>
      </c>
      <c r="C27" s="508"/>
      <c r="D27" s="509"/>
      <c r="E27" s="277">
        <v>3012796.8</v>
      </c>
      <c r="F27" s="277">
        <f>G27-E27</f>
        <v>0</v>
      </c>
      <c r="G27" s="279">
        <v>3012796.8</v>
      </c>
    </row>
    <row r="28" spans="1:7" s="280" customFormat="1" ht="21" customHeight="1">
      <c r="A28" s="273" t="s">
        <v>76</v>
      </c>
      <c r="B28" s="504" t="s">
        <v>184</v>
      </c>
      <c r="C28" s="505"/>
      <c r="D28" s="506"/>
      <c r="E28" s="277"/>
      <c r="F28" s="277">
        <f>G28-E28</f>
        <v>860799</v>
      </c>
      <c r="G28" s="279">
        <f>ROUND(D18*20%,0)</f>
        <v>860799</v>
      </c>
    </row>
    <row r="29" spans="1:7" s="280" customFormat="1" ht="0.75" customHeight="1">
      <c r="A29" s="281"/>
      <c r="B29" s="497"/>
      <c r="C29" s="497"/>
      <c r="D29" s="497"/>
      <c r="E29" s="282"/>
      <c r="F29" s="283"/>
      <c r="G29" s="284"/>
    </row>
    <row r="30" spans="1:7" s="262" customFormat="1" ht="21" customHeight="1">
      <c r="A30" s="285"/>
      <c r="B30" s="489" t="s">
        <v>31</v>
      </c>
      <c r="C30" s="501"/>
      <c r="D30" s="501"/>
      <c r="E30" s="286">
        <v>3443196.8</v>
      </c>
      <c r="F30" s="286">
        <f>SUM(F25:F29)</f>
        <v>860799</v>
      </c>
      <c r="G30" s="287">
        <f>SUM(G25:G29)</f>
        <v>4303995.8</v>
      </c>
    </row>
    <row r="31" spans="1:7" s="272" customFormat="1" ht="15">
      <c r="A31" s="268" t="s">
        <v>32</v>
      </c>
      <c r="B31" s="490" t="s">
        <v>33</v>
      </c>
      <c r="C31" s="490"/>
      <c r="D31" s="490"/>
      <c r="E31" s="288"/>
      <c r="F31" s="289"/>
      <c r="G31" s="290"/>
    </row>
    <row r="32" spans="1:7" s="280" customFormat="1" ht="14.25">
      <c r="A32" s="291" t="s">
        <v>77</v>
      </c>
      <c r="B32" s="502" t="s">
        <v>141</v>
      </c>
      <c r="C32" s="502"/>
      <c r="D32" s="502"/>
      <c r="E32" s="277"/>
      <c r="F32" s="292"/>
      <c r="G32" s="292"/>
    </row>
    <row r="33" spans="1:9" s="294" customFormat="1" ht="14.25">
      <c r="A33" s="273" t="s">
        <v>78</v>
      </c>
      <c r="B33" s="497" t="s">
        <v>103</v>
      </c>
      <c r="C33" s="497"/>
      <c r="D33" s="497"/>
      <c r="E33" s="277"/>
      <c r="F33" s="277">
        <f>G33-E33</f>
        <v>0</v>
      </c>
      <c r="G33" s="293"/>
    </row>
    <row r="34" spans="1:9" s="294" customFormat="1" ht="14.25">
      <c r="A34" s="273" t="s">
        <v>34</v>
      </c>
      <c r="B34" s="497" t="s">
        <v>139</v>
      </c>
      <c r="C34" s="497"/>
      <c r="D34" s="497"/>
      <c r="E34" s="277"/>
      <c r="F34" s="295">
        <f>G34-E34</f>
        <v>0</v>
      </c>
      <c r="G34" s="292"/>
    </row>
    <row r="35" spans="1:9" s="294" customFormat="1" ht="0.75" customHeight="1">
      <c r="A35" s="296"/>
      <c r="B35" s="497"/>
      <c r="C35" s="497"/>
      <c r="D35" s="497"/>
      <c r="E35" s="297"/>
      <c r="F35" s="298"/>
      <c r="G35" s="299"/>
    </row>
    <row r="36" spans="1:9" s="262" customFormat="1" ht="21" customHeight="1">
      <c r="A36" s="285"/>
      <c r="B36" s="489" t="s">
        <v>35</v>
      </c>
      <c r="C36" s="489"/>
      <c r="D36" s="489"/>
      <c r="E36" s="286">
        <v>3443196.8</v>
      </c>
      <c r="F36" s="287">
        <f>SUM(F30:F34)</f>
        <v>860799</v>
      </c>
      <c r="G36" s="287">
        <f>SUM(G30:G34)</f>
        <v>4303995.8</v>
      </c>
    </row>
    <row r="37" spans="1:9" s="272" customFormat="1" ht="15">
      <c r="A37" s="268" t="s">
        <v>36</v>
      </c>
      <c r="B37" s="490" t="s">
        <v>37</v>
      </c>
      <c r="C37" s="490"/>
      <c r="D37" s="490"/>
      <c r="E37" s="288"/>
      <c r="F37" s="289"/>
      <c r="G37" s="290"/>
      <c r="I37" s="272">
        <f>43055962*5/100</f>
        <v>2152798.1</v>
      </c>
    </row>
    <row r="38" spans="1:9" ht="24" customHeight="1">
      <c r="A38" s="300" t="s">
        <v>38</v>
      </c>
      <c r="B38" s="491" t="s">
        <v>167</v>
      </c>
      <c r="C38" s="492"/>
      <c r="D38" s="493"/>
      <c r="E38" s="277"/>
      <c r="F38" s="277"/>
      <c r="G38" s="292"/>
      <c r="I38" s="301"/>
    </row>
    <row r="39" spans="1:9" ht="21" customHeight="1">
      <c r="A39" s="300" t="s">
        <v>72</v>
      </c>
      <c r="B39" s="491" t="s">
        <v>104</v>
      </c>
      <c r="C39" s="492"/>
      <c r="D39" s="493"/>
      <c r="E39" s="277"/>
      <c r="F39" s="277">
        <f>G39-E39</f>
        <v>0</v>
      </c>
      <c r="G39" s="292"/>
      <c r="I39" s="301"/>
    </row>
    <row r="40" spans="1:9" ht="21" customHeight="1">
      <c r="A40" s="300" t="s">
        <v>73</v>
      </c>
      <c r="B40" s="494" t="s">
        <v>105</v>
      </c>
      <c r="C40" s="495"/>
      <c r="D40" s="496"/>
      <c r="E40" s="277"/>
      <c r="F40" s="277">
        <f>G40-E40</f>
        <v>0</v>
      </c>
      <c r="G40" s="292"/>
    </row>
    <row r="41" spans="1:9" ht="0.75" customHeight="1">
      <c r="A41" s="300"/>
      <c r="B41" s="494"/>
      <c r="C41" s="495"/>
      <c r="D41" s="496"/>
      <c r="E41" s="277"/>
      <c r="F41" s="277"/>
      <c r="G41" s="292"/>
    </row>
    <row r="42" spans="1:9" s="262" customFormat="1" ht="21" customHeight="1">
      <c r="A42" s="302"/>
      <c r="B42" s="489" t="s">
        <v>39</v>
      </c>
      <c r="C42" s="489"/>
      <c r="D42" s="489"/>
      <c r="E42" s="286"/>
      <c r="F42" s="286"/>
      <c r="G42" s="287"/>
    </row>
    <row r="43" spans="1:9" s="272" customFormat="1" ht="15">
      <c r="A43" s="268" t="s">
        <v>41</v>
      </c>
      <c r="B43" s="490" t="s">
        <v>106</v>
      </c>
      <c r="C43" s="490"/>
      <c r="D43" s="490"/>
      <c r="E43" s="288"/>
      <c r="F43" s="289"/>
      <c r="G43" s="290"/>
    </row>
    <row r="44" spans="1:9" s="294" customFormat="1" ht="21" customHeight="1">
      <c r="A44" s="273" t="s">
        <v>43</v>
      </c>
      <c r="B44" s="491" t="s">
        <v>140</v>
      </c>
      <c r="C44" s="492"/>
      <c r="D44" s="493"/>
      <c r="E44" s="456"/>
      <c r="F44" s="456"/>
      <c r="G44" s="457"/>
    </row>
    <row r="45" spans="1:9" ht="0.75" customHeight="1">
      <c r="A45" s="300"/>
      <c r="B45" s="494"/>
      <c r="C45" s="495"/>
      <c r="D45" s="496"/>
      <c r="E45" s="277"/>
      <c r="F45" s="277"/>
      <c r="G45" s="292"/>
    </row>
    <row r="46" spans="1:9" s="262" customFormat="1" ht="21" customHeight="1">
      <c r="A46" s="302"/>
      <c r="B46" s="489" t="s">
        <v>107</v>
      </c>
      <c r="C46" s="489"/>
      <c r="D46" s="489"/>
      <c r="E46" s="286">
        <v>0</v>
      </c>
      <c r="F46" s="286">
        <f t="shared" ref="F46:G46" si="0">SUM(F43:F45)</f>
        <v>0</v>
      </c>
      <c r="G46" s="287">
        <f t="shared" si="0"/>
        <v>0</v>
      </c>
    </row>
    <row r="47" spans="1:9" s="262" customFormat="1" ht="21" customHeight="1">
      <c r="A47" s="285"/>
      <c r="B47" s="489" t="s">
        <v>108</v>
      </c>
      <c r="C47" s="489"/>
      <c r="D47" s="489"/>
      <c r="E47" s="286">
        <v>3443196.8</v>
      </c>
      <c r="F47" s="286">
        <f>F36</f>
        <v>860799</v>
      </c>
      <c r="G47" s="286">
        <f>G36</f>
        <v>4303995.8</v>
      </c>
    </row>
    <row r="48" spans="1:9" s="272" customFormat="1" ht="15">
      <c r="A48" s="268" t="s">
        <v>109</v>
      </c>
      <c r="B48" s="490" t="s">
        <v>110</v>
      </c>
      <c r="C48" s="490"/>
      <c r="D48" s="490"/>
      <c r="E48" s="288"/>
      <c r="F48" s="289"/>
      <c r="G48" s="290"/>
    </row>
    <row r="49" spans="1:7" s="294" customFormat="1" ht="21" customHeight="1">
      <c r="A49" s="273" t="s">
        <v>111</v>
      </c>
      <c r="B49" s="497" t="s">
        <v>112</v>
      </c>
      <c r="C49" s="498"/>
      <c r="D49" s="498"/>
      <c r="E49" s="277"/>
      <c r="F49" s="277"/>
      <c r="G49" s="303"/>
    </row>
    <row r="50" spans="1:7" s="294" customFormat="1" ht="21" customHeight="1">
      <c r="A50" s="273" t="s">
        <v>113</v>
      </c>
      <c r="B50" s="497" t="s">
        <v>114</v>
      </c>
      <c r="C50" s="498"/>
      <c r="D50" s="498"/>
      <c r="E50" s="277"/>
      <c r="F50" s="277"/>
      <c r="G50" s="303"/>
    </row>
    <row r="51" spans="1:7" s="294" customFormat="1" ht="21" customHeight="1">
      <c r="A51" s="304" t="s">
        <v>115</v>
      </c>
      <c r="B51" s="497" t="s">
        <v>116</v>
      </c>
      <c r="C51" s="497"/>
      <c r="D51" s="497"/>
      <c r="E51" s="277"/>
      <c r="F51" s="277"/>
      <c r="G51" s="303"/>
    </row>
    <row r="52" spans="1:7" s="294" customFormat="1" ht="0.75" customHeight="1">
      <c r="A52" s="281"/>
      <c r="B52" s="499"/>
      <c r="C52" s="500"/>
      <c r="D52" s="500"/>
      <c r="E52" s="305"/>
      <c r="F52" s="282"/>
      <c r="G52" s="306"/>
    </row>
    <row r="53" spans="1:7" s="262" customFormat="1" ht="21" customHeight="1">
      <c r="A53" s="285"/>
      <c r="B53" s="489" t="s">
        <v>117</v>
      </c>
      <c r="C53" s="489"/>
      <c r="D53" s="489"/>
      <c r="E53" s="286"/>
      <c r="F53" s="286">
        <f>SUM(F48:F52)</f>
        <v>0</v>
      </c>
      <c r="G53" s="287"/>
    </row>
    <row r="54" spans="1:7" s="311" customFormat="1" ht="21" customHeight="1" thickBot="1">
      <c r="A54" s="307"/>
      <c r="B54" s="471" t="s">
        <v>118</v>
      </c>
      <c r="C54" s="472"/>
      <c r="D54" s="472"/>
      <c r="E54" s="308"/>
      <c r="F54" s="309"/>
      <c r="G54" s="310"/>
    </row>
    <row r="55" spans="1:7" s="294" customFormat="1" ht="21" customHeight="1" thickTop="1">
      <c r="A55" s="312" t="s">
        <v>119</v>
      </c>
      <c r="B55" s="313" t="s">
        <v>120</v>
      </c>
      <c r="C55" s="313"/>
      <c r="D55" s="313"/>
      <c r="E55" s="313"/>
      <c r="F55" s="313"/>
      <c r="G55" s="314"/>
    </row>
    <row r="56" spans="1:7" s="294" customFormat="1" ht="21" customHeight="1">
      <c r="A56" s="315"/>
      <c r="B56" s="191" t="s">
        <v>121</v>
      </c>
      <c r="C56" s="191"/>
      <c r="D56" s="191"/>
      <c r="E56" s="191"/>
      <c r="F56" s="191"/>
      <c r="G56" s="316"/>
    </row>
    <row r="57" spans="1:7" s="183" customFormat="1" ht="2.25" customHeight="1">
      <c r="A57" s="317"/>
      <c r="B57" s="318"/>
      <c r="C57" s="318"/>
      <c r="D57" s="319"/>
      <c r="E57" s="319"/>
      <c r="F57" s="319"/>
      <c r="G57" s="320"/>
    </row>
    <row r="58" spans="1:7" ht="15.75" customHeight="1">
      <c r="A58" s="473" t="s">
        <v>49</v>
      </c>
      <c r="B58" s="474"/>
      <c r="C58" s="475"/>
      <c r="D58" s="475"/>
      <c r="E58" s="475"/>
      <c r="F58" s="475"/>
      <c r="G58" s="476"/>
    </row>
    <row r="59" spans="1:7" ht="15.75" customHeight="1">
      <c r="A59" s="477" t="s">
        <v>50</v>
      </c>
      <c r="B59" s="478"/>
      <c r="C59" s="478"/>
      <c r="D59" s="478"/>
      <c r="E59" s="479"/>
      <c r="F59" s="477" t="s">
        <v>182</v>
      </c>
      <c r="G59" s="479"/>
    </row>
    <row r="60" spans="1:7" ht="42.75" customHeight="1">
      <c r="A60" s="480"/>
      <c r="B60" s="481"/>
      <c r="C60" s="323"/>
      <c r="D60" s="480"/>
      <c r="E60" s="481"/>
      <c r="F60" s="480"/>
      <c r="G60" s="481"/>
    </row>
    <row r="61" spans="1:7" ht="17.25" customHeight="1">
      <c r="A61" s="324" t="s">
        <v>81</v>
      </c>
      <c r="B61" s="325"/>
      <c r="C61" s="326" t="s">
        <v>94</v>
      </c>
      <c r="D61" s="480"/>
      <c r="E61" s="481"/>
      <c r="F61" s="480" t="s">
        <v>123</v>
      </c>
      <c r="G61" s="481"/>
    </row>
    <row r="62" spans="1:7" ht="15.75" customHeight="1">
      <c r="A62" s="473" t="s">
        <v>52</v>
      </c>
      <c r="B62" s="474"/>
      <c r="C62" s="475"/>
      <c r="D62" s="475"/>
      <c r="E62" s="475"/>
      <c r="F62" s="475"/>
      <c r="G62" s="476"/>
    </row>
    <row r="63" spans="1:7" ht="15.75" customHeight="1">
      <c r="A63" s="477" t="s">
        <v>82</v>
      </c>
      <c r="B63" s="478"/>
      <c r="C63" s="482"/>
      <c r="D63" s="482"/>
      <c r="E63" s="482"/>
      <c r="F63" s="482"/>
      <c r="G63" s="483"/>
    </row>
    <row r="64" spans="1:7" ht="51.75" customHeight="1">
      <c r="A64" s="480"/>
      <c r="B64" s="481"/>
      <c r="C64" s="323"/>
      <c r="D64" s="480"/>
      <c r="E64" s="481"/>
      <c r="F64" s="480"/>
      <c r="G64" s="481"/>
    </row>
    <row r="65" spans="1:7" ht="15" customHeight="1" thickBot="1">
      <c r="A65" s="327" t="s">
        <v>124</v>
      </c>
      <c r="B65" s="328"/>
      <c r="C65" s="329" t="s">
        <v>125</v>
      </c>
      <c r="D65" s="484" t="s">
        <v>126</v>
      </c>
      <c r="E65" s="485"/>
      <c r="F65" s="484"/>
      <c r="G65" s="485"/>
    </row>
    <row r="66" spans="1:7" ht="4.5" hidden="1" customHeight="1">
      <c r="A66" s="486"/>
      <c r="B66" s="487"/>
      <c r="C66" s="487"/>
      <c r="D66" s="487"/>
      <c r="E66" s="487"/>
      <c r="F66" s="487"/>
      <c r="G66" s="488"/>
    </row>
    <row r="67" spans="1:7" ht="20.100000000000001" customHeight="1" thickBot="1">
      <c r="A67" s="466" t="s">
        <v>127</v>
      </c>
      <c r="B67" s="467"/>
      <c r="C67" s="468"/>
      <c r="D67" s="469"/>
      <c r="E67" s="469"/>
      <c r="F67" s="469"/>
      <c r="G67" s="470"/>
    </row>
  </sheetData>
  <mergeCells count="50">
    <mergeCell ref="B1:F1"/>
    <mergeCell ref="B2:E2"/>
    <mergeCell ref="A60:B60"/>
    <mergeCell ref="D60:E60"/>
    <mergeCell ref="F60:G60"/>
    <mergeCell ref="A64:B64"/>
    <mergeCell ref="D64:E64"/>
    <mergeCell ref="F64:G64"/>
    <mergeCell ref="A62:G62"/>
    <mergeCell ref="A63:G63"/>
    <mergeCell ref="D65:E65"/>
    <mergeCell ref="F65:G65"/>
    <mergeCell ref="A66:G66"/>
    <mergeCell ref="A67:G67"/>
    <mergeCell ref="B54:D54"/>
    <mergeCell ref="A58:G58"/>
    <mergeCell ref="A59:E59"/>
    <mergeCell ref="F59:G59"/>
    <mergeCell ref="D61:E61"/>
    <mergeCell ref="F61:G61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0" zoomScaleNormal="100" zoomScaleSheetLayoutView="100" zoomScalePageLayoutView="33" workbookViewId="0">
      <selection activeCell="D17" sqref="D17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174</v>
      </c>
      <c r="C2" s="172"/>
      <c r="D2" s="172"/>
      <c r="E2" s="173"/>
      <c r="F2" s="174" t="s">
        <v>54</v>
      </c>
      <c r="G2" s="175" t="s">
        <v>175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42587</v>
      </c>
    </row>
    <row r="5" spans="1:7" s="183" customFormat="1" ht="15.75">
      <c r="A5" s="177" t="s">
        <v>57</v>
      </c>
      <c r="B5" s="178" t="s">
        <v>152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464" t="s">
        <v>153</v>
      </c>
      <c r="C6" s="191"/>
      <c r="D6" s="180"/>
      <c r="E6" s="188" t="s">
        <v>58</v>
      </c>
      <c r="F6" s="189"/>
      <c r="G6" s="187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42586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154</v>
      </c>
      <c r="B11" s="210"/>
      <c r="C11" s="211"/>
      <c r="D11" s="187">
        <v>42521</v>
      </c>
      <c r="E11" s="209" t="s">
        <v>11</v>
      </c>
      <c r="F11" s="212"/>
      <c r="G11" s="213"/>
    </row>
    <row r="12" spans="1:7" ht="15">
      <c r="A12" s="209" t="s">
        <v>10</v>
      </c>
      <c r="B12" s="212"/>
      <c r="C12" s="214"/>
      <c r="D12" s="215"/>
      <c r="E12" s="209"/>
      <c r="F12" s="212"/>
      <c r="G12" s="213"/>
    </row>
    <row r="13" spans="1:7" ht="15">
      <c r="A13" s="209" t="s">
        <v>96</v>
      </c>
      <c r="B13" s="212"/>
      <c r="C13" s="214"/>
      <c r="D13" s="215"/>
      <c r="E13" s="216"/>
      <c r="F13" s="217"/>
      <c r="G13" s="218"/>
    </row>
    <row r="14" spans="1:7" ht="15" thickBot="1">
      <c r="A14" s="219" t="s">
        <v>12</v>
      </c>
      <c r="B14" s="220"/>
      <c r="C14" s="221"/>
      <c r="D14" s="215"/>
      <c r="E14" s="222"/>
      <c r="F14" s="223"/>
      <c r="G14" s="224"/>
    </row>
    <row r="15" spans="1:7" ht="15">
      <c r="A15" s="219" t="s">
        <v>97</v>
      </c>
      <c r="B15" s="220"/>
      <c r="C15" s="225"/>
      <c r="D15" s="226">
        <v>4303996</v>
      </c>
      <c r="E15" s="227" t="s">
        <v>162</v>
      </c>
      <c r="F15" s="228"/>
      <c r="G15" s="278">
        <v>430399.6</v>
      </c>
    </row>
    <row r="16" spans="1:7" ht="15">
      <c r="A16" s="219" t="s">
        <v>15</v>
      </c>
      <c r="B16" s="220"/>
      <c r="C16" s="225"/>
      <c r="D16" s="230"/>
      <c r="E16" s="231" t="s">
        <v>99</v>
      </c>
      <c r="F16" s="232"/>
      <c r="G16" s="233"/>
    </row>
    <row r="17" spans="1:7" ht="16.5" thickBot="1">
      <c r="A17" s="234" t="s">
        <v>17</v>
      </c>
      <c r="B17" s="191"/>
      <c r="C17" s="235"/>
      <c r="D17" s="187">
        <v>42579</v>
      </c>
      <c r="E17" s="236" t="s">
        <v>100</v>
      </c>
      <c r="F17" s="237"/>
      <c r="G17" s="238"/>
    </row>
    <row r="18" spans="1:7" ht="15">
      <c r="A18" s="234" t="s">
        <v>101</v>
      </c>
      <c r="B18" s="191"/>
      <c r="C18" s="239"/>
      <c r="D18" s="240">
        <v>1271384</v>
      </c>
      <c r="E18" s="241"/>
      <c r="F18" s="242"/>
      <c r="G18" s="243"/>
    </row>
    <row r="19" spans="1:7" ht="15" customHeight="1">
      <c r="A19" s="244" t="s">
        <v>20</v>
      </c>
      <c r="B19" s="245"/>
      <c r="C19" s="246"/>
      <c r="D19" s="247">
        <f>F47</f>
        <v>889968.79999999981</v>
      </c>
      <c r="E19" s="248"/>
      <c r="F19" s="220"/>
      <c r="G19" s="215"/>
    </row>
    <row r="20" spans="1:7" ht="15">
      <c r="A20" s="248" t="s">
        <v>22</v>
      </c>
      <c r="B20" s="249"/>
      <c r="C20" s="250"/>
      <c r="D20" s="251"/>
      <c r="E20" s="248"/>
      <c r="F20" s="220"/>
      <c r="G20" s="215"/>
    </row>
    <row r="21" spans="1:7" ht="15">
      <c r="A21" s="252" t="s">
        <v>102</v>
      </c>
      <c r="B21" s="253"/>
      <c r="C21" s="254"/>
      <c r="D21" s="458" t="s">
        <v>159</v>
      </c>
      <c r="E21" s="248"/>
      <c r="F21" s="220"/>
      <c r="G21" s="215"/>
    </row>
    <row r="22" spans="1:7" ht="15" customHeight="1" thickBot="1">
      <c r="A22" s="255" t="s">
        <v>23</v>
      </c>
      <c r="B22" s="256"/>
      <c r="C22" s="257"/>
      <c r="D22" s="258" t="s">
        <v>160</v>
      </c>
      <c r="E22" s="255"/>
      <c r="F22" s="256"/>
      <c r="G22" s="224"/>
    </row>
    <row r="23" spans="1:7" s="262" customFormat="1" ht="15.75" customHeight="1">
      <c r="A23" s="259" t="s">
        <v>24</v>
      </c>
      <c r="B23" s="260"/>
      <c r="C23" s="260"/>
      <c r="D23" s="260"/>
      <c r="E23" s="260"/>
      <c r="F23" s="260"/>
      <c r="G23" s="261"/>
    </row>
    <row r="24" spans="1:7" s="267" customFormat="1" ht="15">
      <c r="A24" s="263" t="s">
        <v>0</v>
      </c>
      <c r="B24" s="503" t="s">
        <v>25</v>
      </c>
      <c r="C24" s="503"/>
      <c r="D24" s="503"/>
      <c r="E24" s="463" t="s">
        <v>26</v>
      </c>
      <c r="F24" s="265" t="s">
        <v>27</v>
      </c>
      <c r="G24" s="266" t="s">
        <v>28</v>
      </c>
    </row>
    <row r="25" spans="1:7" s="272" customFormat="1" ht="15">
      <c r="A25" s="268" t="s">
        <v>29</v>
      </c>
      <c r="B25" s="490" t="s">
        <v>30</v>
      </c>
      <c r="C25" s="490"/>
      <c r="D25" s="490"/>
      <c r="E25" s="269"/>
      <c r="F25" s="270"/>
      <c r="G25" s="271"/>
    </row>
    <row r="26" spans="1:7" s="280" customFormat="1" ht="21" customHeight="1">
      <c r="A26" s="273" t="s">
        <v>74</v>
      </c>
      <c r="B26" s="504" t="s">
        <v>176</v>
      </c>
      <c r="C26" s="505"/>
      <c r="D26" s="506"/>
      <c r="E26" s="277">
        <v>430400</v>
      </c>
      <c r="F26" s="277">
        <f>G26-E26</f>
        <v>0</v>
      </c>
      <c r="G26" s="279">
        <v>430400</v>
      </c>
    </row>
    <row r="27" spans="1:7" s="280" customFormat="1" ht="28.5" customHeight="1">
      <c r="A27" s="273" t="s">
        <v>75</v>
      </c>
      <c r="B27" s="507" t="s">
        <v>178</v>
      </c>
      <c r="C27" s="508"/>
      <c r="D27" s="509"/>
      <c r="E27" s="277">
        <v>2122828</v>
      </c>
      <c r="F27" s="277">
        <f>G27-E27</f>
        <v>889968.79999999981</v>
      </c>
      <c r="G27" s="279">
        <v>3012796.8</v>
      </c>
    </row>
    <row r="28" spans="1:7" s="280" customFormat="1" ht="21" customHeight="1">
      <c r="A28" s="273" t="s">
        <v>76</v>
      </c>
      <c r="B28" s="504" t="s">
        <v>177</v>
      </c>
      <c r="C28" s="505"/>
      <c r="D28" s="506"/>
      <c r="E28" s="277"/>
      <c r="F28" s="278"/>
      <c r="G28" s="279"/>
    </row>
    <row r="29" spans="1:7" s="280" customFormat="1" ht="0.75" customHeight="1">
      <c r="A29" s="281"/>
      <c r="B29" s="497"/>
      <c r="C29" s="497"/>
      <c r="D29" s="497"/>
      <c r="E29" s="282"/>
      <c r="F29" s="283"/>
      <c r="G29" s="284"/>
    </row>
    <row r="30" spans="1:7" s="262" customFormat="1" ht="21" customHeight="1">
      <c r="A30" s="285"/>
      <c r="B30" s="489" t="s">
        <v>31</v>
      </c>
      <c r="C30" s="501"/>
      <c r="D30" s="501"/>
      <c r="E30" s="286">
        <f>E27+E26</f>
        <v>2553228</v>
      </c>
      <c r="F30" s="286">
        <f>SUM(F25:F29)</f>
        <v>889968.79999999981</v>
      </c>
      <c r="G30" s="287">
        <f>SUM(G25:G29)</f>
        <v>3443196.8</v>
      </c>
    </row>
    <row r="31" spans="1:7" s="272" customFormat="1" ht="15">
      <c r="A31" s="268" t="s">
        <v>32</v>
      </c>
      <c r="B31" s="490" t="s">
        <v>33</v>
      </c>
      <c r="C31" s="490"/>
      <c r="D31" s="490"/>
      <c r="E31" s="288"/>
      <c r="F31" s="289"/>
      <c r="G31" s="290"/>
    </row>
    <row r="32" spans="1:7" s="280" customFormat="1" ht="14.25">
      <c r="A32" s="291" t="s">
        <v>77</v>
      </c>
      <c r="B32" s="502" t="s">
        <v>141</v>
      </c>
      <c r="C32" s="502"/>
      <c r="D32" s="502"/>
      <c r="E32" s="277"/>
      <c r="F32" s="292"/>
      <c r="G32" s="292"/>
    </row>
    <row r="33" spans="1:9" s="294" customFormat="1" ht="14.25">
      <c r="A33" s="273" t="s">
        <v>78</v>
      </c>
      <c r="B33" s="497" t="s">
        <v>103</v>
      </c>
      <c r="C33" s="497"/>
      <c r="D33" s="497"/>
      <c r="E33" s="277"/>
      <c r="F33" s="277">
        <f>G33-E33</f>
        <v>0</v>
      </c>
      <c r="G33" s="293"/>
    </row>
    <row r="34" spans="1:9" s="294" customFormat="1" ht="14.25">
      <c r="A34" s="273" t="s">
        <v>34</v>
      </c>
      <c r="B34" s="497" t="s">
        <v>139</v>
      </c>
      <c r="C34" s="497"/>
      <c r="D34" s="497"/>
      <c r="E34" s="277"/>
      <c r="F34" s="295">
        <f>G34-E34</f>
        <v>0</v>
      </c>
      <c r="G34" s="292"/>
    </row>
    <row r="35" spans="1:9" s="294" customFormat="1" ht="0.75" customHeight="1">
      <c r="A35" s="296"/>
      <c r="B35" s="497"/>
      <c r="C35" s="497"/>
      <c r="D35" s="497"/>
      <c r="E35" s="297"/>
      <c r="F35" s="298"/>
      <c r="G35" s="299"/>
    </row>
    <row r="36" spans="1:9" s="262" customFormat="1" ht="21" customHeight="1">
      <c r="A36" s="285"/>
      <c r="B36" s="489" t="s">
        <v>35</v>
      </c>
      <c r="C36" s="489"/>
      <c r="D36" s="489"/>
      <c r="E36" s="286">
        <f>E30</f>
        <v>2553228</v>
      </c>
      <c r="F36" s="287">
        <f>SUM(F30:F34)</f>
        <v>889968.79999999981</v>
      </c>
      <c r="G36" s="287">
        <f>SUM(G30:G34)</f>
        <v>3443196.8</v>
      </c>
    </row>
    <row r="37" spans="1:9" s="272" customFormat="1" ht="15">
      <c r="A37" s="268" t="s">
        <v>36</v>
      </c>
      <c r="B37" s="490" t="s">
        <v>37</v>
      </c>
      <c r="C37" s="490"/>
      <c r="D37" s="490"/>
      <c r="E37" s="288"/>
      <c r="F37" s="289"/>
      <c r="G37" s="290"/>
      <c r="I37" s="272">
        <f>43055962*5/100</f>
        <v>2152798.1</v>
      </c>
    </row>
    <row r="38" spans="1:9" ht="24" customHeight="1">
      <c r="A38" s="300" t="s">
        <v>38</v>
      </c>
      <c r="B38" s="491" t="s">
        <v>167</v>
      </c>
      <c r="C38" s="492"/>
      <c r="D38" s="493"/>
      <c r="E38" s="277"/>
      <c r="F38" s="277"/>
      <c r="G38" s="292"/>
      <c r="I38" s="301"/>
    </row>
    <row r="39" spans="1:9" ht="21" customHeight="1">
      <c r="A39" s="300" t="s">
        <v>72</v>
      </c>
      <c r="B39" s="491" t="s">
        <v>104</v>
      </c>
      <c r="C39" s="492"/>
      <c r="D39" s="493"/>
      <c r="E39" s="277"/>
      <c r="F39" s="277">
        <f>G39-E39</f>
        <v>0</v>
      </c>
      <c r="G39" s="292"/>
      <c r="I39" s="301"/>
    </row>
    <row r="40" spans="1:9" ht="21" customHeight="1">
      <c r="A40" s="300" t="s">
        <v>73</v>
      </c>
      <c r="B40" s="494" t="s">
        <v>105</v>
      </c>
      <c r="C40" s="495"/>
      <c r="D40" s="496"/>
      <c r="E40" s="277"/>
      <c r="F40" s="277">
        <f>G40-E40</f>
        <v>0</v>
      </c>
      <c r="G40" s="292"/>
    </row>
    <row r="41" spans="1:9" ht="0.75" customHeight="1">
      <c r="A41" s="300"/>
      <c r="B41" s="494"/>
      <c r="C41" s="495"/>
      <c r="D41" s="496"/>
      <c r="E41" s="277"/>
      <c r="F41" s="277"/>
      <c r="G41" s="292"/>
    </row>
    <row r="42" spans="1:9" s="262" customFormat="1" ht="21" customHeight="1">
      <c r="A42" s="302"/>
      <c r="B42" s="489" t="s">
        <v>39</v>
      </c>
      <c r="C42" s="489"/>
      <c r="D42" s="489"/>
      <c r="E42" s="286"/>
      <c r="F42" s="286"/>
      <c r="G42" s="287"/>
    </row>
    <row r="43" spans="1:9" s="272" customFormat="1" ht="15">
      <c r="A43" s="268" t="s">
        <v>41</v>
      </c>
      <c r="B43" s="490" t="s">
        <v>106</v>
      </c>
      <c r="C43" s="490"/>
      <c r="D43" s="490"/>
      <c r="E43" s="288"/>
      <c r="F43" s="289"/>
      <c r="G43" s="290"/>
    </row>
    <row r="44" spans="1:9" s="294" customFormat="1" ht="21" customHeight="1">
      <c r="A44" s="273" t="s">
        <v>43</v>
      </c>
      <c r="B44" s="491" t="s">
        <v>140</v>
      </c>
      <c r="C44" s="492"/>
      <c r="D44" s="493"/>
      <c r="E44" s="456"/>
      <c r="F44" s="456"/>
      <c r="G44" s="457"/>
    </row>
    <row r="45" spans="1:9" ht="0.75" customHeight="1">
      <c r="A45" s="300"/>
      <c r="B45" s="494"/>
      <c r="C45" s="495"/>
      <c r="D45" s="496"/>
      <c r="E45" s="277"/>
      <c r="F45" s="277"/>
      <c r="G45" s="292"/>
    </row>
    <row r="46" spans="1:9" s="262" customFormat="1" ht="21" customHeight="1">
      <c r="A46" s="302"/>
      <c r="B46" s="489" t="s">
        <v>107</v>
      </c>
      <c r="C46" s="489"/>
      <c r="D46" s="489"/>
      <c r="E46" s="286">
        <v>0</v>
      </c>
      <c r="F46" s="286">
        <f t="shared" ref="F46:G46" si="0">SUM(F43:F45)</f>
        <v>0</v>
      </c>
      <c r="G46" s="287">
        <f t="shared" si="0"/>
        <v>0</v>
      </c>
    </row>
    <row r="47" spans="1:9" s="262" customFormat="1" ht="21" customHeight="1">
      <c r="A47" s="285"/>
      <c r="B47" s="489" t="s">
        <v>108</v>
      </c>
      <c r="C47" s="489"/>
      <c r="D47" s="489"/>
      <c r="E47" s="286">
        <f>E36</f>
        <v>2553228</v>
      </c>
      <c r="F47" s="286">
        <f>F36</f>
        <v>889968.79999999981</v>
      </c>
      <c r="G47" s="286">
        <f>G36</f>
        <v>3443196.8</v>
      </c>
    </row>
    <row r="48" spans="1:9" s="272" customFormat="1" ht="15">
      <c r="A48" s="268" t="s">
        <v>109</v>
      </c>
      <c r="B48" s="490" t="s">
        <v>110</v>
      </c>
      <c r="C48" s="490"/>
      <c r="D48" s="490"/>
      <c r="E48" s="288"/>
      <c r="F48" s="289"/>
      <c r="G48" s="290"/>
    </row>
    <row r="49" spans="1:7" s="294" customFormat="1" ht="21" customHeight="1">
      <c r="A49" s="273" t="s">
        <v>111</v>
      </c>
      <c r="B49" s="497" t="s">
        <v>112</v>
      </c>
      <c r="C49" s="498"/>
      <c r="D49" s="498"/>
      <c r="E49" s="277"/>
      <c r="F49" s="277"/>
      <c r="G49" s="303"/>
    </row>
    <row r="50" spans="1:7" s="294" customFormat="1" ht="21" customHeight="1">
      <c r="A50" s="273" t="s">
        <v>113</v>
      </c>
      <c r="B50" s="497" t="s">
        <v>114</v>
      </c>
      <c r="C50" s="498"/>
      <c r="D50" s="498"/>
      <c r="E50" s="277"/>
      <c r="F50" s="277"/>
      <c r="G50" s="303"/>
    </row>
    <row r="51" spans="1:7" s="294" customFormat="1" ht="21" customHeight="1">
      <c r="A51" s="304" t="s">
        <v>115</v>
      </c>
      <c r="B51" s="497" t="s">
        <v>116</v>
      </c>
      <c r="C51" s="497"/>
      <c r="D51" s="497"/>
      <c r="E51" s="277"/>
      <c r="F51" s="277"/>
      <c r="G51" s="303"/>
    </row>
    <row r="52" spans="1:7" s="294" customFormat="1" ht="0.75" customHeight="1">
      <c r="A52" s="281"/>
      <c r="B52" s="499"/>
      <c r="C52" s="500"/>
      <c r="D52" s="500"/>
      <c r="E52" s="305"/>
      <c r="F52" s="282"/>
      <c r="G52" s="306"/>
    </row>
    <row r="53" spans="1:7" s="262" customFormat="1" ht="21" customHeight="1">
      <c r="A53" s="285"/>
      <c r="B53" s="489" t="s">
        <v>117</v>
      </c>
      <c r="C53" s="489"/>
      <c r="D53" s="489"/>
      <c r="E53" s="286"/>
      <c r="F53" s="286">
        <f>SUM(F48:F52)</f>
        <v>0</v>
      </c>
      <c r="G53" s="287"/>
    </row>
    <row r="54" spans="1:7" s="311" customFormat="1" ht="21" customHeight="1" thickBot="1">
      <c r="A54" s="307"/>
      <c r="B54" s="471" t="s">
        <v>118</v>
      </c>
      <c r="C54" s="472"/>
      <c r="D54" s="472"/>
      <c r="E54" s="308"/>
      <c r="F54" s="309"/>
      <c r="G54" s="310"/>
    </row>
    <row r="55" spans="1:7" s="294" customFormat="1" ht="21" customHeight="1" thickTop="1">
      <c r="A55" s="312" t="s">
        <v>119</v>
      </c>
      <c r="B55" s="313" t="s">
        <v>120</v>
      </c>
      <c r="C55" s="313"/>
      <c r="D55" s="313"/>
      <c r="E55" s="313"/>
      <c r="F55" s="313"/>
      <c r="G55" s="314"/>
    </row>
    <row r="56" spans="1:7" s="294" customFormat="1" ht="21" customHeight="1">
      <c r="A56" s="315"/>
      <c r="B56" s="191" t="s">
        <v>121</v>
      </c>
      <c r="C56" s="191"/>
      <c r="D56" s="191"/>
      <c r="E56" s="191"/>
      <c r="F56" s="191"/>
      <c r="G56" s="316"/>
    </row>
    <row r="57" spans="1:7" s="183" customFormat="1" ht="2.25" customHeight="1">
      <c r="A57" s="317"/>
      <c r="B57" s="318"/>
      <c r="C57" s="318"/>
      <c r="D57" s="319"/>
      <c r="E57" s="319"/>
      <c r="F57" s="319"/>
      <c r="G57" s="320"/>
    </row>
    <row r="58" spans="1:7" ht="15.75" customHeight="1">
      <c r="A58" s="473" t="s">
        <v>49</v>
      </c>
      <c r="B58" s="474"/>
      <c r="C58" s="475"/>
      <c r="D58" s="475"/>
      <c r="E58" s="475"/>
      <c r="F58" s="475"/>
      <c r="G58" s="476"/>
    </row>
    <row r="59" spans="1:7" ht="15.75" customHeight="1">
      <c r="A59" s="477" t="s">
        <v>50</v>
      </c>
      <c r="B59" s="478"/>
      <c r="C59" s="478"/>
      <c r="D59" s="478"/>
      <c r="E59" s="479"/>
      <c r="F59" s="477" t="s">
        <v>122</v>
      </c>
      <c r="G59" s="479"/>
    </row>
    <row r="60" spans="1:7" ht="42.75" customHeight="1">
      <c r="A60" s="321"/>
      <c r="B60" s="322"/>
      <c r="C60" s="323"/>
      <c r="D60" s="321"/>
      <c r="E60" s="322"/>
      <c r="F60" s="321"/>
      <c r="G60" s="322"/>
    </row>
    <row r="61" spans="1:7" ht="12.75">
      <c r="A61" s="324" t="s">
        <v>81</v>
      </c>
      <c r="B61" s="325"/>
      <c r="C61" s="326" t="s">
        <v>94</v>
      </c>
      <c r="D61" s="480"/>
      <c r="E61" s="481"/>
      <c r="F61" s="480" t="s">
        <v>123</v>
      </c>
      <c r="G61" s="481"/>
    </row>
    <row r="62" spans="1:7" ht="15.75" customHeight="1">
      <c r="A62" s="473" t="s">
        <v>52</v>
      </c>
      <c r="B62" s="474"/>
      <c r="C62" s="475"/>
      <c r="D62" s="475"/>
      <c r="E62" s="475"/>
      <c r="F62" s="475"/>
      <c r="G62" s="476"/>
    </row>
    <row r="63" spans="1:7" ht="15.75" customHeight="1">
      <c r="A63" s="477" t="s">
        <v>82</v>
      </c>
      <c r="B63" s="478"/>
      <c r="C63" s="482"/>
      <c r="D63" s="482"/>
      <c r="E63" s="482"/>
      <c r="F63" s="482"/>
      <c r="G63" s="483"/>
    </row>
    <row r="64" spans="1:7" ht="51.75" customHeight="1">
      <c r="A64" s="321"/>
      <c r="B64" s="322"/>
      <c r="C64" s="323"/>
      <c r="D64" s="321"/>
      <c r="E64" s="322"/>
      <c r="F64" s="321"/>
      <c r="G64" s="322"/>
    </row>
    <row r="65" spans="1:7" ht="12.75" customHeight="1" thickBot="1">
      <c r="A65" s="327" t="s">
        <v>124</v>
      </c>
      <c r="B65" s="328"/>
      <c r="C65" s="329" t="s">
        <v>125</v>
      </c>
      <c r="D65" s="484" t="s">
        <v>126</v>
      </c>
      <c r="E65" s="485"/>
      <c r="F65" s="484"/>
      <c r="G65" s="485"/>
    </row>
    <row r="66" spans="1:7" ht="4.5" hidden="1" customHeight="1">
      <c r="A66" s="486"/>
      <c r="B66" s="487"/>
      <c r="C66" s="487"/>
      <c r="D66" s="487"/>
      <c r="E66" s="487"/>
      <c r="F66" s="487"/>
      <c r="G66" s="488"/>
    </row>
    <row r="67" spans="1:7" ht="20.100000000000001" customHeight="1" thickBot="1">
      <c r="A67" s="466" t="s">
        <v>127</v>
      </c>
      <c r="B67" s="467"/>
      <c r="C67" s="468"/>
      <c r="D67" s="469"/>
      <c r="E67" s="469"/>
      <c r="F67" s="469"/>
      <c r="G67" s="470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9" zoomScaleNormal="100" zoomScaleSheetLayoutView="100" zoomScalePageLayoutView="33" workbookViewId="0">
      <selection activeCell="F32" sqref="F3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171</v>
      </c>
      <c r="C2" s="172"/>
      <c r="D2" s="172"/>
      <c r="E2" s="173"/>
      <c r="F2" s="174" t="s">
        <v>54</v>
      </c>
      <c r="G2" s="175" t="s">
        <v>172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42586</v>
      </c>
    </row>
    <row r="5" spans="1:7" s="183" customFormat="1" ht="15.75">
      <c r="A5" s="177" t="s">
        <v>57</v>
      </c>
      <c r="B5" s="178" t="s">
        <v>152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153</v>
      </c>
      <c r="C6" s="191"/>
      <c r="D6" s="180"/>
      <c r="E6" s="188" t="s">
        <v>58</v>
      </c>
      <c r="F6" s="189"/>
      <c r="G6" s="187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42584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154</v>
      </c>
      <c r="B11" s="210"/>
      <c r="C11" s="211"/>
      <c r="D11" s="187">
        <v>42521</v>
      </c>
      <c r="E11" s="209" t="s">
        <v>11</v>
      </c>
      <c r="F11" s="212"/>
      <c r="G11" s="213"/>
    </row>
    <row r="12" spans="1:7" ht="15">
      <c r="A12" s="209" t="s">
        <v>10</v>
      </c>
      <c r="B12" s="212"/>
      <c r="C12" s="214"/>
      <c r="D12" s="215"/>
      <c r="E12" s="209"/>
      <c r="F12" s="212"/>
      <c r="G12" s="213"/>
    </row>
    <row r="13" spans="1:7" ht="15">
      <c r="A13" s="209" t="s">
        <v>96</v>
      </c>
      <c r="B13" s="212"/>
      <c r="C13" s="214"/>
      <c r="D13" s="215"/>
      <c r="E13" s="216"/>
      <c r="F13" s="217"/>
      <c r="G13" s="218"/>
    </row>
    <row r="14" spans="1:7" ht="15" thickBot="1">
      <c r="A14" s="219" t="s">
        <v>12</v>
      </c>
      <c r="B14" s="220"/>
      <c r="C14" s="221"/>
      <c r="D14" s="215"/>
      <c r="E14" s="222"/>
      <c r="F14" s="223"/>
      <c r="G14" s="224"/>
    </row>
    <row r="15" spans="1:7" ht="15">
      <c r="A15" s="219" t="s">
        <v>97</v>
      </c>
      <c r="B15" s="220"/>
      <c r="C15" s="225"/>
      <c r="D15" s="226">
        <v>4303996</v>
      </c>
      <c r="E15" s="227" t="s">
        <v>162</v>
      </c>
      <c r="F15" s="228"/>
      <c r="G15" s="278">
        <v>430399.6</v>
      </c>
    </row>
    <row r="16" spans="1:7" ht="15">
      <c r="A16" s="219" t="s">
        <v>15</v>
      </c>
      <c r="B16" s="220"/>
      <c r="C16" s="225"/>
      <c r="D16" s="230"/>
      <c r="E16" s="231" t="s">
        <v>99</v>
      </c>
      <c r="F16" s="232"/>
      <c r="G16" s="233"/>
    </row>
    <row r="17" spans="1:7" ht="16.5" thickBot="1">
      <c r="A17" s="234" t="s">
        <v>17</v>
      </c>
      <c r="B17" s="191"/>
      <c r="C17" s="235"/>
      <c r="D17" s="187">
        <v>42576</v>
      </c>
      <c r="E17" s="236" t="s">
        <v>100</v>
      </c>
      <c r="F17" s="237"/>
      <c r="G17" s="238"/>
    </row>
    <row r="18" spans="1:7" ht="15">
      <c r="A18" s="234" t="s">
        <v>101</v>
      </c>
      <c r="B18" s="191"/>
      <c r="C18" s="239"/>
      <c r="D18" s="240">
        <v>546478</v>
      </c>
      <c r="E18" s="241"/>
      <c r="F18" s="242"/>
      <c r="G18" s="243"/>
    </row>
    <row r="19" spans="1:7" ht="15" customHeight="1">
      <c r="A19" s="244" t="s">
        <v>20</v>
      </c>
      <c r="B19" s="245"/>
      <c r="C19" s="246"/>
      <c r="D19" s="247">
        <f>F47</f>
        <v>546478</v>
      </c>
      <c r="E19" s="248"/>
      <c r="F19" s="220"/>
      <c r="G19" s="215"/>
    </row>
    <row r="20" spans="1:7" ht="15">
      <c r="A20" s="248" t="s">
        <v>22</v>
      </c>
      <c r="B20" s="249"/>
      <c r="C20" s="250"/>
      <c r="D20" s="251"/>
      <c r="E20" s="248"/>
      <c r="F20" s="220"/>
      <c r="G20" s="215"/>
    </row>
    <row r="21" spans="1:7" ht="15">
      <c r="A21" s="252" t="s">
        <v>102</v>
      </c>
      <c r="B21" s="253"/>
      <c r="C21" s="254"/>
      <c r="D21" s="458" t="s">
        <v>159</v>
      </c>
      <c r="E21" s="248"/>
      <c r="F21" s="220"/>
      <c r="G21" s="215"/>
    </row>
    <row r="22" spans="1:7" ht="15" customHeight="1" thickBot="1">
      <c r="A22" s="255" t="s">
        <v>23</v>
      </c>
      <c r="B22" s="256"/>
      <c r="C22" s="257"/>
      <c r="D22" s="258" t="s">
        <v>160</v>
      </c>
      <c r="E22" s="255"/>
      <c r="F22" s="256"/>
      <c r="G22" s="224"/>
    </row>
    <row r="23" spans="1:7" s="262" customFormat="1" ht="15.75" customHeight="1">
      <c r="A23" s="259" t="s">
        <v>24</v>
      </c>
      <c r="B23" s="260"/>
      <c r="C23" s="260"/>
      <c r="D23" s="260"/>
      <c r="E23" s="260"/>
      <c r="F23" s="260"/>
      <c r="G23" s="261"/>
    </row>
    <row r="24" spans="1:7" s="267" customFormat="1" ht="15">
      <c r="A24" s="263" t="s">
        <v>0</v>
      </c>
      <c r="B24" s="503" t="s">
        <v>25</v>
      </c>
      <c r="C24" s="503"/>
      <c r="D24" s="503"/>
      <c r="E24" s="462" t="s">
        <v>26</v>
      </c>
      <c r="F24" s="265" t="s">
        <v>27</v>
      </c>
      <c r="G24" s="266" t="s">
        <v>28</v>
      </c>
    </row>
    <row r="25" spans="1:7" s="272" customFormat="1" ht="15">
      <c r="A25" s="268" t="s">
        <v>29</v>
      </c>
      <c r="B25" s="490" t="s">
        <v>30</v>
      </c>
      <c r="C25" s="490"/>
      <c r="D25" s="490"/>
      <c r="E25" s="269"/>
      <c r="F25" s="270"/>
      <c r="G25" s="271"/>
    </row>
    <row r="26" spans="1:7" s="280" customFormat="1" ht="21" customHeight="1">
      <c r="A26" s="273" t="s">
        <v>74</v>
      </c>
      <c r="B26" s="504" t="s">
        <v>173</v>
      </c>
      <c r="C26" s="505"/>
      <c r="D26" s="506"/>
      <c r="E26" s="277">
        <v>2486134</v>
      </c>
      <c r="F26" s="277">
        <f>G26-E26</f>
        <v>546478</v>
      </c>
      <c r="G26" s="279">
        <v>3032612</v>
      </c>
    </row>
    <row r="27" spans="1:7" s="280" customFormat="1" ht="21" customHeight="1">
      <c r="A27" s="273" t="s">
        <v>75</v>
      </c>
      <c r="B27" s="504" t="s">
        <v>149</v>
      </c>
      <c r="C27" s="505"/>
      <c r="D27" s="506"/>
      <c r="E27" s="277"/>
      <c r="F27" s="278"/>
      <c r="G27" s="279"/>
    </row>
    <row r="28" spans="1:7" s="280" customFormat="1" ht="21" customHeight="1">
      <c r="A28" s="273"/>
      <c r="B28" s="510"/>
      <c r="C28" s="511"/>
      <c r="D28" s="512"/>
      <c r="E28" s="277"/>
      <c r="F28" s="278"/>
      <c r="G28" s="279"/>
    </row>
    <row r="29" spans="1:7" s="280" customFormat="1" ht="0.75" customHeight="1">
      <c r="A29" s="281"/>
      <c r="B29" s="497"/>
      <c r="C29" s="497"/>
      <c r="D29" s="497"/>
      <c r="E29" s="282"/>
      <c r="F29" s="283"/>
      <c r="G29" s="284"/>
    </row>
    <row r="30" spans="1:7" s="262" customFormat="1" ht="21" customHeight="1">
      <c r="A30" s="285"/>
      <c r="B30" s="489" t="s">
        <v>31</v>
      </c>
      <c r="C30" s="501"/>
      <c r="D30" s="501"/>
      <c r="E30" s="286">
        <v>2486134</v>
      </c>
      <c r="F30" s="286">
        <f>SUM(F25:F29)</f>
        <v>546478</v>
      </c>
      <c r="G30" s="287">
        <f>SUM(G25:G29)</f>
        <v>3032612</v>
      </c>
    </row>
    <row r="31" spans="1:7" s="272" customFormat="1" ht="15">
      <c r="A31" s="268" t="s">
        <v>32</v>
      </c>
      <c r="B31" s="490" t="s">
        <v>33</v>
      </c>
      <c r="C31" s="490"/>
      <c r="D31" s="490"/>
      <c r="E31" s="288"/>
      <c r="F31" s="289"/>
      <c r="G31" s="290"/>
    </row>
    <row r="32" spans="1:7" s="280" customFormat="1" ht="14.25">
      <c r="A32" s="291" t="s">
        <v>77</v>
      </c>
      <c r="B32" s="502" t="s">
        <v>141</v>
      </c>
      <c r="C32" s="502"/>
      <c r="D32" s="502"/>
      <c r="E32" s="277"/>
      <c r="F32" s="292"/>
      <c r="G32" s="292"/>
    </row>
    <row r="33" spans="1:9" s="294" customFormat="1" ht="14.25">
      <c r="A33" s="273" t="s">
        <v>78</v>
      </c>
      <c r="B33" s="497" t="s">
        <v>103</v>
      </c>
      <c r="C33" s="497"/>
      <c r="D33" s="497"/>
      <c r="E33" s="277"/>
      <c r="F33" s="277">
        <f>G33-E33</f>
        <v>0</v>
      </c>
      <c r="G33" s="293"/>
    </row>
    <row r="34" spans="1:9" s="294" customFormat="1" ht="14.25">
      <c r="A34" s="273" t="s">
        <v>34</v>
      </c>
      <c r="B34" s="497" t="s">
        <v>139</v>
      </c>
      <c r="C34" s="497"/>
      <c r="D34" s="497"/>
      <c r="E34" s="277"/>
      <c r="F34" s="295">
        <f>G34-E34</f>
        <v>0</v>
      </c>
      <c r="G34" s="292"/>
    </row>
    <row r="35" spans="1:9" s="294" customFormat="1" ht="0.75" customHeight="1">
      <c r="A35" s="296"/>
      <c r="B35" s="497"/>
      <c r="C35" s="497"/>
      <c r="D35" s="497"/>
      <c r="E35" s="297"/>
      <c r="F35" s="298"/>
      <c r="G35" s="299"/>
    </row>
    <row r="36" spans="1:9" s="262" customFormat="1" ht="21" customHeight="1">
      <c r="A36" s="285"/>
      <c r="B36" s="489" t="s">
        <v>35</v>
      </c>
      <c r="C36" s="489"/>
      <c r="D36" s="489"/>
      <c r="E36" s="286">
        <v>2486134</v>
      </c>
      <c r="F36" s="287">
        <f>SUM(F30:F34)</f>
        <v>546478</v>
      </c>
      <c r="G36" s="287">
        <f>SUM(G30:G34)</f>
        <v>3032612</v>
      </c>
    </row>
    <row r="37" spans="1:9" s="272" customFormat="1" ht="15">
      <c r="A37" s="268" t="s">
        <v>36</v>
      </c>
      <c r="B37" s="490" t="s">
        <v>37</v>
      </c>
      <c r="C37" s="490"/>
      <c r="D37" s="490"/>
      <c r="E37" s="288"/>
      <c r="F37" s="289"/>
      <c r="G37" s="290"/>
      <c r="I37" s="272">
        <f>43055962*5/100</f>
        <v>2152798.1</v>
      </c>
    </row>
    <row r="38" spans="1:9" ht="24" customHeight="1">
      <c r="A38" s="300" t="s">
        <v>38</v>
      </c>
      <c r="B38" s="491" t="s">
        <v>167</v>
      </c>
      <c r="C38" s="492"/>
      <c r="D38" s="493"/>
      <c r="E38" s="277"/>
      <c r="F38" s="277"/>
      <c r="G38" s="292"/>
      <c r="I38" s="301"/>
    </row>
    <row r="39" spans="1:9" ht="21" customHeight="1">
      <c r="A39" s="300" t="s">
        <v>72</v>
      </c>
      <c r="B39" s="491" t="s">
        <v>104</v>
      </c>
      <c r="C39" s="492"/>
      <c r="D39" s="493"/>
      <c r="E39" s="277"/>
      <c r="F39" s="277">
        <f>G39-E39</f>
        <v>0</v>
      </c>
      <c r="G39" s="292"/>
      <c r="I39" s="301"/>
    </row>
    <row r="40" spans="1:9" ht="21" customHeight="1">
      <c r="A40" s="300" t="s">
        <v>73</v>
      </c>
      <c r="B40" s="494" t="s">
        <v>105</v>
      </c>
      <c r="C40" s="495"/>
      <c r="D40" s="496"/>
      <c r="E40" s="277"/>
      <c r="F40" s="277">
        <f>G40-E40</f>
        <v>0</v>
      </c>
      <c r="G40" s="292"/>
    </row>
    <row r="41" spans="1:9" ht="0.75" customHeight="1">
      <c r="A41" s="300"/>
      <c r="B41" s="494"/>
      <c r="C41" s="495"/>
      <c r="D41" s="496"/>
      <c r="E41" s="277"/>
      <c r="F41" s="277"/>
      <c r="G41" s="292"/>
    </row>
    <row r="42" spans="1:9" s="262" customFormat="1" ht="21" customHeight="1">
      <c r="A42" s="302"/>
      <c r="B42" s="489" t="s">
        <v>39</v>
      </c>
      <c r="C42" s="489"/>
      <c r="D42" s="489"/>
      <c r="E42" s="286"/>
      <c r="F42" s="286"/>
      <c r="G42" s="287"/>
    </row>
    <row r="43" spans="1:9" s="272" customFormat="1" ht="15">
      <c r="A43" s="268" t="s">
        <v>41</v>
      </c>
      <c r="B43" s="490" t="s">
        <v>106</v>
      </c>
      <c r="C43" s="490"/>
      <c r="D43" s="490"/>
      <c r="E43" s="288"/>
      <c r="F43" s="289"/>
      <c r="G43" s="290"/>
    </row>
    <row r="44" spans="1:9" s="294" customFormat="1" ht="21" customHeight="1">
      <c r="A44" s="273" t="s">
        <v>43</v>
      </c>
      <c r="B44" s="491" t="s">
        <v>140</v>
      </c>
      <c r="C44" s="492"/>
      <c r="D44" s="493"/>
      <c r="E44" s="456"/>
      <c r="F44" s="456"/>
      <c r="G44" s="457"/>
    </row>
    <row r="45" spans="1:9" ht="0.75" customHeight="1">
      <c r="A45" s="300"/>
      <c r="B45" s="494"/>
      <c r="C45" s="495"/>
      <c r="D45" s="496"/>
      <c r="E45" s="277"/>
      <c r="F45" s="277"/>
      <c r="G45" s="292"/>
    </row>
    <row r="46" spans="1:9" s="262" customFormat="1" ht="21" customHeight="1">
      <c r="A46" s="302"/>
      <c r="B46" s="489" t="s">
        <v>107</v>
      </c>
      <c r="C46" s="489"/>
      <c r="D46" s="489"/>
      <c r="E46" s="286">
        <v>0</v>
      </c>
      <c r="F46" s="286">
        <f t="shared" ref="F46:G46" si="0">SUM(F43:F45)</f>
        <v>0</v>
      </c>
      <c r="G46" s="287">
        <f t="shared" si="0"/>
        <v>0</v>
      </c>
    </row>
    <row r="47" spans="1:9" s="262" customFormat="1" ht="21" customHeight="1">
      <c r="A47" s="285"/>
      <c r="B47" s="489" t="s">
        <v>108</v>
      </c>
      <c r="C47" s="489"/>
      <c r="D47" s="489"/>
      <c r="E47" s="286">
        <v>2486134</v>
      </c>
      <c r="F47" s="286">
        <f>F36</f>
        <v>546478</v>
      </c>
      <c r="G47" s="286">
        <f>G36</f>
        <v>3032612</v>
      </c>
    </row>
    <row r="48" spans="1:9" s="272" customFormat="1" ht="15">
      <c r="A48" s="268" t="s">
        <v>109</v>
      </c>
      <c r="B48" s="490" t="s">
        <v>110</v>
      </c>
      <c r="C48" s="490"/>
      <c r="D48" s="490"/>
      <c r="E48" s="288"/>
      <c r="F48" s="289"/>
      <c r="G48" s="290"/>
    </row>
    <row r="49" spans="1:7" s="294" customFormat="1" ht="21" customHeight="1">
      <c r="A49" s="273" t="s">
        <v>111</v>
      </c>
      <c r="B49" s="497" t="s">
        <v>112</v>
      </c>
      <c r="C49" s="498"/>
      <c r="D49" s="498"/>
      <c r="E49" s="277"/>
      <c r="F49" s="277"/>
      <c r="G49" s="303"/>
    </row>
    <row r="50" spans="1:7" s="294" customFormat="1" ht="21" customHeight="1">
      <c r="A50" s="273" t="s">
        <v>113</v>
      </c>
      <c r="B50" s="497" t="s">
        <v>114</v>
      </c>
      <c r="C50" s="498"/>
      <c r="D50" s="498"/>
      <c r="E50" s="277"/>
      <c r="F50" s="277"/>
      <c r="G50" s="303"/>
    </row>
    <row r="51" spans="1:7" s="294" customFormat="1" ht="21" customHeight="1">
      <c r="A51" s="304" t="s">
        <v>115</v>
      </c>
      <c r="B51" s="497" t="s">
        <v>116</v>
      </c>
      <c r="C51" s="497"/>
      <c r="D51" s="497"/>
      <c r="E51" s="277"/>
      <c r="F51" s="277"/>
      <c r="G51" s="303"/>
    </row>
    <row r="52" spans="1:7" s="294" customFormat="1" ht="0.75" customHeight="1">
      <c r="A52" s="281"/>
      <c r="B52" s="499"/>
      <c r="C52" s="500"/>
      <c r="D52" s="500"/>
      <c r="E52" s="305"/>
      <c r="F52" s="282"/>
      <c r="G52" s="306"/>
    </row>
    <row r="53" spans="1:7" s="262" customFormat="1" ht="21" customHeight="1">
      <c r="A53" s="285"/>
      <c r="B53" s="489" t="s">
        <v>117</v>
      </c>
      <c r="C53" s="489"/>
      <c r="D53" s="489"/>
      <c r="E53" s="286"/>
      <c r="F53" s="286">
        <f>SUM(F48:F52)</f>
        <v>0</v>
      </c>
      <c r="G53" s="287"/>
    </row>
    <row r="54" spans="1:7" s="311" customFormat="1" ht="21" customHeight="1" thickBot="1">
      <c r="A54" s="307"/>
      <c r="B54" s="471" t="s">
        <v>118</v>
      </c>
      <c r="C54" s="472"/>
      <c r="D54" s="472"/>
      <c r="E54" s="308"/>
      <c r="F54" s="309"/>
      <c r="G54" s="310"/>
    </row>
    <row r="55" spans="1:7" s="294" customFormat="1" ht="21" customHeight="1" thickTop="1">
      <c r="A55" s="312" t="s">
        <v>119</v>
      </c>
      <c r="B55" s="313" t="s">
        <v>120</v>
      </c>
      <c r="C55" s="313"/>
      <c r="D55" s="313"/>
      <c r="E55" s="313"/>
      <c r="F55" s="313"/>
      <c r="G55" s="314"/>
    </row>
    <row r="56" spans="1:7" s="294" customFormat="1" ht="21" customHeight="1">
      <c r="A56" s="315"/>
      <c r="B56" s="191" t="s">
        <v>121</v>
      </c>
      <c r="C56" s="191"/>
      <c r="D56" s="191"/>
      <c r="E56" s="191"/>
      <c r="F56" s="191"/>
      <c r="G56" s="316"/>
    </row>
    <row r="57" spans="1:7" s="183" customFormat="1" ht="2.25" customHeight="1">
      <c r="A57" s="317"/>
      <c r="B57" s="318"/>
      <c r="C57" s="318"/>
      <c r="D57" s="319"/>
      <c r="E57" s="319"/>
      <c r="F57" s="319"/>
      <c r="G57" s="320"/>
    </row>
    <row r="58" spans="1:7" ht="15.75" customHeight="1">
      <c r="A58" s="473" t="s">
        <v>49</v>
      </c>
      <c r="B58" s="474"/>
      <c r="C58" s="475"/>
      <c r="D58" s="475"/>
      <c r="E58" s="475"/>
      <c r="F58" s="475"/>
      <c r="G58" s="476"/>
    </row>
    <row r="59" spans="1:7" ht="15.75" customHeight="1">
      <c r="A59" s="477" t="s">
        <v>50</v>
      </c>
      <c r="B59" s="478"/>
      <c r="C59" s="478"/>
      <c r="D59" s="478"/>
      <c r="E59" s="479"/>
      <c r="F59" s="477" t="s">
        <v>122</v>
      </c>
      <c r="G59" s="479"/>
    </row>
    <row r="60" spans="1:7" ht="42.75" customHeight="1">
      <c r="A60" s="321"/>
      <c r="B60" s="322"/>
      <c r="C60" s="323"/>
      <c r="D60" s="321"/>
      <c r="E60" s="322"/>
      <c r="F60" s="321"/>
      <c r="G60" s="322"/>
    </row>
    <row r="61" spans="1:7" ht="12.75">
      <c r="A61" s="324" t="s">
        <v>81</v>
      </c>
      <c r="B61" s="325"/>
      <c r="C61" s="326" t="s">
        <v>94</v>
      </c>
      <c r="D61" s="480"/>
      <c r="E61" s="481"/>
      <c r="F61" s="480" t="s">
        <v>123</v>
      </c>
      <c r="G61" s="481"/>
    </row>
    <row r="62" spans="1:7" ht="15.75" customHeight="1">
      <c r="A62" s="473" t="s">
        <v>52</v>
      </c>
      <c r="B62" s="474"/>
      <c r="C62" s="475"/>
      <c r="D62" s="475"/>
      <c r="E62" s="475"/>
      <c r="F62" s="475"/>
      <c r="G62" s="476"/>
    </row>
    <row r="63" spans="1:7" ht="15.75" customHeight="1">
      <c r="A63" s="477" t="s">
        <v>82</v>
      </c>
      <c r="B63" s="478"/>
      <c r="C63" s="482"/>
      <c r="D63" s="482"/>
      <c r="E63" s="482"/>
      <c r="F63" s="482"/>
      <c r="G63" s="483"/>
    </row>
    <row r="64" spans="1:7" ht="51.75" customHeight="1">
      <c r="A64" s="321"/>
      <c r="B64" s="322"/>
      <c r="C64" s="323"/>
      <c r="D64" s="321"/>
      <c r="E64" s="322"/>
      <c r="F64" s="321"/>
      <c r="G64" s="322"/>
    </row>
    <row r="65" spans="1:7" ht="12.75" customHeight="1" thickBot="1">
      <c r="A65" s="327" t="s">
        <v>124</v>
      </c>
      <c r="B65" s="328"/>
      <c r="C65" s="329" t="s">
        <v>125</v>
      </c>
      <c r="D65" s="484" t="s">
        <v>126</v>
      </c>
      <c r="E65" s="485"/>
      <c r="F65" s="484"/>
      <c r="G65" s="485"/>
    </row>
    <row r="66" spans="1:7" ht="4.5" hidden="1" customHeight="1">
      <c r="A66" s="486"/>
      <c r="B66" s="487"/>
      <c r="C66" s="487"/>
      <c r="D66" s="487"/>
      <c r="E66" s="487"/>
      <c r="F66" s="487"/>
      <c r="G66" s="488"/>
    </row>
    <row r="67" spans="1:7" ht="20.100000000000001" customHeight="1" thickBot="1">
      <c r="A67" s="466" t="s">
        <v>127</v>
      </c>
      <c r="B67" s="467"/>
      <c r="C67" s="468"/>
      <c r="D67" s="469"/>
      <c r="E67" s="469"/>
      <c r="F67" s="469"/>
      <c r="G67" s="470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3" zoomScaleNormal="100" zoomScaleSheetLayoutView="100" zoomScalePageLayoutView="33" workbookViewId="0">
      <selection activeCell="F36" sqref="F36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168</v>
      </c>
      <c r="C2" s="172"/>
      <c r="D2" s="172"/>
      <c r="E2" s="173"/>
      <c r="F2" s="174" t="s">
        <v>54</v>
      </c>
      <c r="G2" s="175" t="s">
        <v>169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42574</v>
      </c>
    </row>
    <row r="5" spans="1:7" s="183" customFormat="1" ht="15.75">
      <c r="A5" s="177" t="s">
        <v>57</v>
      </c>
      <c r="B5" s="178" t="s">
        <v>152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153</v>
      </c>
      <c r="C6" s="191"/>
      <c r="D6" s="180"/>
      <c r="E6" s="188" t="s">
        <v>58</v>
      </c>
      <c r="F6" s="189"/>
      <c r="G6" s="187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42573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154</v>
      </c>
      <c r="B11" s="210"/>
      <c r="C11" s="211"/>
      <c r="D11" s="187">
        <v>42521</v>
      </c>
      <c r="E11" s="209" t="s">
        <v>11</v>
      </c>
      <c r="F11" s="212"/>
      <c r="G11" s="213"/>
    </row>
    <row r="12" spans="1:7" ht="15">
      <c r="A12" s="209" t="s">
        <v>10</v>
      </c>
      <c r="B12" s="212"/>
      <c r="C12" s="214"/>
      <c r="D12" s="215"/>
      <c r="E12" s="209"/>
      <c r="F12" s="212"/>
      <c r="G12" s="213"/>
    </row>
    <row r="13" spans="1:7" ht="15">
      <c r="A13" s="209" t="s">
        <v>96</v>
      </c>
      <c r="B13" s="212"/>
      <c r="C13" s="214"/>
      <c r="D13" s="215"/>
      <c r="E13" s="216"/>
      <c r="F13" s="217"/>
      <c r="G13" s="218"/>
    </row>
    <row r="14" spans="1:7" ht="15" thickBot="1">
      <c r="A14" s="219" t="s">
        <v>12</v>
      </c>
      <c r="B14" s="220"/>
      <c r="C14" s="221"/>
      <c r="D14" s="215"/>
      <c r="E14" s="222"/>
      <c r="F14" s="223"/>
      <c r="G14" s="224"/>
    </row>
    <row r="15" spans="1:7" ht="15">
      <c r="A15" s="219" t="s">
        <v>97</v>
      </c>
      <c r="B15" s="220"/>
      <c r="C15" s="225"/>
      <c r="D15" s="226">
        <v>4303996</v>
      </c>
      <c r="E15" s="227" t="s">
        <v>162</v>
      </c>
      <c r="F15" s="228"/>
      <c r="G15" s="278">
        <v>430399.6</v>
      </c>
    </row>
    <row r="16" spans="1:7" ht="15">
      <c r="A16" s="219" t="s">
        <v>15</v>
      </c>
      <c r="B16" s="220"/>
      <c r="C16" s="225"/>
      <c r="D16" s="230"/>
      <c r="E16" s="231" t="s">
        <v>99</v>
      </c>
      <c r="F16" s="232"/>
      <c r="G16" s="233"/>
    </row>
    <row r="17" spans="1:7" ht="16.5" thickBot="1">
      <c r="A17" s="234" t="s">
        <v>17</v>
      </c>
      <c r="B17" s="191"/>
      <c r="C17" s="235"/>
      <c r="D17" s="187">
        <v>42571</v>
      </c>
      <c r="E17" s="236" t="s">
        <v>100</v>
      </c>
      <c r="F17" s="237"/>
      <c r="G17" s="238"/>
    </row>
    <row r="18" spans="1:7" ht="15">
      <c r="A18" s="234" t="s">
        <v>101</v>
      </c>
      <c r="B18" s="191"/>
      <c r="C18" s="239"/>
      <c r="D18" s="240">
        <v>822136</v>
      </c>
      <c r="E18" s="241"/>
      <c r="F18" s="242"/>
      <c r="G18" s="243"/>
    </row>
    <row r="19" spans="1:7" ht="15" customHeight="1">
      <c r="A19" s="244" t="s">
        <v>20</v>
      </c>
      <c r="B19" s="245"/>
      <c r="C19" s="246"/>
      <c r="D19" s="247">
        <f>F47</f>
        <v>822136</v>
      </c>
      <c r="E19" s="248"/>
      <c r="F19" s="220"/>
      <c r="G19" s="215"/>
    </row>
    <row r="20" spans="1:7" ht="15">
      <c r="A20" s="248" t="s">
        <v>22</v>
      </c>
      <c r="B20" s="249"/>
      <c r="C20" s="250"/>
      <c r="D20" s="251"/>
      <c r="E20" s="248"/>
      <c r="F20" s="220"/>
      <c r="G20" s="215"/>
    </row>
    <row r="21" spans="1:7" ht="15">
      <c r="A21" s="252" t="s">
        <v>102</v>
      </c>
      <c r="B21" s="253"/>
      <c r="C21" s="254"/>
      <c r="D21" s="458" t="s">
        <v>159</v>
      </c>
      <c r="E21" s="248"/>
      <c r="F21" s="220"/>
      <c r="G21" s="215"/>
    </row>
    <row r="22" spans="1:7" ht="15" customHeight="1" thickBot="1">
      <c r="A22" s="255" t="s">
        <v>23</v>
      </c>
      <c r="B22" s="256"/>
      <c r="C22" s="257"/>
      <c r="D22" s="258" t="s">
        <v>160</v>
      </c>
      <c r="E22" s="255"/>
      <c r="F22" s="256"/>
      <c r="G22" s="224"/>
    </row>
    <row r="23" spans="1:7" s="262" customFormat="1" ht="15.75" customHeight="1">
      <c r="A23" s="259" t="s">
        <v>24</v>
      </c>
      <c r="B23" s="260"/>
      <c r="C23" s="260"/>
      <c r="D23" s="260"/>
      <c r="E23" s="260"/>
      <c r="F23" s="260"/>
      <c r="G23" s="261"/>
    </row>
    <row r="24" spans="1:7" s="267" customFormat="1" ht="15">
      <c r="A24" s="263" t="s">
        <v>0</v>
      </c>
      <c r="B24" s="503" t="s">
        <v>25</v>
      </c>
      <c r="C24" s="503"/>
      <c r="D24" s="503"/>
      <c r="E24" s="461" t="s">
        <v>26</v>
      </c>
      <c r="F24" s="265" t="s">
        <v>27</v>
      </c>
      <c r="G24" s="266" t="s">
        <v>28</v>
      </c>
    </row>
    <row r="25" spans="1:7" s="272" customFormat="1" ht="15">
      <c r="A25" s="268" t="s">
        <v>29</v>
      </c>
      <c r="B25" s="490" t="s">
        <v>30</v>
      </c>
      <c r="C25" s="490"/>
      <c r="D25" s="490"/>
      <c r="E25" s="269"/>
      <c r="F25" s="270"/>
      <c r="G25" s="271"/>
    </row>
    <row r="26" spans="1:7" s="280" customFormat="1" ht="21" customHeight="1">
      <c r="A26" s="273" t="s">
        <v>74</v>
      </c>
      <c r="B26" s="504" t="s">
        <v>170</v>
      </c>
      <c r="C26" s="505"/>
      <c r="D26" s="506"/>
      <c r="E26" s="277">
        <v>1663998</v>
      </c>
      <c r="F26" s="277">
        <f>G26-E26</f>
        <v>822136</v>
      </c>
      <c r="G26" s="279">
        <v>2486134</v>
      </c>
    </row>
    <row r="27" spans="1:7" s="280" customFormat="1" ht="21" customHeight="1">
      <c r="A27" s="273" t="s">
        <v>75</v>
      </c>
      <c r="B27" s="504" t="s">
        <v>149</v>
      </c>
      <c r="C27" s="505"/>
      <c r="D27" s="506"/>
      <c r="E27" s="277"/>
      <c r="F27" s="278"/>
      <c r="G27" s="279"/>
    </row>
    <row r="28" spans="1:7" s="280" customFormat="1" ht="21" customHeight="1">
      <c r="A28" s="273"/>
      <c r="B28" s="510"/>
      <c r="C28" s="511"/>
      <c r="D28" s="512"/>
      <c r="E28" s="277"/>
      <c r="F28" s="278"/>
      <c r="G28" s="279"/>
    </row>
    <row r="29" spans="1:7" s="280" customFormat="1" ht="0.75" customHeight="1">
      <c r="A29" s="281"/>
      <c r="B29" s="497"/>
      <c r="C29" s="497"/>
      <c r="D29" s="497"/>
      <c r="E29" s="282"/>
      <c r="F29" s="283"/>
      <c r="G29" s="284"/>
    </row>
    <row r="30" spans="1:7" s="262" customFormat="1" ht="21" customHeight="1">
      <c r="A30" s="285"/>
      <c r="B30" s="489" t="s">
        <v>31</v>
      </c>
      <c r="C30" s="501"/>
      <c r="D30" s="501"/>
      <c r="E30" s="286">
        <v>1663998</v>
      </c>
      <c r="F30" s="286">
        <f>SUM(F25:F29)</f>
        <v>822136</v>
      </c>
      <c r="G30" s="287">
        <f>SUM(G25:G29)</f>
        <v>2486134</v>
      </c>
    </row>
    <row r="31" spans="1:7" s="272" customFormat="1" ht="15">
      <c r="A31" s="268" t="s">
        <v>32</v>
      </c>
      <c r="B31" s="490" t="s">
        <v>33</v>
      </c>
      <c r="C31" s="490"/>
      <c r="D31" s="490"/>
      <c r="E31" s="288"/>
      <c r="F31" s="289"/>
      <c r="G31" s="290"/>
    </row>
    <row r="32" spans="1:7" s="280" customFormat="1" ht="14.25">
      <c r="A32" s="291" t="s">
        <v>77</v>
      </c>
      <c r="B32" s="502" t="s">
        <v>141</v>
      </c>
      <c r="C32" s="502"/>
      <c r="D32" s="502"/>
      <c r="E32" s="277"/>
      <c r="F32" s="292"/>
      <c r="G32" s="292"/>
    </row>
    <row r="33" spans="1:9" s="294" customFormat="1" ht="14.25">
      <c r="A33" s="273" t="s">
        <v>78</v>
      </c>
      <c r="B33" s="497" t="s">
        <v>103</v>
      </c>
      <c r="C33" s="497"/>
      <c r="D33" s="497"/>
      <c r="E33" s="277"/>
      <c r="F33" s="277">
        <f>G33-E33</f>
        <v>0</v>
      </c>
      <c r="G33" s="293"/>
    </row>
    <row r="34" spans="1:9" s="294" customFormat="1" ht="14.25">
      <c r="A34" s="273" t="s">
        <v>34</v>
      </c>
      <c r="B34" s="497" t="s">
        <v>139</v>
      </c>
      <c r="C34" s="497"/>
      <c r="D34" s="497"/>
      <c r="E34" s="277"/>
      <c r="F34" s="295">
        <f>G34-E34</f>
        <v>0</v>
      </c>
      <c r="G34" s="292"/>
    </row>
    <row r="35" spans="1:9" s="294" customFormat="1" ht="0.75" customHeight="1">
      <c r="A35" s="296"/>
      <c r="B35" s="497"/>
      <c r="C35" s="497"/>
      <c r="D35" s="497"/>
      <c r="E35" s="297"/>
      <c r="F35" s="298"/>
      <c r="G35" s="299"/>
    </row>
    <row r="36" spans="1:9" s="262" customFormat="1" ht="21" customHeight="1">
      <c r="A36" s="285"/>
      <c r="B36" s="489" t="s">
        <v>35</v>
      </c>
      <c r="C36" s="489"/>
      <c r="D36" s="489"/>
      <c r="E36" s="286">
        <v>1663998</v>
      </c>
      <c r="F36" s="287">
        <f>SUM(F30:F34)</f>
        <v>822136</v>
      </c>
      <c r="G36" s="287">
        <f>SUM(G30:G34)</f>
        <v>2486134</v>
      </c>
    </row>
    <row r="37" spans="1:9" s="272" customFormat="1" ht="15">
      <c r="A37" s="268" t="s">
        <v>36</v>
      </c>
      <c r="B37" s="490" t="s">
        <v>37</v>
      </c>
      <c r="C37" s="490"/>
      <c r="D37" s="490"/>
      <c r="E37" s="288"/>
      <c r="F37" s="289"/>
      <c r="G37" s="290"/>
      <c r="I37" s="272">
        <f>43055962*5/100</f>
        <v>2152798.1</v>
      </c>
    </row>
    <row r="38" spans="1:9" ht="24" customHeight="1">
      <c r="A38" s="300" t="s">
        <v>38</v>
      </c>
      <c r="B38" s="491" t="s">
        <v>167</v>
      </c>
      <c r="C38" s="492"/>
      <c r="D38" s="493"/>
      <c r="E38" s="277"/>
      <c r="F38" s="277"/>
      <c r="G38" s="292"/>
      <c r="I38" s="301"/>
    </row>
    <row r="39" spans="1:9" ht="21" customHeight="1">
      <c r="A39" s="300" t="s">
        <v>72</v>
      </c>
      <c r="B39" s="491" t="s">
        <v>104</v>
      </c>
      <c r="C39" s="492"/>
      <c r="D39" s="493"/>
      <c r="E39" s="277"/>
      <c r="F39" s="277">
        <f>G39-E39</f>
        <v>0</v>
      </c>
      <c r="G39" s="292"/>
      <c r="I39" s="301"/>
    </row>
    <row r="40" spans="1:9" ht="21" customHeight="1">
      <c r="A40" s="300" t="s">
        <v>73</v>
      </c>
      <c r="B40" s="494" t="s">
        <v>105</v>
      </c>
      <c r="C40" s="495"/>
      <c r="D40" s="496"/>
      <c r="E40" s="277"/>
      <c r="F40" s="277">
        <f>G40-E40</f>
        <v>0</v>
      </c>
      <c r="G40" s="292"/>
    </row>
    <row r="41" spans="1:9" ht="0.75" customHeight="1">
      <c r="A41" s="300"/>
      <c r="B41" s="494"/>
      <c r="C41" s="495"/>
      <c r="D41" s="496"/>
      <c r="E41" s="277"/>
      <c r="F41" s="277"/>
      <c r="G41" s="292"/>
    </row>
    <row r="42" spans="1:9" s="262" customFormat="1" ht="21" customHeight="1">
      <c r="A42" s="302"/>
      <c r="B42" s="489" t="s">
        <v>39</v>
      </c>
      <c r="C42" s="489"/>
      <c r="D42" s="489"/>
      <c r="E42" s="286"/>
      <c r="F42" s="286"/>
      <c r="G42" s="287"/>
    </row>
    <row r="43" spans="1:9" s="272" customFormat="1" ht="15">
      <c r="A43" s="268" t="s">
        <v>41</v>
      </c>
      <c r="B43" s="490" t="s">
        <v>106</v>
      </c>
      <c r="C43" s="490"/>
      <c r="D43" s="490"/>
      <c r="E43" s="288"/>
      <c r="F43" s="289"/>
      <c r="G43" s="290"/>
    </row>
    <row r="44" spans="1:9" s="294" customFormat="1" ht="21" customHeight="1">
      <c r="A44" s="273" t="s">
        <v>43</v>
      </c>
      <c r="B44" s="491" t="s">
        <v>140</v>
      </c>
      <c r="C44" s="492"/>
      <c r="D44" s="493"/>
      <c r="E44" s="456"/>
      <c r="F44" s="456"/>
      <c r="G44" s="457"/>
    </row>
    <row r="45" spans="1:9" ht="0.75" customHeight="1">
      <c r="A45" s="300"/>
      <c r="B45" s="494"/>
      <c r="C45" s="495"/>
      <c r="D45" s="496"/>
      <c r="E45" s="277"/>
      <c r="F45" s="277"/>
      <c r="G45" s="292"/>
    </row>
    <row r="46" spans="1:9" s="262" customFormat="1" ht="21" customHeight="1">
      <c r="A46" s="302"/>
      <c r="B46" s="489" t="s">
        <v>107</v>
      </c>
      <c r="C46" s="489"/>
      <c r="D46" s="489"/>
      <c r="E46" s="286">
        <v>0</v>
      </c>
      <c r="F46" s="286">
        <f t="shared" ref="F46:G46" si="0">SUM(F43:F45)</f>
        <v>0</v>
      </c>
      <c r="G46" s="287">
        <f t="shared" si="0"/>
        <v>0</v>
      </c>
    </row>
    <row r="47" spans="1:9" s="262" customFormat="1" ht="21" customHeight="1">
      <c r="A47" s="285"/>
      <c r="B47" s="489" t="s">
        <v>108</v>
      </c>
      <c r="C47" s="489"/>
      <c r="D47" s="489"/>
      <c r="E47" s="286">
        <v>1663998</v>
      </c>
      <c r="F47" s="286">
        <f>F36</f>
        <v>822136</v>
      </c>
      <c r="G47" s="286">
        <f>G36</f>
        <v>2486134</v>
      </c>
    </row>
    <row r="48" spans="1:9" s="272" customFormat="1" ht="15">
      <c r="A48" s="268" t="s">
        <v>109</v>
      </c>
      <c r="B48" s="490" t="s">
        <v>110</v>
      </c>
      <c r="C48" s="490"/>
      <c r="D48" s="490"/>
      <c r="E48" s="288"/>
      <c r="F48" s="289"/>
      <c r="G48" s="290"/>
    </row>
    <row r="49" spans="1:7" s="294" customFormat="1" ht="21" customHeight="1">
      <c r="A49" s="273" t="s">
        <v>111</v>
      </c>
      <c r="B49" s="497" t="s">
        <v>112</v>
      </c>
      <c r="C49" s="498"/>
      <c r="D49" s="498"/>
      <c r="E49" s="277"/>
      <c r="F49" s="277"/>
      <c r="G49" s="303"/>
    </row>
    <row r="50" spans="1:7" s="294" customFormat="1" ht="21" customHeight="1">
      <c r="A50" s="273" t="s">
        <v>113</v>
      </c>
      <c r="B50" s="497" t="s">
        <v>114</v>
      </c>
      <c r="C50" s="498"/>
      <c r="D50" s="498"/>
      <c r="E50" s="277"/>
      <c r="F50" s="277"/>
      <c r="G50" s="303"/>
    </row>
    <row r="51" spans="1:7" s="294" customFormat="1" ht="21" customHeight="1">
      <c r="A51" s="304" t="s">
        <v>115</v>
      </c>
      <c r="B51" s="497" t="s">
        <v>116</v>
      </c>
      <c r="C51" s="497"/>
      <c r="D51" s="497"/>
      <c r="E51" s="277"/>
      <c r="F51" s="277"/>
      <c r="G51" s="303"/>
    </row>
    <row r="52" spans="1:7" s="294" customFormat="1" ht="0.75" customHeight="1">
      <c r="A52" s="281"/>
      <c r="B52" s="499"/>
      <c r="C52" s="500"/>
      <c r="D52" s="500"/>
      <c r="E52" s="305"/>
      <c r="F52" s="282"/>
      <c r="G52" s="306"/>
    </row>
    <row r="53" spans="1:7" s="262" customFormat="1" ht="21" customHeight="1">
      <c r="A53" s="285"/>
      <c r="B53" s="489" t="s">
        <v>117</v>
      </c>
      <c r="C53" s="489"/>
      <c r="D53" s="489"/>
      <c r="E53" s="286"/>
      <c r="F53" s="286">
        <f>SUM(F48:F52)</f>
        <v>0</v>
      </c>
      <c r="G53" s="287"/>
    </row>
    <row r="54" spans="1:7" s="311" customFormat="1" ht="21" customHeight="1" thickBot="1">
      <c r="A54" s="307"/>
      <c r="B54" s="471" t="s">
        <v>118</v>
      </c>
      <c r="C54" s="472"/>
      <c r="D54" s="472"/>
      <c r="E54" s="308"/>
      <c r="F54" s="309"/>
      <c r="G54" s="310"/>
    </row>
    <row r="55" spans="1:7" s="294" customFormat="1" ht="21" customHeight="1" thickTop="1">
      <c r="A55" s="312" t="s">
        <v>119</v>
      </c>
      <c r="B55" s="313" t="s">
        <v>120</v>
      </c>
      <c r="C55" s="313"/>
      <c r="D55" s="313"/>
      <c r="E55" s="313"/>
      <c r="F55" s="313"/>
      <c r="G55" s="314"/>
    </row>
    <row r="56" spans="1:7" s="294" customFormat="1" ht="21" customHeight="1">
      <c r="A56" s="315"/>
      <c r="B56" s="191" t="s">
        <v>121</v>
      </c>
      <c r="C56" s="191"/>
      <c r="D56" s="191"/>
      <c r="E56" s="191"/>
      <c r="F56" s="191"/>
      <c r="G56" s="316"/>
    </row>
    <row r="57" spans="1:7" s="183" customFormat="1" ht="2.25" customHeight="1">
      <c r="A57" s="317"/>
      <c r="B57" s="318"/>
      <c r="C57" s="318"/>
      <c r="D57" s="319"/>
      <c r="E57" s="319"/>
      <c r="F57" s="319"/>
      <c r="G57" s="320"/>
    </row>
    <row r="58" spans="1:7" ht="15.75" customHeight="1">
      <c r="A58" s="473" t="s">
        <v>49</v>
      </c>
      <c r="B58" s="474"/>
      <c r="C58" s="475"/>
      <c r="D58" s="475"/>
      <c r="E58" s="475"/>
      <c r="F58" s="475"/>
      <c r="G58" s="476"/>
    </row>
    <row r="59" spans="1:7" ht="15.75" customHeight="1">
      <c r="A59" s="477" t="s">
        <v>50</v>
      </c>
      <c r="B59" s="478"/>
      <c r="C59" s="478"/>
      <c r="D59" s="478"/>
      <c r="E59" s="479"/>
      <c r="F59" s="477" t="s">
        <v>122</v>
      </c>
      <c r="G59" s="479"/>
    </row>
    <row r="60" spans="1:7" ht="42.75" customHeight="1">
      <c r="A60" s="321"/>
      <c r="B60" s="322"/>
      <c r="C60" s="323"/>
      <c r="D60" s="321"/>
      <c r="E60" s="322"/>
      <c r="F60" s="321"/>
      <c r="G60" s="322"/>
    </row>
    <row r="61" spans="1:7" ht="12.75">
      <c r="A61" s="324" t="s">
        <v>81</v>
      </c>
      <c r="B61" s="325"/>
      <c r="C61" s="326" t="s">
        <v>94</v>
      </c>
      <c r="D61" s="480"/>
      <c r="E61" s="481"/>
      <c r="F61" s="480" t="s">
        <v>123</v>
      </c>
      <c r="G61" s="481"/>
    </row>
    <row r="62" spans="1:7" ht="15.75" customHeight="1">
      <c r="A62" s="473" t="s">
        <v>52</v>
      </c>
      <c r="B62" s="474"/>
      <c r="C62" s="475"/>
      <c r="D62" s="475"/>
      <c r="E62" s="475"/>
      <c r="F62" s="475"/>
      <c r="G62" s="476"/>
    </row>
    <row r="63" spans="1:7" ht="15.75" customHeight="1">
      <c r="A63" s="477" t="s">
        <v>82</v>
      </c>
      <c r="B63" s="478"/>
      <c r="C63" s="482"/>
      <c r="D63" s="482"/>
      <c r="E63" s="482"/>
      <c r="F63" s="482"/>
      <c r="G63" s="483"/>
    </row>
    <row r="64" spans="1:7" ht="51.75" customHeight="1">
      <c r="A64" s="321"/>
      <c r="B64" s="322"/>
      <c r="C64" s="323"/>
      <c r="D64" s="321"/>
      <c r="E64" s="322"/>
      <c r="F64" s="321"/>
      <c r="G64" s="322"/>
    </row>
    <row r="65" spans="1:7" ht="12.75" customHeight="1" thickBot="1">
      <c r="A65" s="327" t="s">
        <v>124</v>
      </c>
      <c r="B65" s="328"/>
      <c r="C65" s="329" t="s">
        <v>125</v>
      </c>
      <c r="D65" s="484" t="s">
        <v>126</v>
      </c>
      <c r="E65" s="485"/>
      <c r="F65" s="484"/>
      <c r="G65" s="485"/>
    </row>
    <row r="66" spans="1:7" ht="4.5" hidden="1" customHeight="1">
      <c r="A66" s="486"/>
      <c r="B66" s="487"/>
      <c r="C66" s="487"/>
      <c r="D66" s="487"/>
      <c r="E66" s="487"/>
      <c r="F66" s="487"/>
      <c r="G66" s="488"/>
    </row>
    <row r="67" spans="1:7" ht="20.100000000000001" customHeight="1" thickBot="1">
      <c r="A67" s="466" t="s">
        <v>127</v>
      </c>
      <c r="B67" s="467"/>
      <c r="C67" s="468"/>
      <c r="D67" s="469"/>
      <c r="E67" s="469"/>
      <c r="F67" s="469"/>
      <c r="G67" s="470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8" zoomScaleNormal="100" zoomScaleSheetLayoutView="100" zoomScalePageLayoutView="33" workbookViewId="0">
      <selection activeCell="F30" sqref="F30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163</v>
      </c>
      <c r="C2" s="172"/>
      <c r="D2" s="172"/>
      <c r="E2" s="173"/>
      <c r="F2" s="174" t="s">
        <v>164</v>
      </c>
      <c r="G2" s="175" t="s">
        <v>165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42564</v>
      </c>
    </row>
    <row r="5" spans="1:7" s="183" customFormat="1" ht="15.75">
      <c r="A5" s="177" t="s">
        <v>57</v>
      </c>
      <c r="B5" s="178" t="s">
        <v>152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153</v>
      </c>
      <c r="C6" s="191"/>
      <c r="D6" s="180"/>
      <c r="E6" s="188" t="s">
        <v>58</v>
      </c>
      <c r="F6" s="189"/>
      <c r="G6" s="187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42563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154</v>
      </c>
      <c r="B11" s="210"/>
      <c r="C11" s="211"/>
      <c r="D11" s="187">
        <v>42521</v>
      </c>
      <c r="E11" s="209" t="s">
        <v>11</v>
      </c>
      <c r="F11" s="212"/>
      <c r="G11" s="213"/>
    </row>
    <row r="12" spans="1:7" ht="15">
      <c r="A12" s="209" t="s">
        <v>10</v>
      </c>
      <c r="B12" s="212"/>
      <c r="C12" s="214"/>
      <c r="D12" s="215"/>
      <c r="E12" s="209"/>
      <c r="F12" s="212"/>
      <c r="G12" s="213"/>
    </row>
    <row r="13" spans="1:7" ht="15">
      <c r="A13" s="209" t="s">
        <v>96</v>
      </c>
      <c r="B13" s="212"/>
      <c r="C13" s="214"/>
      <c r="D13" s="215"/>
      <c r="E13" s="216"/>
      <c r="F13" s="217"/>
      <c r="G13" s="218"/>
    </row>
    <row r="14" spans="1:7" ht="15" thickBot="1">
      <c r="A14" s="219" t="s">
        <v>12</v>
      </c>
      <c r="B14" s="220"/>
      <c r="C14" s="221"/>
      <c r="D14" s="215"/>
      <c r="E14" s="222"/>
      <c r="F14" s="223"/>
      <c r="G14" s="224"/>
    </row>
    <row r="15" spans="1:7" ht="15">
      <c r="A15" s="219" t="s">
        <v>97</v>
      </c>
      <c r="B15" s="220"/>
      <c r="C15" s="225"/>
      <c r="D15" s="226">
        <v>4303996</v>
      </c>
      <c r="E15" s="227" t="s">
        <v>162</v>
      </c>
      <c r="F15" s="228"/>
      <c r="G15" s="278">
        <v>430399.6</v>
      </c>
    </row>
    <row r="16" spans="1:7" ht="15">
      <c r="A16" s="219" t="s">
        <v>15</v>
      </c>
      <c r="B16" s="220"/>
      <c r="C16" s="225"/>
      <c r="D16" s="230"/>
      <c r="E16" s="231" t="s">
        <v>99</v>
      </c>
      <c r="F16" s="232"/>
      <c r="G16" s="233"/>
    </row>
    <row r="17" spans="1:7" ht="16.5" thickBot="1">
      <c r="A17" s="234" t="s">
        <v>17</v>
      </c>
      <c r="B17" s="191"/>
      <c r="C17" s="235"/>
      <c r="D17" s="187">
        <v>42558</v>
      </c>
      <c r="E17" s="236" t="s">
        <v>100</v>
      </c>
      <c r="F17" s="237"/>
      <c r="G17" s="238"/>
    </row>
    <row r="18" spans="1:7" ht="15">
      <c r="A18" s="234" t="s">
        <v>101</v>
      </c>
      <c r="B18" s="191"/>
      <c r="C18" s="239"/>
      <c r="D18" s="240">
        <v>910458</v>
      </c>
      <c r="E18" s="241"/>
      <c r="F18" s="242"/>
      <c r="G18" s="243"/>
    </row>
    <row r="19" spans="1:7" ht="15" customHeight="1">
      <c r="A19" s="244" t="s">
        <v>20</v>
      </c>
      <c r="B19" s="245"/>
      <c r="C19" s="246"/>
      <c r="D19" s="247">
        <f>F47</f>
        <v>910458</v>
      </c>
      <c r="E19" s="248"/>
      <c r="F19" s="220"/>
      <c r="G19" s="215"/>
    </row>
    <row r="20" spans="1:7" ht="15">
      <c r="A20" s="248" t="s">
        <v>22</v>
      </c>
      <c r="B20" s="249"/>
      <c r="C20" s="250"/>
      <c r="D20" s="251"/>
      <c r="E20" s="248"/>
      <c r="F20" s="220"/>
      <c r="G20" s="215"/>
    </row>
    <row r="21" spans="1:7" ht="15">
      <c r="A21" s="252" t="s">
        <v>102</v>
      </c>
      <c r="B21" s="253"/>
      <c r="C21" s="254"/>
      <c r="D21" s="458" t="s">
        <v>159</v>
      </c>
      <c r="E21" s="248"/>
      <c r="F21" s="220"/>
      <c r="G21" s="215"/>
    </row>
    <row r="22" spans="1:7" ht="15" customHeight="1" thickBot="1">
      <c r="A22" s="255" t="s">
        <v>23</v>
      </c>
      <c r="B22" s="256"/>
      <c r="C22" s="257"/>
      <c r="D22" s="258" t="s">
        <v>160</v>
      </c>
      <c r="E22" s="255"/>
      <c r="F22" s="256"/>
      <c r="G22" s="224"/>
    </row>
    <row r="23" spans="1:7" s="262" customFormat="1" ht="15.75" customHeight="1">
      <c r="A23" s="259" t="s">
        <v>24</v>
      </c>
      <c r="B23" s="260"/>
      <c r="C23" s="260"/>
      <c r="D23" s="260"/>
      <c r="E23" s="260"/>
      <c r="F23" s="260"/>
      <c r="G23" s="261"/>
    </row>
    <row r="24" spans="1:7" s="267" customFormat="1" ht="15">
      <c r="A24" s="263" t="s">
        <v>0</v>
      </c>
      <c r="B24" s="503" t="s">
        <v>25</v>
      </c>
      <c r="C24" s="503"/>
      <c r="D24" s="503"/>
      <c r="E24" s="460" t="s">
        <v>26</v>
      </c>
      <c r="F24" s="265" t="s">
        <v>27</v>
      </c>
      <c r="G24" s="266" t="s">
        <v>28</v>
      </c>
    </row>
    <row r="25" spans="1:7" s="272" customFormat="1" ht="15">
      <c r="A25" s="268" t="s">
        <v>29</v>
      </c>
      <c r="B25" s="490" t="s">
        <v>30</v>
      </c>
      <c r="C25" s="490"/>
      <c r="D25" s="490"/>
      <c r="E25" s="269"/>
      <c r="F25" s="270"/>
      <c r="G25" s="271"/>
    </row>
    <row r="26" spans="1:7" s="280" customFormat="1" ht="21" customHeight="1">
      <c r="A26" s="273" t="s">
        <v>74</v>
      </c>
      <c r="B26" s="504" t="s">
        <v>166</v>
      </c>
      <c r="C26" s="505"/>
      <c r="D26" s="506"/>
      <c r="E26" s="277">
        <v>753540</v>
      </c>
      <c r="F26" s="277">
        <f>G26-E26</f>
        <v>910458</v>
      </c>
      <c r="G26" s="279">
        <v>1663998</v>
      </c>
    </row>
    <row r="27" spans="1:7" s="280" customFormat="1" ht="21" customHeight="1">
      <c r="A27" s="273" t="s">
        <v>75</v>
      </c>
      <c r="B27" s="504" t="s">
        <v>149</v>
      </c>
      <c r="C27" s="505"/>
      <c r="D27" s="506"/>
      <c r="E27" s="277"/>
      <c r="F27" s="278"/>
      <c r="G27" s="279"/>
    </row>
    <row r="28" spans="1:7" s="280" customFormat="1" ht="21" customHeight="1">
      <c r="A28" s="273"/>
      <c r="B28" s="510"/>
      <c r="C28" s="511"/>
      <c r="D28" s="512"/>
      <c r="E28" s="277"/>
      <c r="F28" s="278"/>
      <c r="G28" s="279"/>
    </row>
    <row r="29" spans="1:7" s="280" customFormat="1" ht="0.75" customHeight="1">
      <c r="A29" s="281"/>
      <c r="B29" s="497"/>
      <c r="C29" s="497"/>
      <c r="D29" s="497"/>
      <c r="E29" s="282"/>
      <c r="F29" s="283"/>
      <c r="G29" s="284"/>
    </row>
    <row r="30" spans="1:7" s="262" customFormat="1" ht="21" customHeight="1">
      <c r="A30" s="285"/>
      <c r="B30" s="489" t="s">
        <v>31</v>
      </c>
      <c r="C30" s="501"/>
      <c r="D30" s="501"/>
      <c r="E30" s="286">
        <v>753540</v>
      </c>
      <c r="F30" s="286">
        <f>SUM(F25:F29)</f>
        <v>910458</v>
      </c>
      <c r="G30" s="287">
        <f>SUM(G25:G29)</f>
        <v>1663998</v>
      </c>
    </row>
    <row r="31" spans="1:7" s="272" customFormat="1" ht="15">
      <c r="A31" s="268" t="s">
        <v>32</v>
      </c>
      <c r="B31" s="490" t="s">
        <v>33</v>
      </c>
      <c r="C31" s="490"/>
      <c r="D31" s="490"/>
      <c r="E31" s="288"/>
      <c r="F31" s="289"/>
      <c r="G31" s="290"/>
    </row>
    <row r="32" spans="1:7" s="280" customFormat="1" ht="14.25">
      <c r="A32" s="291" t="s">
        <v>77</v>
      </c>
      <c r="B32" s="502" t="s">
        <v>141</v>
      </c>
      <c r="C32" s="502"/>
      <c r="D32" s="502"/>
      <c r="E32" s="277"/>
      <c r="F32" s="292"/>
      <c r="G32" s="292"/>
    </row>
    <row r="33" spans="1:9" s="294" customFormat="1" ht="14.25">
      <c r="A33" s="273" t="s">
        <v>78</v>
      </c>
      <c r="B33" s="497" t="s">
        <v>103</v>
      </c>
      <c r="C33" s="497"/>
      <c r="D33" s="497"/>
      <c r="E33" s="277"/>
      <c r="F33" s="277">
        <f>G33-E33</f>
        <v>0</v>
      </c>
      <c r="G33" s="293"/>
    </row>
    <row r="34" spans="1:9" s="294" customFormat="1" ht="14.25">
      <c r="A34" s="273" t="s">
        <v>34</v>
      </c>
      <c r="B34" s="497" t="s">
        <v>139</v>
      </c>
      <c r="C34" s="497"/>
      <c r="D34" s="497"/>
      <c r="E34" s="277"/>
      <c r="F34" s="295">
        <f>G34-E34</f>
        <v>0</v>
      </c>
      <c r="G34" s="292"/>
    </row>
    <row r="35" spans="1:9" s="294" customFormat="1" ht="0.75" customHeight="1">
      <c r="A35" s="296"/>
      <c r="B35" s="497"/>
      <c r="C35" s="497"/>
      <c r="D35" s="497"/>
      <c r="E35" s="297"/>
      <c r="F35" s="298"/>
      <c r="G35" s="299"/>
    </row>
    <row r="36" spans="1:9" s="262" customFormat="1" ht="21" customHeight="1">
      <c r="A36" s="285"/>
      <c r="B36" s="489" t="s">
        <v>35</v>
      </c>
      <c r="C36" s="489"/>
      <c r="D36" s="489"/>
      <c r="E36" s="286">
        <v>753540</v>
      </c>
      <c r="F36" s="287">
        <f>SUM(F30:F34)</f>
        <v>910458</v>
      </c>
      <c r="G36" s="287">
        <f>SUM(G30:G34)</f>
        <v>1663998</v>
      </c>
    </row>
    <row r="37" spans="1:9" s="272" customFormat="1" ht="15">
      <c r="A37" s="268" t="s">
        <v>36</v>
      </c>
      <c r="B37" s="490" t="s">
        <v>37</v>
      </c>
      <c r="C37" s="490"/>
      <c r="D37" s="490"/>
      <c r="E37" s="288"/>
      <c r="F37" s="289"/>
      <c r="G37" s="290"/>
      <c r="I37" s="272">
        <f>43055962*5/100</f>
        <v>2152798.1</v>
      </c>
    </row>
    <row r="38" spans="1:9" ht="24" customHeight="1">
      <c r="A38" s="300" t="s">
        <v>38</v>
      </c>
      <c r="B38" s="491" t="s">
        <v>167</v>
      </c>
      <c r="C38" s="492"/>
      <c r="D38" s="493"/>
      <c r="E38" s="277"/>
      <c r="F38" s="277"/>
      <c r="G38" s="292"/>
      <c r="I38" s="301"/>
    </row>
    <row r="39" spans="1:9" ht="21" customHeight="1">
      <c r="A39" s="300" t="s">
        <v>72</v>
      </c>
      <c r="B39" s="491" t="s">
        <v>104</v>
      </c>
      <c r="C39" s="492"/>
      <c r="D39" s="493"/>
      <c r="E39" s="277"/>
      <c r="F39" s="277">
        <f>G39-E39</f>
        <v>0</v>
      </c>
      <c r="G39" s="292"/>
      <c r="I39" s="301"/>
    </row>
    <row r="40" spans="1:9" ht="21" customHeight="1">
      <c r="A40" s="300" t="s">
        <v>73</v>
      </c>
      <c r="B40" s="494" t="s">
        <v>105</v>
      </c>
      <c r="C40" s="495"/>
      <c r="D40" s="496"/>
      <c r="E40" s="277"/>
      <c r="F40" s="277">
        <f>G40-E40</f>
        <v>0</v>
      </c>
      <c r="G40" s="292"/>
    </row>
    <row r="41" spans="1:9" ht="0.75" customHeight="1">
      <c r="A41" s="300"/>
      <c r="B41" s="494"/>
      <c r="C41" s="495"/>
      <c r="D41" s="496"/>
      <c r="E41" s="277"/>
      <c r="F41" s="277"/>
      <c r="G41" s="292"/>
    </row>
    <row r="42" spans="1:9" s="262" customFormat="1" ht="21" customHeight="1">
      <c r="A42" s="302"/>
      <c r="B42" s="489" t="s">
        <v>39</v>
      </c>
      <c r="C42" s="489"/>
      <c r="D42" s="489"/>
      <c r="E42" s="286"/>
      <c r="F42" s="286"/>
      <c r="G42" s="287"/>
    </row>
    <row r="43" spans="1:9" s="272" customFormat="1" ht="15">
      <c r="A43" s="268" t="s">
        <v>41</v>
      </c>
      <c r="B43" s="490" t="s">
        <v>106</v>
      </c>
      <c r="C43" s="490"/>
      <c r="D43" s="490"/>
      <c r="E43" s="288"/>
      <c r="F43" s="289"/>
      <c r="G43" s="290"/>
    </row>
    <row r="44" spans="1:9" s="294" customFormat="1" ht="21" customHeight="1">
      <c r="A44" s="273" t="s">
        <v>43</v>
      </c>
      <c r="B44" s="491" t="s">
        <v>140</v>
      </c>
      <c r="C44" s="492"/>
      <c r="D44" s="493"/>
      <c r="E44" s="456"/>
      <c r="F44" s="456"/>
      <c r="G44" s="457"/>
    </row>
    <row r="45" spans="1:9" ht="0.75" customHeight="1">
      <c r="A45" s="300"/>
      <c r="B45" s="494"/>
      <c r="C45" s="495"/>
      <c r="D45" s="496"/>
      <c r="E45" s="277"/>
      <c r="F45" s="277"/>
      <c r="G45" s="292"/>
    </row>
    <row r="46" spans="1:9" s="262" customFormat="1" ht="21" customHeight="1">
      <c r="A46" s="302"/>
      <c r="B46" s="489" t="s">
        <v>107</v>
      </c>
      <c r="C46" s="489"/>
      <c r="D46" s="489"/>
      <c r="E46" s="286"/>
      <c r="F46" s="286">
        <f t="shared" ref="F46:G46" si="0">SUM(F43:F45)</f>
        <v>0</v>
      </c>
      <c r="G46" s="287">
        <f t="shared" si="0"/>
        <v>0</v>
      </c>
    </row>
    <row r="47" spans="1:9" s="262" customFormat="1" ht="21" customHeight="1">
      <c r="A47" s="285"/>
      <c r="B47" s="489" t="s">
        <v>108</v>
      </c>
      <c r="C47" s="489"/>
      <c r="D47" s="489"/>
      <c r="E47" s="286">
        <v>753540</v>
      </c>
      <c r="F47" s="286">
        <f>F36</f>
        <v>910458</v>
      </c>
      <c r="G47" s="286">
        <f>G36</f>
        <v>1663998</v>
      </c>
    </row>
    <row r="48" spans="1:9" s="272" customFormat="1" ht="15">
      <c r="A48" s="268" t="s">
        <v>109</v>
      </c>
      <c r="B48" s="490" t="s">
        <v>110</v>
      </c>
      <c r="C48" s="490"/>
      <c r="D48" s="490"/>
      <c r="E48" s="288"/>
      <c r="F48" s="289"/>
      <c r="G48" s="290"/>
    </row>
    <row r="49" spans="1:7" s="294" customFormat="1" ht="21" customHeight="1">
      <c r="A49" s="273" t="s">
        <v>111</v>
      </c>
      <c r="B49" s="497" t="s">
        <v>112</v>
      </c>
      <c r="C49" s="498"/>
      <c r="D49" s="498"/>
      <c r="E49" s="277"/>
      <c r="F49" s="277"/>
      <c r="G49" s="303"/>
    </row>
    <row r="50" spans="1:7" s="294" customFormat="1" ht="21" customHeight="1">
      <c r="A50" s="273" t="s">
        <v>113</v>
      </c>
      <c r="B50" s="497" t="s">
        <v>114</v>
      </c>
      <c r="C50" s="498"/>
      <c r="D50" s="498"/>
      <c r="E50" s="277"/>
      <c r="F50" s="277"/>
      <c r="G50" s="303"/>
    </row>
    <row r="51" spans="1:7" s="294" customFormat="1" ht="21" customHeight="1">
      <c r="A51" s="304" t="s">
        <v>115</v>
      </c>
      <c r="B51" s="497" t="s">
        <v>116</v>
      </c>
      <c r="C51" s="497"/>
      <c r="D51" s="497"/>
      <c r="E51" s="277"/>
      <c r="F51" s="277"/>
      <c r="G51" s="303"/>
    </row>
    <row r="52" spans="1:7" s="294" customFormat="1" ht="0.75" customHeight="1">
      <c r="A52" s="281"/>
      <c r="B52" s="499"/>
      <c r="C52" s="500"/>
      <c r="D52" s="500"/>
      <c r="E52" s="305"/>
      <c r="F52" s="282"/>
      <c r="G52" s="306"/>
    </row>
    <row r="53" spans="1:7" s="262" customFormat="1" ht="21" customHeight="1">
      <c r="A53" s="285"/>
      <c r="B53" s="489" t="s">
        <v>117</v>
      </c>
      <c r="C53" s="489"/>
      <c r="D53" s="489"/>
      <c r="E53" s="286"/>
      <c r="F53" s="286">
        <f>SUM(F48:F52)</f>
        <v>0</v>
      </c>
      <c r="G53" s="287"/>
    </row>
    <row r="54" spans="1:7" s="311" customFormat="1" ht="21" customHeight="1" thickBot="1">
      <c r="A54" s="307"/>
      <c r="B54" s="471" t="s">
        <v>118</v>
      </c>
      <c r="C54" s="472"/>
      <c r="D54" s="472"/>
      <c r="E54" s="308"/>
      <c r="F54" s="309"/>
      <c r="G54" s="310"/>
    </row>
    <row r="55" spans="1:7" s="294" customFormat="1" ht="21" customHeight="1" thickTop="1">
      <c r="A55" s="312" t="s">
        <v>119</v>
      </c>
      <c r="B55" s="313" t="s">
        <v>120</v>
      </c>
      <c r="C55" s="313"/>
      <c r="D55" s="313"/>
      <c r="E55" s="313"/>
      <c r="F55" s="313"/>
      <c r="G55" s="314"/>
    </row>
    <row r="56" spans="1:7" s="294" customFormat="1" ht="21" customHeight="1">
      <c r="A56" s="315"/>
      <c r="B56" s="191" t="s">
        <v>121</v>
      </c>
      <c r="C56" s="191"/>
      <c r="D56" s="191"/>
      <c r="E56" s="191"/>
      <c r="F56" s="191"/>
      <c r="G56" s="316"/>
    </row>
    <row r="57" spans="1:7" s="183" customFormat="1" ht="2.25" customHeight="1">
      <c r="A57" s="317"/>
      <c r="B57" s="318"/>
      <c r="C57" s="318"/>
      <c r="D57" s="319"/>
      <c r="E57" s="319"/>
      <c r="F57" s="319"/>
      <c r="G57" s="320"/>
    </row>
    <row r="58" spans="1:7" ht="15.75" customHeight="1">
      <c r="A58" s="473" t="s">
        <v>49</v>
      </c>
      <c r="B58" s="474"/>
      <c r="C58" s="475"/>
      <c r="D58" s="475"/>
      <c r="E58" s="475"/>
      <c r="F58" s="475"/>
      <c r="G58" s="476"/>
    </row>
    <row r="59" spans="1:7" ht="15.75" customHeight="1">
      <c r="A59" s="477" t="s">
        <v>50</v>
      </c>
      <c r="B59" s="478"/>
      <c r="C59" s="478"/>
      <c r="D59" s="478"/>
      <c r="E59" s="479"/>
      <c r="F59" s="477" t="s">
        <v>122</v>
      </c>
      <c r="G59" s="479"/>
    </row>
    <row r="60" spans="1:7" ht="42.75" customHeight="1">
      <c r="A60" s="321"/>
      <c r="B60" s="322"/>
      <c r="C60" s="323"/>
      <c r="D60" s="321"/>
      <c r="E60" s="322"/>
      <c r="F60" s="321"/>
      <c r="G60" s="322"/>
    </row>
    <row r="61" spans="1:7" ht="12.75">
      <c r="A61" s="324" t="s">
        <v>81</v>
      </c>
      <c r="B61" s="325"/>
      <c r="C61" s="326" t="s">
        <v>94</v>
      </c>
      <c r="D61" s="480"/>
      <c r="E61" s="481"/>
      <c r="F61" s="480" t="s">
        <v>123</v>
      </c>
      <c r="G61" s="481"/>
    </row>
    <row r="62" spans="1:7" ht="15.75" customHeight="1">
      <c r="A62" s="473" t="s">
        <v>52</v>
      </c>
      <c r="B62" s="474"/>
      <c r="C62" s="475"/>
      <c r="D62" s="475"/>
      <c r="E62" s="475"/>
      <c r="F62" s="475"/>
      <c r="G62" s="476"/>
    </row>
    <row r="63" spans="1:7" ht="15.75" customHeight="1">
      <c r="A63" s="477" t="s">
        <v>82</v>
      </c>
      <c r="B63" s="478"/>
      <c r="C63" s="482"/>
      <c r="D63" s="482"/>
      <c r="E63" s="482"/>
      <c r="F63" s="482"/>
      <c r="G63" s="483"/>
    </row>
    <row r="64" spans="1:7" ht="51.75" customHeight="1">
      <c r="A64" s="321"/>
      <c r="B64" s="322"/>
      <c r="C64" s="323"/>
      <c r="D64" s="321"/>
      <c r="E64" s="322"/>
      <c r="F64" s="321"/>
      <c r="G64" s="322"/>
    </row>
    <row r="65" spans="1:7" ht="12.75" customHeight="1" thickBot="1">
      <c r="A65" s="327" t="s">
        <v>124</v>
      </c>
      <c r="B65" s="328"/>
      <c r="C65" s="329" t="s">
        <v>125</v>
      </c>
      <c r="D65" s="484" t="s">
        <v>126</v>
      </c>
      <c r="E65" s="485"/>
      <c r="F65" s="484"/>
      <c r="G65" s="485"/>
    </row>
    <row r="66" spans="1:7" ht="4.5" hidden="1" customHeight="1">
      <c r="A66" s="486"/>
      <c r="B66" s="487"/>
      <c r="C66" s="487"/>
      <c r="D66" s="487"/>
      <c r="E66" s="487"/>
      <c r="F66" s="487"/>
      <c r="G66" s="488"/>
    </row>
    <row r="67" spans="1:7" ht="20.100000000000001" customHeight="1" thickBot="1">
      <c r="A67" s="466" t="s">
        <v>127</v>
      </c>
      <c r="B67" s="467"/>
      <c r="C67" s="468"/>
      <c r="D67" s="469"/>
      <c r="E67" s="469"/>
      <c r="F67" s="469"/>
      <c r="G67" s="470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ignoredErrors>
    <ignoredError sqref="D2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1" zoomScaleNormal="100" zoomScaleSheetLayoutView="100" zoomScalePageLayoutView="33" workbookViewId="0">
      <selection activeCell="F33" sqref="F33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156</v>
      </c>
      <c r="C2" s="172"/>
      <c r="D2" s="172"/>
      <c r="E2" s="173"/>
      <c r="F2" s="174" t="s">
        <v>157</v>
      </c>
      <c r="G2" s="175" t="s">
        <v>158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42560</v>
      </c>
    </row>
    <row r="5" spans="1:7" s="183" customFormat="1" ht="15.75">
      <c r="A5" s="177" t="s">
        <v>57</v>
      </c>
      <c r="B5" s="178" t="s">
        <v>152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153</v>
      </c>
      <c r="C6" s="191"/>
      <c r="D6" s="180"/>
      <c r="E6" s="188" t="s">
        <v>58</v>
      </c>
      <c r="F6" s="189"/>
      <c r="G6" s="187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42560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154</v>
      </c>
      <c r="B11" s="210"/>
      <c r="C11" s="211"/>
      <c r="D11" s="187">
        <v>42521</v>
      </c>
      <c r="E11" s="209" t="s">
        <v>11</v>
      </c>
      <c r="F11" s="212"/>
      <c r="G11" s="213"/>
    </row>
    <row r="12" spans="1:7" ht="15">
      <c r="A12" s="209" t="s">
        <v>10</v>
      </c>
      <c r="B12" s="212"/>
      <c r="C12" s="214"/>
      <c r="D12" s="215"/>
      <c r="E12" s="209"/>
      <c r="F12" s="212"/>
      <c r="G12" s="213"/>
    </row>
    <row r="13" spans="1:7" ht="15">
      <c r="A13" s="209" t="s">
        <v>96</v>
      </c>
      <c r="B13" s="212"/>
      <c r="C13" s="214"/>
      <c r="D13" s="215"/>
      <c r="E13" s="216"/>
      <c r="F13" s="217"/>
      <c r="G13" s="218"/>
    </row>
    <row r="14" spans="1:7" ht="15" thickBot="1">
      <c r="A14" s="219" t="s">
        <v>12</v>
      </c>
      <c r="B14" s="220"/>
      <c r="C14" s="221"/>
      <c r="D14" s="215"/>
      <c r="E14" s="222"/>
      <c r="F14" s="223"/>
      <c r="G14" s="224"/>
    </row>
    <row r="15" spans="1:7" ht="15">
      <c r="A15" s="219" t="s">
        <v>97</v>
      </c>
      <c r="B15" s="220"/>
      <c r="C15" s="225"/>
      <c r="D15" s="226">
        <v>4303996</v>
      </c>
      <c r="E15" s="227" t="s">
        <v>98</v>
      </c>
      <c r="F15" s="228"/>
      <c r="G15" s="229"/>
    </row>
    <row r="16" spans="1:7" ht="15">
      <c r="A16" s="219" t="s">
        <v>15</v>
      </c>
      <c r="B16" s="220"/>
      <c r="C16" s="225"/>
      <c r="D16" s="230"/>
      <c r="E16" s="231" t="s">
        <v>99</v>
      </c>
      <c r="F16" s="232"/>
      <c r="G16" s="233"/>
    </row>
    <row r="17" spans="1:7" ht="16.5" thickBot="1">
      <c r="A17" s="234" t="s">
        <v>17</v>
      </c>
      <c r="B17" s="191"/>
      <c r="C17" s="235"/>
      <c r="D17" s="187">
        <v>42557</v>
      </c>
      <c r="E17" s="236" t="s">
        <v>100</v>
      </c>
      <c r="F17" s="237"/>
      <c r="G17" s="238"/>
    </row>
    <row r="18" spans="1:7" ht="15">
      <c r="A18" s="234" t="s">
        <v>101</v>
      </c>
      <c r="B18" s="191"/>
      <c r="C18" s="239"/>
      <c r="D18" s="240">
        <v>753540</v>
      </c>
      <c r="E18" s="241"/>
      <c r="F18" s="242"/>
      <c r="G18" s="243"/>
    </row>
    <row r="19" spans="1:7" ht="15" customHeight="1">
      <c r="A19" s="244" t="s">
        <v>20</v>
      </c>
      <c r="B19" s="245"/>
      <c r="C19" s="246"/>
      <c r="D19" s="247">
        <f>F47</f>
        <v>753540</v>
      </c>
      <c r="E19" s="248"/>
      <c r="F19" s="220"/>
      <c r="G19" s="215"/>
    </row>
    <row r="20" spans="1:7" ht="15">
      <c r="A20" s="248" t="s">
        <v>22</v>
      </c>
      <c r="B20" s="249"/>
      <c r="C20" s="250"/>
      <c r="D20" s="251"/>
      <c r="E20" s="248"/>
      <c r="F20" s="220"/>
      <c r="G20" s="215"/>
    </row>
    <row r="21" spans="1:7" ht="15">
      <c r="A21" s="252" t="s">
        <v>102</v>
      </c>
      <c r="B21" s="253"/>
      <c r="C21" s="254"/>
      <c r="D21" s="458" t="s">
        <v>159</v>
      </c>
      <c r="E21" s="248"/>
      <c r="F21" s="220"/>
      <c r="G21" s="215"/>
    </row>
    <row r="22" spans="1:7" ht="15" customHeight="1" thickBot="1">
      <c r="A22" s="255" t="s">
        <v>23</v>
      </c>
      <c r="B22" s="256"/>
      <c r="C22" s="257"/>
      <c r="D22" s="258" t="s">
        <v>160</v>
      </c>
      <c r="E22" s="255"/>
      <c r="F22" s="256"/>
      <c r="G22" s="224"/>
    </row>
    <row r="23" spans="1:7" s="262" customFormat="1" ht="15.75" customHeight="1">
      <c r="A23" s="259" t="s">
        <v>24</v>
      </c>
      <c r="B23" s="260"/>
      <c r="C23" s="260"/>
      <c r="D23" s="260"/>
      <c r="E23" s="260"/>
      <c r="F23" s="260"/>
      <c r="G23" s="261"/>
    </row>
    <row r="24" spans="1:7" s="267" customFormat="1" ht="15">
      <c r="A24" s="263" t="s">
        <v>0</v>
      </c>
      <c r="B24" s="503" t="s">
        <v>25</v>
      </c>
      <c r="C24" s="503"/>
      <c r="D24" s="503"/>
      <c r="E24" s="459" t="s">
        <v>26</v>
      </c>
      <c r="F24" s="265" t="s">
        <v>27</v>
      </c>
      <c r="G24" s="266" t="s">
        <v>28</v>
      </c>
    </row>
    <row r="25" spans="1:7" s="272" customFormat="1" ht="15">
      <c r="A25" s="268" t="s">
        <v>29</v>
      </c>
      <c r="B25" s="490" t="s">
        <v>30</v>
      </c>
      <c r="C25" s="490"/>
      <c r="D25" s="490"/>
      <c r="E25" s="269"/>
      <c r="F25" s="270"/>
      <c r="G25" s="271"/>
    </row>
    <row r="26" spans="1:7" s="280" customFormat="1" ht="21" customHeight="1">
      <c r="A26" s="273" t="s">
        <v>74</v>
      </c>
      <c r="B26" s="504" t="s">
        <v>161</v>
      </c>
      <c r="C26" s="505"/>
      <c r="D26" s="506"/>
      <c r="E26" s="277"/>
      <c r="F26" s="278">
        <v>753540</v>
      </c>
      <c r="G26" s="279"/>
    </row>
    <row r="27" spans="1:7" s="280" customFormat="1" ht="21" customHeight="1">
      <c r="A27" s="273" t="s">
        <v>75</v>
      </c>
      <c r="B27" s="504" t="s">
        <v>149</v>
      </c>
      <c r="C27" s="505"/>
      <c r="D27" s="506"/>
      <c r="E27" s="277"/>
      <c r="F27" s="278"/>
      <c r="G27" s="279"/>
    </row>
    <row r="28" spans="1:7" s="280" customFormat="1" ht="21" customHeight="1">
      <c r="A28" s="273"/>
      <c r="B28" s="510"/>
      <c r="C28" s="511"/>
      <c r="D28" s="512"/>
      <c r="E28" s="277"/>
      <c r="F28" s="278"/>
      <c r="G28" s="279"/>
    </row>
    <row r="29" spans="1:7" s="280" customFormat="1" ht="0.75" customHeight="1">
      <c r="A29" s="281"/>
      <c r="B29" s="497"/>
      <c r="C29" s="497"/>
      <c r="D29" s="497"/>
      <c r="E29" s="282"/>
      <c r="F29" s="283"/>
      <c r="G29" s="284"/>
    </row>
    <row r="30" spans="1:7" s="262" customFormat="1" ht="21" customHeight="1">
      <c r="A30" s="285"/>
      <c r="B30" s="489" t="s">
        <v>31</v>
      </c>
      <c r="C30" s="501"/>
      <c r="D30" s="501"/>
      <c r="E30" s="286"/>
      <c r="F30" s="286">
        <f>SUM(F25:F29)</f>
        <v>753540</v>
      </c>
      <c r="G30" s="287">
        <f>SUM(G25:G29)</f>
        <v>0</v>
      </c>
    </row>
    <row r="31" spans="1:7" s="272" customFormat="1" ht="15">
      <c r="A31" s="268" t="s">
        <v>32</v>
      </c>
      <c r="B31" s="490" t="s">
        <v>33</v>
      </c>
      <c r="C31" s="490"/>
      <c r="D31" s="490"/>
      <c r="E31" s="288"/>
      <c r="F31" s="289"/>
      <c r="G31" s="290"/>
    </row>
    <row r="32" spans="1:7" s="280" customFormat="1" ht="14.25">
      <c r="A32" s="291" t="s">
        <v>77</v>
      </c>
      <c r="B32" s="502" t="s">
        <v>141</v>
      </c>
      <c r="C32" s="502"/>
      <c r="D32" s="502"/>
      <c r="E32" s="277"/>
      <c r="F32" s="292"/>
      <c r="G32" s="292">
        <f>ROUND(G30*5.8%,0)</f>
        <v>0</v>
      </c>
    </row>
    <row r="33" spans="1:9" s="294" customFormat="1" ht="14.25">
      <c r="A33" s="273" t="s">
        <v>78</v>
      </c>
      <c r="B33" s="497" t="s">
        <v>103</v>
      </c>
      <c r="C33" s="497"/>
      <c r="D33" s="497"/>
      <c r="E33" s="277"/>
      <c r="F33" s="277">
        <f>G33-E33</f>
        <v>0</v>
      </c>
      <c r="G33" s="293"/>
    </row>
    <row r="34" spans="1:9" s="294" customFormat="1" ht="14.25">
      <c r="A34" s="273" t="s">
        <v>34</v>
      </c>
      <c r="B34" s="497" t="s">
        <v>139</v>
      </c>
      <c r="C34" s="497"/>
      <c r="D34" s="497"/>
      <c r="E34" s="277"/>
      <c r="F34" s="295">
        <f>G34-E34</f>
        <v>0</v>
      </c>
      <c r="G34" s="292"/>
    </row>
    <row r="35" spans="1:9" s="294" customFormat="1" ht="0.75" customHeight="1">
      <c r="A35" s="296"/>
      <c r="B35" s="497"/>
      <c r="C35" s="497"/>
      <c r="D35" s="497"/>
      <c r="E35" s="297"/>
      <c r="F35" s="298"/>
      <c r="G35" s="299"/>
    </row>
    <row r="36" spans="1:9" s="262" customFormat="1" ht="21" customHeight="1">
      <c r="A36" s="285"/>
      <c r="B36" s="489" t="s">
        <v>35</v>
      </c>
      <c r="C36" s="489"/>
      <c r="D36" s="489"/>
      <c r="E36" s="286"/>
      <c r="F36" s="287">
        <f>SUM(F30:F34)</f>
        <v>753540</v>
      </c>
      <c r="G36" s="287">
        <f>SUM(G30:G34)</f>
        <v>0</v>
      </c>
    </row>
    <row r="37" spans="1:9" s="272" customFormat="1" ht="15">
      <c r="A37" s="268" t="s">
        <v>36</v>
      </c>
      <c r="B37" s="490" t="s">
        <v>37</v>
      </c>
      <c r="C37" s="490"/>
      <c r="D37" s="490"/>
      <c r="E37" s="288"/>
      <c r="F37" s="289"/>
      <c r="G37" s="290"/>
      <c r="I37" s="272">
        <f>43055962*5/100</f>
        <v>2152798.1</v>
      </c>
    </row>
    <row r="38" spans="1:9" ht="24" customHeight="1">
      <c r="A38" s="300" t="s">
        <v>38</v>
      </c>
      <c r="B38" s="491" t="s">
        <v>148</v>
      </c>
      <c r="C38" s="492"/>
      <c r="D38" s="493"/>
      <c r="E38" s="277"/>
      <c r="F38" s="277"/>
      <c r="G38" s="292"/>
      <c r="I38" s="301"/>
    </row>
    <row r="39" spans="1:9" ht="21" customHeight="1">
      <c r="A39" s="300" t="s">
        <v>72</v>
      </c>
      <c r="B39" s="491" t="s">
        <v>104</v>
      </c>
      <c r="C39" s="492"/>
      <c r="D39" s="493"/>
      <c r="E39" s="277"/>
      <c r="F39" s="277">
        <f>G39-E39</f>
        <v>0</v>
      </c>
      <c r="G39" s="292"/>
      <c r="I39" s="301"/>
    </row>
    <row r="40" spans="1:9" ht="21" customHeight="1">
      <c r="A40" s="300" t="s">
        <v>73</v>
      </c>
      <c r="B40" s="494" t="s">
        <v>105</v>
      </c>
      <c r="C40" s="495"/>
      <c r="D40" s="496"/>
      <c r="E40" s="277"/>
      <c r="F40" s="277">
        <f>G40-E40</f>
        <v>0</v>
      </c>
      <c r="G40" s="292"/>
    </row>
    <row r="41" spans="1:9" ht="0.75" customHeight="1">
      <c r="A41" s="300"/>
      <c r="B41" s="494"/>
      <c r="C41" s="495"/>
      <c r="D41" s="496"/>
      <c r="E41" s="277"/>
      <c r="F41" s="277"/>
      <c r="G41" s="292"/>
    </row>
    <row r="42" spans="1:9" s="262" customFormat="1" ht="21" customHeight="1">
      <c r="A42" s="302"/>
      <c r="B42" s="489" t="s">
        <v>39</v>
      </c>
      <c r="C42" s="489"/>
      <c r="D42" s="489"/>
      <c r="E42" s="286"/>
      <c r="F42" s="286"/>
      <c r="G42" s="287"/>
    </row>
    <row r="43" spans="1:9" s="272" customFormat="1" ht="15">
      <c r="A43" s="268" t="s">
        <v>41</v>
      </c>
      <c r="B43" s="490" t="s">
        <v>106</v>
      </c>
      <c r="C43" s="490"/>
      <c r="D43" s="490"/>
      <c r="E43" s="288"/>
      <c r="F43" s="289"/>
      <c r="G43" s="290"/>
    </row>
    <row r="44" spans="1:9" s="294" customFormat="1" ht="21" customHeight="1">
      <c r="A44" s="273" t="s">
        <v>43</v>
      </c>
      <c r="B44" s="491" t="s">
        <v>140</v>
      </c>
      <c r="C44" s="492"/>
      <c r="D44" s="493"/>
      <c r="E44" s="456"/>
      <c r="F44" s="456"/>
      <c r="G44" s="457"/>
    </row>
    <row r="45" spans="1:9" ht="0.75" customHeight="1">
      <c r="A45" s="300"/>
      <c r="B45" s="494"/>
      <c r="C45" s="495"/>
      <c r="D45" s="496"/>
      <c r="E45" s="277"/>
      <c r="F45" s="277"/>
      <c r="G45" s="292"/>
    </row>
    <row r="46" spans="1:9" s="262" customFormat="1" ht="21" customHeight="1">
      <c r="A46" s="302"/>
      <c r="B46" s="489" t="s">
        <v>107</v>
      </c>
      <c r="C46" s="489"/>
      <c r="D46" s="489"/>
      <c r="E46" s="286"/>
      <c r="F46" s="286">
        <f t="shared" ref="F46:G46" si="0">SUM(F43:F45)</f>
        <v>0</v>
      </c>
      <c r="G46" s="287">
        <f t="shared" si="0"/>
        <v>0</v>
      </c>
    </row>
    <row r="47" spans="1:9" s="262" customFormat="1" ht="21" customHeight="1">
      <c r="A47" s="285"/>
      <c r="B47" s="489" t="s">
        <v>108</v>
      </c>
      <c r="C47" s="489"/>
      <c r="D47" s="489"/>
      <c r="E47" s="286"/>
      <c r="F47" s="286">
        <f>F36</f>
        <v>753540</v>
      </c>
      <c r="G47" s="287"/>
    </row>
    <row r="48" spans="1:9" s="272" customFormat="1" ht="15">
      <c r="A48" s="268" t="s">
        <v>109</v>
      </c>
      <c r="B48" s="490" t="s">
        <v>110</v>
      </c>
      <c r="C48" s="490"/>
      <c r="D48" s="490"/>
      <c r="E48" s="288"/>
      <c r="F48" s="289"/>
      <c r="G48" s="290"/>
    </row>
    <row r="49" spans="1:7" s="294" customFormat="1" ht="21" customHeight="1">
      <c r="A49" s="273" t="s">
        <v>111</v>
      </c>
      <c r="B49" s="497" t="s">
        <v>112</v>
      </c>
      <c r="C49" s="498"/>
      <c r="D49" s="498"/>
      <c r="E49" s="277"/>
      <c r="F49" s="277"/>
      <c r="G49" s="303"/>
    </row>
    <row r="50" spans="1:7" s="294" customFormat="1" ht="21" customHeight="1">
      <c r="A50" s="273" t="s">
        <v>113</v>
      </c>
      <c r="B50" s="497" t="s">
        <v>114</v>
      </c>
      <c r="C50" s="498"/>
      <c r="D50" s="498"/>
      <c r="E50" s="277"/>
      <c r="F50" s="277"/>
      <c r="G50" s="303"/>
    </row>
    <row r="51" spans="1:7" s="294" customFormat="1" ht="21" customHeight="1">
      <c r="A51" s="304" t="s">
        <v>115</v>
      </c>
      <c r="B51" s="497" t="s">
        <v>116</v>
      </c>
      <c r="C51" s="497"/>
      <c r="D51" s="497"/>
      <c r="E51" s="277"/>
      <c r="F51" s="277"/>
      <c r="G51" s="303"/>
    </row>
    <row r="52" spans="1:7" s="294" customFormat="1" ht="0.75" customHeight="1">
      <c r="A52" s="281"/>
      <c r="B52" s="499"/>
      <c r="C52" s="500"/>
      <c r="D52" s="500"/>
      <c r="E52" s="305"/>
      <c r="F52" s="282"/>
      <c r="G52" s="306"/>
    </row>
    <row r="53" spans="1:7" s="262" customFormat="1" ht="21" customHeight="1">
      <c r="A53" s="285"/>
      <c r="B53" s="489" t="s">
        <v>117</v>
      </c>
      <c r="C53" s="489"/>
      <c r="D53" s="489"/>
      <c r="E53" s="286"/>
      <c r="F53" s="286">
        <f>SUM(F48:F52)</f>
        <v>0</v>
      </c>
      <c r="G53" s="287"/>
    </row>
    <row r="54" spans="1:7" s="311" customFormat="1" ht="21" customHeight="1" thickBot="1">
      <c r="A54" s="307"/>
      <c r="B54" s="471" t="s">
        <v>118</v>
      </c>
      <c r="C54" s="472"/>
      <c r="D54" s="472"/>
      <c r="E54" s="308"/>
      <c r="F54" s="309"/>
      <c r="G54" s="310"/>
    </row>
    <row r="55" spans="1:7" s="294" customFormat="1" ht="21" customHeight="1" thickTop="1">
      <c r="A55" s="312" t="s">
        <v>119</v>
      </c>
      <c r="B55" s="313" t="s">
        <v>120</v>
      </c>
      <c r="C55" s="313"/>
      <c r="D55" s="313"/>
      <c r="E55" s="313"/>
      <c r="F55" s="313"/>
      <c r="G55" s="314"/>
    </row>
    <row r="56" spans="1:7" s="294" customFormat="1" ht="21" customHeight="1">
      <c r="A56" s="315"/>
      <c r="B56" s="191" t="s">
        <v>121</v>
      </c>
      <c r="C56" s="191"/>
      <c r="D56" s="191"/>
      <c r="E56" s="191"/>
      <c r="F56" s="191"/>
      <c r="G56" s="316"/>
    </row>
    <row r="57" spans="1:7" s="183" customFormat="1" ht="2.25" customHeight="1">
      <c r="A57" s="317"/>
      <c r="B57" s="318"/>
      <c r="C57" s="318"/>
      <c r="D57" s="319"/>
      <c r="E57" s="319"/>
      <c r="F57" s="319"/>
      <c r="G57" s="320"/>
    </row>
    <row r="58" spans="1:7" ht="15.75" customHeight="1">
      <c r="A58" s="473" t="s">
        <v>49</v>
      </c>
      <c r="B58" s="474"/>
      <c r="C58" s="475"/>
      <c r="D58" s="475"/>
      <c r="E58" s="475"/>
      <c r="F58" s="475"/>
      <c r="G58" s="476"/>
    </row>
    <row r="59" spans="1:7" ht="15.75" customHeight="1">
      <c r="A59" s="477" t="s">
        <v>50</v>
      </c>
      <c r="B59" s="478"/>
      <c r="C59" s="478"/>
      <c r="D59" s="478"/>
      <c r="E59" s="479"/>
      <c r="F59" s="477" t="s">
        <v>122</v>
      </c>
      <c r="G59" s="479"/>
    </row>
    <row r="60" spans="1:7" ht="42.75" customHeight="1">
      <c r="A60" s="321"/>
      <c r="B60" s="322"/>
      <c r="C60" s="323"/>
      <c r="D60" s="321"/>
      <c r="E60" s="322"/>
      <c r="F60" s="321"/>
      <c r="G60" s="322"/>
    </row>
    <row r="61" spans="1:7" ht="12.75">
      <c r="A61" s="324" t="s">
        <v>81</v>
      </c>
      <c r="B61" s="325"/>
      <c r="C61" s="326" t="s">
        <v>94</v>
      </c>
      <c r="D61" s="480"/>
      <c r="E61" s="481"/>
      <c r="F61" s="480" t="s">
        <v>123</v>
      </c>
      <c r="G61" s="481"/>
    </row>
    <row r="62" spans="1:7" ht="15.75" customHeight="1">
      <c r="A62" s="473" t="s">
        <v>52</v>
      </c>
      <c r="B62" s="474"/>
      <c r="C62" s="475"/>
      <c r="D62" s="475"/>
      <c r="E62" s="475"/>
      <c r="F62" s="475"/>
      <c r="G62" s="476"/>
    </row>
    <row r="63" spans="1:7" ht="15.75" customHeight="1">
      <c r="A63" s="477" t="s">
        <v>82</v>
      </c>
      <c r="B63" s="478"/>
      <c r="C63" s="482"/>
      <c r="D63" s="482"/>
      <c r="E63" s="482"/>
      <c r="F63" s="482"/>
      <c r="G63" s="483"/>
    </row>
    <row r="64" spans="1:7" ht="51.75" customHeight="1">
      <c r="A64" s="321"/>
      <c r="B64" s="322"/>
      <c r="C64" s="323"/>
      <c r="D64" s="321"/>
      <c r="E64" s="322"/>
      <c r="F64" s="321"/>
      <c r="G64" s="322"/>
    </row>
    <row r="65" spans="1:7" ht="12.75" customHeight="1" thickBot="1">
      <c r="A65" s="327" t="s">
        <v>124</v>
      </c>
      <c r="B65" s="328"/>
      <c r="C65" s="329" t="s">
        <v>125</v>
      </c>
      <c r="D65" s="484" t="s">
        <v>126</v>
      </c>
      <c r="E65" s="485"/>
      <c r="F65" s="484"/>
      <c r="G65" s="485"/>
    </row>
    <row r="66" spans="1:7" ht="4.5" hidden="1" customHeight="1">
      <c r="A66" s="486"/>
      <c r="B66" s="487"/>
      <c r="C66" s="487"/>
      <c r="D66" s="487"/>
      <c r="E66" s="487"/>
      <c r="F66" s="487"/>
      <c r="G66" s="488"/>
    </row>
    <row r="67" spans="1:7" ht="20.100000000000001" customHeight="1" thickBot="1">
      <c r="A67" s="466" t="s">
        <v>127</v>
      </c>
      <c r="B67" s="467"/>
      <c r="C67" s="468"/>
      <c r="D67" s="469"/>
      <c r="E67" s="469"/>
      <c r="F67" s="469"/>
      <c r="G67" s="470"/>
    </row>
  </sheetData>
  <mergeCells count="42">
    <mergeCell ref="D65:E65"/>
    <mergeCell ref="F65:G65"/>
    <mergeCell ref="A66:G66"/>
    <mergeCell ref="A67:G67"/>
    <mergeCell ref="B26:D26"/>
    <mergeCell ref="B27:D27"/>
    <mergeCell ref="A59:E59"/>
    <mergeCell ref="F59:G59"/>
    <mergeCell ref="D61:E61"/>
    <mergeCell ref="F61:G61"/>
    <mergeCell ref="A62:G62"/>
    <mergeCell ref="A63:G63"/>
    <mergeCell ref="B50:D50"/>
    <mergeCell ref="B51:D51"/>
    <mergeCell ref="B52:D52"/>
    <mergeCell ref="B53:D53"/>
    <mergeCell ref="B54:D54"/>
    <mergeCell ref="A58:G58"/>
    <mergeCell ref="B44:D44"/>
    <mergeCell ref="B45:D45"/>
    <mergeCell ref="B46:D46"/>
    <mergeCell ref="B47:D47"/>
    <mergeCell ref="B48:D48"/>
    <mergeCell ref="B49:D49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31:D31"/>
    <mergeCell ref="B24:D24"/>
    <mergeCell ref="B25:D25"/>
    <mergeCell ref="B28:D28"/>
    <mergeCell ref="B29:D29"/>
    <mergeCell ref="B30:D30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4" zoomScaleNormal="100" zoomScaleSheetLayoutView="100" zoomScalePageLayoutView="33" workbookViewId="0">
      <selection activeCell="E37" sqref="E37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150</v>
      </c>
      <c r="C2" s="172"/>
      <c r="D2" s="172"/>
      <c r="E2" s="173"/>
      <c r="F2" s="174" t="s">
        <v>146</v>
      </c>
      <c r="G2" s="175" t="s">
        <v>151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87">
        <v>42555</v>
      </c>
    </row>
    <row r="5" spans="1:7" s="183" customFormat="1" ht="15.75">
      <c r="A5" s="177" t="s">
        <v>57</v>
      </c>
      <c r="B5" s="178" t="s">
        <v>152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153</v>
      </c>
      <c r="C6" s="191"/>
      <c r="D6" s="180"/>
      <c r="E6" s="188" t="s">
        <v>58</v>
      </c>
      <c r="F6" s="189"/>
      <c r="G6" s="187">
        <v>42555</v>
      </c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87">
        <v>42555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154</v>
      </c>
      <c r="B11" s="210"/>
      <c r="C11" s="211"/>
      <c r="D11" s="187">
        <v>42521</v>
      </c>
      <c r="E11" s="209" t="s">
        <v>11</v>
      </c>
      <c r="F11" s="212"/>
      <c r="G11" s="213"/>
    </row>
    <row r="12" spans="1:7" ht="15">
      <c r="A12" s="209" t="s">
        <v>10</v>
      </c>
      <c r="B12" s="212"/>
      <c r="C12" s="214"/>
      <c r="D12" s="215"/>
      <c r="E12" s="209"/>
      <c r="F12" s="212"/>
      <c r="G12" s="213"/>
    </row>
    <row r="13" spans="1:7" ht="15">
      <c r="A13" s="209" t="s">
        <v>96</v>
      </c>
      <c r="B13" s="212"/>
      <c r="C13" s="214"/>
      <c r="D13" s="215"/>
      <c r="E13" s="216"/>
      <c r="F13" s="217"/>
      <c r="G13" s="218"/>
    </row>
    <row r="14" spans="1:7" ht="15" thickBot="1">
      <c r="A14" s="219" t="s">
        <v>12</v>
      </c>
      <c r="B14" s="220"/>
      <c r="C14" s="221"/>
      <c r="D14" s="215"/>
      <c r="E14" s="222"/>
      <c r="F14" s="223"/>
      <c r="G14" s="224"/>
    </row>
    <row r="15" spans="1:7" ht="15">
      <c r="A15" s="219" t="s">
        <v>97</v>
      </c>
      <c r="B15" s="220"/>
      <c r="C15" s="225"/>
      <c r="D15" s="226">
        <v>4303996</v>
      </c>
      <c r="E15" s="227" t="s">
        <v>98</v>
      </c>
      <c r="F15" s="228"/>
      <c r="G15" s="229"/>
    </row>
    <row r="16" spans="1:7" ht="15">
      <c r="A16" s="219" t="s">
        <v>15</v>
      </c>
      <c r="B16" s="220"/>
      <c r="C16" s="225"/>
      <c r="D16" s="230"/>
      <c r="E16" s="231" t="s">
        <v>99</v>
      </c>
      <c r="F16" s="232"/>
      <c r="G16" s="233"/>
    </row>
    <row r="17" spans="1:7" ht="16.5" thickBot="1">
      <c r="A17" s="234" t="s">
        <v>17</v>
      </c>
      <c r="B17" s="191"/>
      <c r="C17" s="235"/>
      <c r="D17" s="187">
        <v>42548</v>
      </c>
      <c r="E17" s="236" t="s">
        <v>100</v>
      </c>
      <c r="F17" s="237"/>
      <c r="G17" s="238"/>
    </row>
    <row r="18" spans="1:7" ht="15">
      <c r="A18" s="234" t="s">
        <v>101</v>
      </c>
      <c r="B18" s="191"/>
      <c r="C18" s="239"/>
      <c r="D18" s="240">
        <v>430399.6</v>
      </c>
      <c r="E18" s="241"/>
      <c r="F18" s="242"/>
      <c r="G18" s="243"/>
    </row>
    <row r="19" spans="1:7" ht="15" customHeight="1">
      <c r="A19" s="244" t="s">
        <v>20</v>
      </c>
      <c r="B19" s="245"/>
      <c r="C19" s="246"/>
      <c r="D19" s="247">
        <f>F47</f>
        <v>430399.6</v>
      </c>
      <c r="E19" s="248"/>
      <c r="F19" s="220"/>
      <c r="G19" s="215"/>
    </row>
    <row r="20" spans="1:7" ht="15">
      <c r="A20" s="248" t="s">
        <v>22</v>
      </c>
      <c r="B20" s="249"/>
      <c r="C20" s="250"/>
      <c r="D20" s="251"/>
      <c r="E20" s="248"/>
      <c r="F20" s="220"/>
      <c r="G20" s="215"/>
    </row>
    <row r="21" spans="1:7" ht="15">
      <c r="A21" s="252" t="s">
        <v>102</v>
      </c>
      <c r="B21" s="253"/>
      <c r="C21" s="254"/>
      <c r="D21" s="458"/>
      <c r="E21" s="248"/>
      <c r="F21" s="220"/>
      <c r="G21" s="215"/>
    </row>
    <row r="22" spans="1:7" ht="15" customHeight="1" thickBot="1">
      <c r="A22" s="255" t="s">
        <v>23</v>
      </c>
      <c r="B22" s="256"/>
      <c r="C22" s="257"/>
      <c r="D22" s="258"/>
      <c r="E22" s="255"/>
      <c r="F22" s="256"/>
      <c r="G22" s="224"/>
    </row>
    <row r="23" spans="1:7" s="262" customFormat="1" ht="15.75" customHeight="1">
      <c r="A23" s="259" t="s">
        <v>24</v>
      </c>
      <c r="B23" s="260"/>
      <c r="C23" s="260"/>
      <c r="D23" s="260"/>
      <c r="E23" s="260"/>
      <c r="F23" s="260"/>
      <c r="G23" s="261"/>
    </row>
    <row r="24" spans="1:7" s="267" customFormat="1" ht="15">
      <c r="A24" s="263" t="s">
        <v>0</v>
      </c>
      <c r="B24" s="503" t="s">
        <v>25</v>
      </c>
      <c r="C24" s="503"/>
      <c r="D24" s="503"/>
      <c r="E24" s="264" t="s">
        <v>26</v>
      </c>
      <c r="F24" s="265" t="s">
        <v>27</v>
      </c>
      <c r="G24" s="266" t="s">
        <v>28</v>
      </c>
    </row>
    <row r="25" spans="1:7" s="272" customFormat="1" ht="15">
      <c r="A25" s="268" t="s">
        <v>29</v>
      </c>
      <c r="B25" s="490" t="s">
        <v>30</v>
      </c>
      <c r="C25" s="490"/>
      <c r="D25" s="490"/>
      <c r="E25" s="269"/>
      <c r="F25" s="270"/>
      <c r="G25" s="271"/>
    </row>
    <row r="26" spans="1:7" s="280" customFormat="1" ht="21" customHeight="1">
      <c r="A26" s="273" t="s">
        <v>74</v>
      </c>
      <c r="B26" s="274" t="s">
        <v>155</v>
      </c>
      <c r="C26" s="275"/>
      <c r="D26" s="276"/>
      <c r="E26" s="277"/>
      <c r="F26" s="278">
        <v>430399.6</v>
      </c>
      <c r="G26" s="279"/>
    </row>
    <row r="27" spans="1:7" s="280" customFormat="1" ht="21" customHeight="1">
      <c r="A27" s="273" t="s">
        <v>75</v>
      </c>
      <c r="B27" s="274" t="s">
        <v>149</v>
      </c>
      <c r="C27" s="275"/>
      <c r="D27" s="276"/>
      <c r="E27" s="277"/>
      <c r="F27" s="278"/>
      <c r="G27" s="279"/>
    </row>
    <row r="28" spans="1:7" s="280" customFormat="1" ht="21" customHeight="1">
      <c r="A28" s="273"/>
      <c r="B28" s="510"/>
      <c r="C28" s="511"/>
      <c r="D28" s="512"/>
      <c r="E28" s="277"/>
      <c r="F28" s="278"/>
      <c r="G28" s="279"/>
    </row>
    <row r="29" spans="1:7" s="280" customFormat="1" ht="0.75" customHeight="1">
      <c r="A29" s="281"/>
      <c r="B29" s="497"/>
      <c r="C29" s="497"/>
      <c r="D29" s="497"/>
      <c r="E29" s="282"/>
      <c r="F29" s="283"/>
      <c r="G29" s="284"/>
    </row>
    <row r="30" spans="1:7" s="262" customFormat="1" ht="21" customHeight="1">
      <c r="A30" s="285"/>
      <c r="B30" s="489" t="s">
        <v>31</v>
      </c>
      <c r="C30" s="501"/>
      <c r="D30" s="501"/>
      <c r="E30" s="286"/>
      <c r="F30" s="286">
        <f>SUM(F25:F29)</f>
        <v>430399.6</v>
      </c>
      <c r="G30" s="287">
        <f>SUM(G25:G29)</f>
        <v>0</v>
      </c>
    </row>
    <row r="31" spans="1:7" s="272" customFormat="1" ht="15">
      <c r="A31" s="268" t="s">
        <v>32</v>
      </c>
      <c r="B31" s="490" t="s">
        <v>33</v>
      </c>
      <c r="C31" s="490"/>
      <c r="D31" s="490"/>
      <c r="E31" s="288"/>
      <c r="F31" s="289"/>
      <c r="G31" s="290"/>
    </row>
    <row r="32" spans="1:7" s="280" customFormat="1" ht="14.25">
      <c r="A32" s="291" t="s">
        <v>77</v>
      </c>
      <c r="B32" s="502" t="s">
        <v>141</v>
      </c>
      <c r="C32" s="502"/>
      <c r="D32" s="502"/>
      <c r="E32" s="277"/>
      <c r="F32" s="292"/>
      <c r="G32" s="292">
        <f>ROUND(G30*5.8%,0)</f>
        <v>0</v>
      </c>
    </row>
    <row r="33" spans="1:9" s="294" customFormat="1" ht="14.25">
      <c r="A33" s="273" t="s">
        <v>78</v>
      </c>
      <c r="B33" s="497" t="s">
        <v>103</v>
      </c>
      <c r="C33" s="497"/>
      <c r="D33" s="497"/>
      <c r="E33" s="277"/>
      <c r="F33" s="277">
        <f>G33-E33</f>
        <v>0</v>
      </c>
      <c r="G33" s="293"/>
    </row>
    <row r="34" spans="1:9" s="294" customFormat="1" ht="14.25">
      <c r="A34" s="273" t="s">
        <v>34</v>
      </c>
      <c r="B34" s="497" t="s">
        <v>139</v>
      </c>
      <c r="C34" s="497"/>
      <c r="D34" s="497"/>
      <c r="E34" s="277"/>
      <c r="F34" s="295">
        <f>G34-E34</f>
        <v>0</v>
      </c>
      <c r="G34" s="292"/>
    </row>
    <row r="35" spans="1:9" s="294" customFormat="1" ht="0.75" customHeight="1">
      <c r="A35" s="296"/>
      <c r="B35" s="497"/>
      <c r="C35" s="497"/>
      <c r="D35" s="497"/>
      <c r="E35" s="297"/>
      <c r="F35" s="298"/>
      <c r="G35" s="299"/>
    </row>
    <row r="36" spans="1:9" s="262" customFormat="1" ht="21" customHeight="1">
      <c r="A36" s="285"/>
      <c r="B36" s="489" t="s">
        <v>35</v>
      </c>
      <c r="C36" s="489"/>
      <c r="D36" s="489"/>
      <c r="E36" s="286"/>
      <c r="F36" s="287">
        <f>SUM(F30:F34)</f>
        <v>430399.6</v>
      </c>
      <c r="G36" s="287">
        <f>SUM(G30:G34)</f>
        <v>0</v>
      </c>
    </row>
    <row r="37" spans="1:9" s="272" customFormat="1" ht="15">
      <c r="A37" s="268" t="s">
        <v>36</v>
      </c>
      <c r="B37" s="490" t="s">
        <v>37</v>
      </c>
      <c r="C37" s="490"/>
      <c r="D37" s="490"/>
      <c r="E37" s="288"/>
      <c r="F37" s="289"/>
      <c r="G37" s="290"/>
      <c r="I37" s="272">
        <f>43055962*5/100</f>
        <v>2152798.1</v>
      </c>
    </row>
    <row r="38" spans="1:9" ht="24" customHeight="1">
      <c r="A38" s="300" t="s">
        <v>38</v>
      </c>
      <c r="B38" s="491" t="s">
        <v>148</v>
      </c>
      <c r="C38" s="492"/>
      <c r="D38" s="493"/>
      <c r="E38" s="277"/>
      <c r="F38" s="277"/>
      <c r="G38" s="292"/>
      <c r="I38" s="301"/>
    </row>
    <row r="39" spans="1:9" ht="21" customHeight="1">
      <c r="A39" s="300" t="s">
        <v>72</v>
      </c>
      <c r="B39" s="491" t="s">
        <v>104</v>
      </c>
      <c r="C39" s="492"/>
      <c r="D39" s="493"/>
      <c r="E39" s="277"/>
      <c r="F39" s="277">
        <f>G39-E39</f>
        <v>0</v>
      </c>
      <c r="G39" s="292"/>
      <c r="I39" s="301"/>
    </row>
    <row r="40" spans="1:9" ht="21" customHeight="1">
      <c r="A40" s="300" t="s">
        <v>73</v>
      </c>
      <c r="B40" s="494" t="s">
        <v>105</v>
      </c>
      <c r="C40" s="495"/>
      <c r="D40" s="496"/>
      <c r="E40" s="277"/>
      <c r="F40" s="277">
        <f>G40-E40</f>
        <v>0</v>
      </c>
      <c r="G40" s="292"/>
    </row>
    <row r="41" spans="1:9" ht="0.75" customHeight="1">
      <c r="A41" s="300"/>
      <c r="B41" s="494"/>
      <c r="C41" s="495"/>
      <c r="D41" s="496"/>
      <c r="E41" s="277"/>
      <c r="F41" s="277"/>
      <c r="G41" s="292"/>
    </row>
    <row r="42" spans="1:9" s="262" customFormat="1" ht="21" customHeight="1">
      <c r="A42" s="302"/>
      <c r="B42" s="489" t="s">
        <v>39</v>
      </c>
      <c r="C42" s="489"/>
      <c r="D42" s="489"/>
      <c r="E42" s="286"/>
      <c r="F42" s="286"/>
      <c r="G42" s="287"/>
    </row>
    <row r="43" spans="1:9" s="272" customFormat="1" ht="15">
      <c r="A43" s="268" t="s">
        <v>41</v>
      </c>
      <c r="B43" s="490" t="s">
        <v>106</v>
      </c>
      <c r="C43" s="490"/>
      <c r="D43" s="490"/>
      <c r="E43" s="288"/>
      <c r="F43" s="289"/>
      <c r="G43" s="290"/>
    </row>
    <row r="44" spans="1:9" s="294" customFormat="1" ht="21" customHeight="1">
      <c r="A44" s="273" t="s">
        <v>43</v>
      </c>
      <c r="B44" s="491" t="s">
        <v>140</v>
      </c>
      <c r="C44" s="492"/>
      <c r="D44" s="493"/>
      <c r="E44" s="456"/>
      <c r="F44" s="456"/>
      <c r="G44" s="457"/>
    </row>
    <row r="45" spans="1:9" ht="0.75" customHeight="1">
      <c r="A45" s="300"/>
      <c r="B45" s="494"/>
      <c r="C45" s="495"/>
      <c r="D45" s="496"/>
      <c r="E45" s="277"/>
      <c r="F45" s="277"/>
      <c r="G45" s="292"/>
    </row>
    <row r="46" spans="1:9" s="262" customFormat="1" ht="21" customHeight="1">
      <c r="A46" s="302"/>
      <c r="B46" s="489" t="s">
        <v>107</v>
      </c>
      <c r="C46" s="489"/>
      <c r="D46" s="489"/>
      <c r="E46" s="286"/>
      <c r="F46" s="286">
        <f t="shared" ref="F46:G46" si="0">SUM(F43:F45)</f>
        <v>0</v>
      </c>
      <c r="G46" s="287">
        <f t="shared" si="0"/>
        <v>0</v>
      </c>
    </row>
    <row r="47" spans="1:9" s="262" customFormat="1" ht="21" customHeight="1">
      <c r="A47" s="285"/>
      <c r="B47" s="489" t="s">
        <v>108</v>
      </c>
      <c r="C47" s="489"/>
      <c r="D47" s="489"/>
      <c r="E47" s="286"/>
      <c r="F47" s="286">
        <f>F36</f>
        <v>430399.6</v>
      </c>
      <c r="G47" s="287"/>
    </row>
    <row r="48" spans="1:9" s="272" customFormat="1" ht="15">
      <c r="A48" s="268" t="s">
        <v>109</v>
      </c>
      <c r="B48" s="490" t="s">
        <v>110</v>
      </c>
      <c r="C48" s="490"/>
      <c r="D48" s="490"/>
      <c r="E48" s="288"/>
      <c r="F48" s="289"/>
      <c r="G48" s="290"/>
    </row>
    <row r="49" spans="1:7" s="294" customFormat="1" ht="21" customHeight="1">
      <c r="A49" s="273" t="s">
        <v>111</v>
      </c>
      <c r="B49" s="497" t="s">
        <v>112</v>
      </c>
      <c r="C49" s="498"/>
      <c r="D49" s="498"/>
      <c r="E49" s="277"/>
      <c r="F49" s="277"/>
      <c r="G49" s="303"/>
    </row>
    <row r="50" spans="1:7" s="294" customFormat="1" ht="21" customHeight="1">
      <c r="A50" s="273" t="s">
        <v>113</v>
      </c>
      <c r="B50" s="497" t="s">
        <v>114</v>
      </c>
      <c r="C50" s="498"/>
      <c r="D50" s="498"/>
      <c r="E50" s="277"/>
      <c r="F50" s="277"/>
      <c r="G50" s="303"/>
    </row>
    <row r="51" spans="1:7" s="294" customFormat="1" ht="21" customHeight="1">
      <c r="A51" s="304" t="s">
        <v>115</v>
      </c>
      <c r="B51" s="497" t="s">
        <v>116</v>
      </c>
      <c r="C51" s="497"/>
      <c r="D51" s="497"/>
      <c r="E51" s="277"/>
      <c r="F51" s="277"/>
      <c r="G51" s="303"/>
    </row>
    <row r="52" spans="1:7" s="294" customFormat="1" ht="0.75" customHeight="1">
      <c r="A52" s="281"/>
      <c r="B52" s="499"/>
      <c r="C52" s="500"/>
      <c r="D52" s="500"/>
      <c r="E52" s="305"/>
      <c r="F52" s="282"/>
      <c r="G52" s="306"/>
    </row>
    <row r="53" spans="1:7" s="262" customFormat="1" ht="21" customHeight="1">
      <c r="A53" s="285"/>
      <c r="B53" s="489" t="s">
        <v>117</v>
      </c>
      <c r="C53" s="489"/>
      <c r="D53" s="489"/>
      <c r="E53" s="286"/>
      <c r="F53" s="286">
        <f>SUM(F48:F52)</f>
        <v>0</v>
      </c>
      <c r="G53" s="287"/>
    </row>
    <row r="54" spans="1:7" s="311" customFormat="1" ht="21" customHeight="1" thickBot="1">
      <c r="A54" s="307"/>
      <c r="B54" s="471" t="s">
        <v>118</v>
      </c>
      <c r="C54" s="472"/>
      <c r="D54" s="472"/>
      <c r="E54" s="308"/>
      <c r="F54" s="309"/>
      <c r="G54" s="310"/>
    </row>
    <row r="55" spans="1:7" s="294" customFormat="1" ht="21" customHeight="1" thickTop="1">
      <c r="A55" s="312" t="s">
        <v>119</v>
      </c>
      <c r="B55" s="313" t="s">
        <v>120</v>
      </c>
      <c r="C55" s="313"/>
      <c r="D55" s="313"/>
      <c r="E55" s="313"/>
      <c r="F55" s="313"/>
      <c r="G55" s="314"/>
    </row>
    <row r="56" spans="1:7" s="294" customFormat="1" ht="21" customHeight="1">
      <c r="A56" s="315"/>
      <c r="B56" s="191" t="s">
        <v>121</v>
      </c>
      <c r="C56" s="191"/>
      <c r="D56" s="191"/>
      <c r="E56" s="191"/>
      <c r="F56" s="191"/>
      <c r="G56" s="316"/>
    </row>
    <row r="57" spans="1:7" s="183" customFormat="1" ht="2.25" customHeight="1">
      <c r="A57" s="317"/>
      <c r="B57" s="318"/>
      <c r="C57" s="318"/>
      <c r="D57" s="319"/>
      <c r="E57" s="319"/>
      <c r="F57" s="319"/>
      <c r="G57" s="320"/>
    </row>
    <row r="58" spans="1:7" ht="15.75" customHeight="1">
      <c r="A58" s="473" t="s">
        <v>49</v>
      </c>
      <c r="B58" s="474"/>
      <c r="C58" s="475"/>
      <c r="D58" s="475"/>
      <c r="E58" s="475"/>
      <c r="F58" s="475"/>
      <c r="G58" s="476"/>
    </row>
    <row r="59" spans="1:7" ht="15.75" customHeight="1">
      <c r="A59" s="477" t="s">
        <v>50</v>
      </c>
      <c r="B59" s="478"/>
      <c r="C59" s="478"/>
      <c r="D59" s="478"/>
      <c r="E59" s="479"/>
      <c r="F59" s="477" t="s">
        <v>122</v>
      </c>
      <c r="G59" s="479"/>
    </row>
    <row r="60" spans="1:7" ht="42.75" customHeight="1">
      <c r="A60" s="321"/>
      <c r="B60" s="322"/>
      <c r="C60" s="323"/>
      <c r="D60" s="321"/>
      <c r="E60" s="322"/>
      <c r="F60" s="321"/>
      <c r="G60" s="322"/>
    </row>
    <row r="61" spans="1:7" ht="12.75">
      <c r="A61" s="324" t="s">
        <v>81</v>
      </c>
      <c r="B61" s="325"/>
      <c r="C61" s="326" t="s">
        <v>94</v>
      </c>
      <c r="D61" s="480"/>
      <c r="E61" s="481"/>
      <c r="F61" s="480" t="s">
        <v>123</v>
      </c>
      <c r="G61" s="481"/>
    </row>
    <row r="62" spans="1:7" ht="15.75" customHeight="1">
      <c r="A62" s="473" t="s">
        <v>52</v>
      </c>
      <c r="B62" s="474"/>
      <c r="C62" s="475"/>
      <c r="D62" s="475"/>
      <c r="E62" s="475"/>
      <c r="F62" s="475"/>
      <c r="G62" s="476"/>
    </row>
    <row r="63" spans="1:7" ht="15.75" customHeight="1">
      <c r="A63" s="477" t="s">
        <v>82</v>
      </c>
      <c r="B63" s="478"/>
      <c r="C63" s="482"/>
      <c r="D63" s="482"/>
      <c r="E63" s="482"/>
      <c r="F63" s="482"/>
      <c r="G63" s="483"/>
    </row>
    <row r="64" spans="1:7" ht="51.75" customHeight="1">
      <c r="A64" s="321"/>
      <c r="B64" s="322"/>
      <c r="C64" s="323"/>
      <c r="D64" s="321"/>
      <c r="E64" s="322"/>
      <c r="F64" s="321"/>
      <c r="G64" s="322"/>
    </row>
    <row r="65" spans="1:7" ht="12.75" customHeight="1" thickBot="1">
      <c r="A65" s="327" t="s">
        <v>124</v>
      </c>
      <c r="B65" s="328"/>
      <c r="C65" s="329" t="s">
        <v>125</v>
      </c>
      <c r="D65" s="484" t="s">
        <v>126</v>
      </c>
      <c r="E65" s="485"/>
      <c r="F65" s="484"/>
      <c r="G65" s="485"/>
    </row>
    <row r="66" spans="1:7" ht="4.5" hidden="1" customHeight="1">
      <c r="A66" s="486"/>
      <c r="B66" s="487"/>
      <c r="C66" s="487"/>
      <c r="D66" s="487"/>
      <c r="E66" s="487"/>
      <c r="F66" s="487"/>
      <c r="G66" s="488"/>
    </row>
    <row r="67" spans="1:7" ht="20.100000000000001" customHeight="1" thickBot="1">
      <c r="A67" s="466" t="s">
        <v>127</v>
      </c>
      <c r="B67" s="467"/>
      <c r="C67" s="468"/>
      <c r="D67" s="469"/>
      <c r="E67" s="469"/>
      <c r="F67" s="469"/>
      <c r="G67" s="470"/>
    </row>
  </sheetData>
  <mergeCells count="40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  <mergeCell ref="B28:D28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Normal="100" zoomScaleSheetLayoutView="100" workbookViewId="0">
      <selection activeCell="D1" sqref="D1"/>
    </sheetView>
  </sheetViews>
  <sheetFormatPr defaultColWidth="20.7109375" defaultRowHeight="19.5" customHeight="1"/>
  <cols>
    <col min="1" max="1" width="14.42578125" style="176" customWidth="1"/>
    <col min="2" max="2" width="15.85546875" style="176" customWidth="1"/>
    <col min="3" max="3" width="28.5703125" style="176" customWidth="1"/>
    <col min="4" max="4" width="21.7109375" style="176" customWidth="1"/>
    <col min="5" max="7" width="19.28515625" style="176" customWidth="1"/>
    <col min="8" max="16384" width="20.7109375" style="176"/>
  </cols>
  <sheetData>
    <row r="1" spans="1:7" s="169" customFormat="1" ht="63.75" customHeight="1" thickBot="1">
      <c r="A1" s="330"/>
      <c r="B1" s="331"/>
      <c r="C1" s="332" t="s">
        <v>1</v>
      </c>
      <c r="D1" s="333"/>
      <c r="E1" s="333"/>
      <c r="F1" s="333"/>
      <c r="G1" s="331"/>
    </row>
    <row r="2" spans="1:7" ht="30.75" customHeight="1">
      <c r="A2" s="334"/>
      <c r="B2" s="173" t="s">
        <v>86</v>
      </c>
      <c r="C2" s="173"/>
      <c r="D2" s="173"/>
      <c r="E2" s="173"/>
      <c r="F2" s="174" t="s">
        <v>54</v>
      </c>
      <c r="G2" s="335" t="s">
        <v>128</v>
      </c>
    </row>
    <row r="3" spans="1:7" s="183" customFormat="1" ht="15.75">
      <c r="A3" s="336" t="s">
        <v>2</v>
      </c>
      <c r="B3" s="337" t="s">
        <v>84</v>
      </c>
      <c r="C3" s="338"/>
      <c r="D3" s="339"/>
      <c r="E3" s="181" t="s">
        <v>3</v>
      </c>
      <c r="F3" s="181"/>
      <c r="G3" s="182"/>
    </row>
    <row r="4" spans="1:7" s="183" customFormat="1" ht="15.75">
      <c r="A4" s="336" t="s">
        <v>4</v>
      </c>
      <c r="B4" s="337" t="s">
        <v>55</v>
      </c>
      <c r="C4" s="338"/>
      <c r="D4" s="340"/>
      <c r="E4" s="185" t="s">
        <v>5</v>
      </c>
      <c r="F4" s="186"/>
      <c r="G4" s="341">
        <v>42507</v>
      </c>
    </row>
    <row r="5" spans="1:7" s="183" customFormat="1" ht="15.75">
      <c r="A5" s="336" t="s">
        <v>57</v>
      </c>
      <c r="B5" s="337" t="s">
        <v>85</v>
      </c>
      <c r="C5" s="338"/>
      <c r="D5" s="340"/>
      <c r="E5" s="188" t="s">
        <v>87</v>
      </c>
      <c r="F5" s="189"/>
      <c r="G5" s="341">
        <v>42507</v>
      </c>
    </row>
    <row r="6" spans="1:7" s="183" customFormat="1" ht="15.6" customHeight="1">
      <c r="A6" s="336" t="s">
        <v>6</v>
      </c>
      <c r="B6" s="454" t="s">
        <v>56</v>
      </c>
      <c r="C6" s="374"/>
      <c r="D6" s="455"/>
      <c r="E6" s="188" t="s">
        <v>58</v>
      </c>
      <c r="F6" s="189"/>
      <c r="G6" s="341">
        <v>42502</v>
      </c>
    </row>
    <row r="7" spans="1:7" s="183" customFormat="1" ht="16.5" customHeight="1">
      <c r="A7" s="336"/>
      <c r="B7" s="342"/>
      <c r="C7" s="196"/>
      <c r="D7" s="194"/>
      <c r="E7" s="188" t="s">
        <v>59</v>
      </c>
      <c r="F7" s="189"/>
      <c r="G7" s="341">
        <v>42502</v>
      </c>
    </row>
    <row r="8" spans="1:7" s="183" customFormat="1" ht="16.5" customHeight="1">
      <c r="A8" s="336"/>
      <c r="B8" s="342"/>
      <c r="C8" s="196"/>
      <c r="D8" s="194"/>
      <c r="E8" s="188"/>
      <c r="F8" s="198"/>
      <c r="G8" s="199"/>
    </row>
    <row r="9" spans="1:7" s="348" customFormat="1" ht="15.75">
      <c r="A9" s="343"/>
      <c r="B9" s="344"/>
      <c r="C9" s="345"/>
      <c r="D9" s="346"/>
      <c r="E9" s="197" t="s">
        <v>60</v>
      </c>
      <c r="F9" s="346"/>
      <c r="G9" s="347"/>
    </row>
    <row r="10" spans="1:7" s="183" customFormat="1" ht="16.5" thickBot="1">
      <c r="A10" s="200"/>
      <c r="B10" s="201"/>
      <c r="C10" s="202"/>
      <c r="D10" s="203"/>
      <c r="E10" s="204" t="s">
        <v>7</v>
      </c>
      <c r="F10" s="203"/>
      <c r="G10" s="205"/>
    </row>
    <row r="11" spans="1:7" ht="12.75">
      <c r="A11" s="206" t="s">
        <v>8</v>
      </c>
      <c r="B11" s="207"/>
      <c r="C11" s="207"/>
      <c r="D11" s="207"/>
      <c r="E11" s="207"/>
      <c r="F11" s="207"/>
      <c r="G11" s="208"/>
    </row>
    <row r="12" spans="1:7" ht="15" hidden="1">
      <c r="A12" s="241" t="s">
        <v>9</v>
      </c>
      <c r="B12" s="242"/>
      <c r="C12" s="349"/>
      <c r="D12" s="350"/>
      <c r="E12" s="241"/>
      <c r="F12" s="242"/>
      <c r="G12" s="243"/>
    </row>
    <row r="13" spans="1:7" ht="31.5">
      <c r="A13" s="351" t="s">
        <v>62</v>
      </c>
      <c r="B13" s="352"/>
      <c r="C13" s="353" t="s">
        <v>90</v>
      </c>
      <c r="D13" s="354" t="s">
        <v>61</v>
      </c>
      <c r="E13" s="351" t="s">
        <v>11</v>
      </c>
      <c r="F13" s="352"/>
      <c r="G13" s="355"/>
    </row>
    <row r="14" spans="1:7" ht="16.5" thickBot="1">
      <c r="A14" s="351" t="s">
        <v>10</v>
      </c>
      <c r="B14" s="352"/>
      <c r="C14" s="356"/>
      <c r="D14" s="357" t="s">
        <v>129</v>
      </c>
      <c r="E14" s="351"/>
      <c r="F14" s="352"/>
      <c r="G14" s="355"/>
    </row>
    <row r="15" spans="1:7" ht="15.75" hidden="1" thickBot="1">
      <c r="A15" s="358" t="s">
        <v>12</v>
      </c>
      <c r="B15" s="359"/>
      <c r="C15" s="360"/>
      <c r="D15" s="361"/>
      <c r="E15" s="362"/>
      <c r="F15" s="319"/>
      <c r="G15" s="363"/>
    </row>
    <row r="16" spans="1:7" ht="15.75">
      <c r="A16" s="358" t="s">
        <v>13</v>
      </c>
      <c r="B16" s="359"/>
      <c r="C16" s="364"/>
      <c r="D16" s="365">
        <v>58347484</v>
      </c>
      <c r="E16" s="366" t="s">
        <v>14</v>
      </c>
      <c r="F16" s="367"/>
      <c r="G16" s="368">
        <v>5834750</v>
      </c>
    </row>
    <row r="17" spans="1:8" ht="16.5" thickBot="1">
      <c r="A17" s="358" t="s">
        <v>15</v>
      </c>
      <c r="B17" s="359"/>
      <c r="C17" s="364"/>
      <c r="D17" s="369"/>
      <c r="E17" s="370" t="s">
        <v>16</v>
      </c>
      <c r="F17" s="371"/>
      <c r="G17" s="372"/>
    </row>
    <row r="18" spans="1:8" ht="16.5" thickBot="1">
      <c r="A18" s="373" t="s">
        <v>17</v>
      </c>
      <c r="B18" s="374"/>
      <c r="C18" s="375"/>
      <c r="D18" s="376">
        <v>42491</v>
      </c>
      <c r="E18" s="377"/>
      <c r="F18" s="378"/>
      <c r="G18" s="379"/>
    </row>
    <row r="19" spans="1:8" ht="15.75">
      <c r="A19" s="373" t="s">
        <v>18</v>
      </c>
      <c r="B19" s="374"/>
      <c r="C19" s="380"/>
      <c r="D19" s="380">
        <v>3708968</v>
      </c>
      <c r="E19" s="366" t="s">
        <v>19</v>
      </c>
      <c r="F19" s="367"/>
      <c r="G19" s="381">
        <v>954858</v>
      </c>
    </row>
    <row r="20" spans="1:8" ht="15" customHeight="1" thickBot="1">
      <c r="A20" s="373" t="s">
        <v>20</v>
      </c>
      <c r="B20" s="374"/>
      <c r="C20" s="380"/>
      <c r="D20" s="380">
        <f>F53</f>
        <v>1830159</v>
      </c>
      <c r="E20" s="370" t="s">
        <v>21</v>
      </c>
      <c r="F20" s="371"/>
      <c r="G20" s="382"/>
      <c r="H20" s="383"/>
    </row>
    <row r="21" spans="1:8" ht="15.75">
      <c r="A21" s="384" t="s">
        <v>22</v>
      </c>
      <c r="B21" s="385"/>
      <c r="C21" s="386"/>
      <c r="D21" s="387" t="s">
        <v>93</v>
      </c>
      <c r="E21" s="384"/>
      <c r="F21" s="359"/>
      <c r="G21" s="388"/>
    </row>
    <row r="22" spans="1:8" ht="15.75">
      <c r="A22" s="389" t="s">
        <v>63</v>
      </c>
      <c r="B22" s="390"/>
      <c r="C22" s="391"/>
      <c r="D22" s="392" t="s">
        <v>89</v>
      </c>
      <c r="E22" s="389"/>
      <c r="F22" s="319"/>
      <c r="G22" s="363"/>
    </row>
    <row r="23" spans="1:8" ht="15" customHeight="1" thickBot="1">
      <c r="A23" s="393" t="s">
        <v>23</v>
      </c>
      <c r="B23" s="394"/>
      <c r="C23" s="395"/>
      <c r="D23" s="396" t="s">
        <v>88</v>
      </c>
      <c r="E23" s="393"/>
      <c r="F23" s="394"/>
      <c r="G23" s="397"/>
    </row>
    <row r="24" spans="1:8" s="401" customFormat="1" ht="15.75" customHeight="1">
      <c r="A24" s="398" t="s">
        <v>24</v>
      </c>
      <c r="B24" s="399"/>
      <c r="C24" s="399"/>
      <c r="D24" s="399"/>
      <c r="E24" s="399"/>
      <c r="F24" s="399"/>
      <c r="G24" s="400"/>
    </row>
    <row r="25" spans="1:8" s="267" customFormat="1" ht="15.75">
      <c r="A25" s="402" t="s">
        <v>0</v>
      </c>
      <c r="B25" s="513" t="s">
        <v>25</v>
      </c>
      <c r="C25" s="513"/>
      <c r="D25" s="513"/>
      <c r="E25" s="403" t="s">
        <v>26</v>
      </c>
      <c r="F25" s="404" t="s">
        <v>27</v>
      </c>
      <c r="G25" s="405" t="s">
        <v>28</v>
      </c>
    </row>
    <row r="26" spans="1:8" s="272" customFormat="1" ht="15" customHeight="1">
      <c r="A26" s="406" t="s">
        <v>29</v>
      </c>
      <c r="B26" s="514" t="s">
        <v>30</v>
      </c>
      <c r="C26" s="514"/>
      <c r="D26" s="514"/>
      <c r="E26" s="407"/>
      <c r="F26" s="408"/>
      <c r="G26" s="409"/>
    </row>
    <row r="27" spans="1:8" s="280" customFormat="1" ht="12.75" customHeight="1">
      <c r="A27" s="410" t="s">
        <v>74</v>
      </c>
      <c r="B27" s="515" t="s">
        <v>64</v>
      </c>
      <c r="C27" s="515"/>
      <c r="D27" s="515"/>
      <c r="E27" s="411">
        <v>3250165</v>
      </c>
      <c r="F27" s="412">
        <f>G27-E27</f>
        <v>3702261</v>
      </c>
      <c r="G27" s="413">
        <v>6952426</v>
      </c>
    </row>
    <row r="28" spans="1:8" s="280" customFormat="1" ht="12.75" customHeight="1">
      <c r="A28" s="410" t="s">
        <v>75</v>
      </c>
      <c r="B28" s="515" t="s">
        <v>65</v>
      </c>
      <c r="C28" s="515"/>
      <c r="D28" s="515"/>
      <c r="E28" s="411"/>
      <c r="F28" s="412">
        <f>G28-E28</f>
        <v>0</v>
      </c>
      <c r="G28" s="413"/>
    </row>
    <row r="29" spans="1:8" s="280" customFormat="1" ht="12.75" customHeight="1">
      <c r="A29" s="410" t="s">
        <v>76</v>
      </c>
      <c r="B29" s="515" t="s">
        <v>66</v>
      </c>
      <c r="C29" s="515"/>
      <c r="D29" s="515"/>
      <c r="E29" s="411"/>
      <c r="F29" s="412"/>
      <c r="G29" s="413"/>
    </row>
    <row r="30" spans="1:8" s="280" customFormat="1" ht="0.75" customHeight="1">
      <c r="A30" s="414"/>
      <c r="B30" s="415"/>
      <c r="C30" s="415"/>
      <c r="D30" s="415"/>
      <c r="E30" s="416"/>
      <c r="F30" s="417"/>
      <c r="G30" s="418"/>
    </row>
    <row r="31" spans="1:8" s="422" customFormat="1" ht="15.75">
      <c r="A31" s="419"/>
      <c r="B31" s="516" t="s">
        <v>31</v>
      </c>
      <c r="C31" s="517"/>
      <c r="D31" s="517"/>
      <c r="E31" s="420">
        <v>3250165</v>
      </c>
      <c r="F31" s="420">
        <f>SUM(F26:F30)</f>
        <v>3702261</v>
      </c>
      <c r="G31" s="421">
        <f>SUM(G26:G30)</f>
        <v>6952426</v>
      </c>
    </row>
    <row r="32" spans="1:8" s="272" customFormat="1" ht="15.75">
      <c r="A32" s="406" t="s">
        <v>32</v>
      </c>
      <c r="B32" s="514" t="s">
        <v>33</v>
      </c>
      <c r="C32" s="514"/>
      <c r="D32" s="514"/>
      <c r="E32" s="423"/>
      <c r="F32" s="424"/>
      <c r="G32" s="425"/>
    </row>
    <row r="33" spans="1:7" s="280" customFormat="1" ht="12.75" customHeight="1">
      <c r="A33" s="426" t="s">
        <v>77</v>
      </c>
      <c r="B33" s="518" t="s">
        <v>83</v>
      </c>
      <c r="C33" s="518"/>
      <c r="D33" s="518"/>
      <c r="E33" s="427"/>
      <c r="F33" s="427"/>
      <c r="G33" s="428"/>
    </row>
    <row r="34" spans="1:7" s="294" customFormat="1" ht="12.75" customHeight="1">
      <c r="A34" s="410" t="s">
        <v>78</v>
      </c>
      <c r="B34" s="515" t="s">
        <v>130</v>
      </c>
      <c r="C34" s="515"/>
      <c r="D34" s="515"/>
      <c r="E34" s="427"/>
      <c r="F34" s="429">
        <v>214731.13</v>
      </c>
      <c r="G34" s="430"/>
    </row>
    <row r="35" spans="1:7" s="294" customFormat="1" ht="12.75" customHeight="1">
      <c r="A35" s="410" t="s">
        <v>34</v>
      </c>
      <c r="B35" s="515" t="s">
        <v>69</v>
      </c>
      <c r="C35" s="515"/>
      <c r="D35" s="515"/>
      <c r="E35" s="427"/>
      <c r="F35" s="429">
        <f>G35-E35</f>
        <v>0</v>
      </c>
      <c r="G35" s="430"/>
    </row>
    <row r="36" spans="1:7" s="294" customFormat="1" ht="0.6" customHeight="1">
      <c r="A36" s="414"/>
      <c r="B36" s="519"/>
      <c r="C36" s="519"/>
      <c r="D36" s="519"/>
      <c r="E36" s="431"/>
      <c r="F36" s="431"/>
      <c r="G36" s="432"/>
    </row>
    <row r="37" spans="1:7" s="422" customFormat="1" ht="12.75" customHeight="1">
      <c r="A37" s="419"/>
      <c r="B37" s="516" t="s">
        <v>35</v>
      </c>
      <c r="C37" s="516"/>
      <c r="D37" s="516"/>
      <c r="E37" s="420"/>
      <c r="F37" s="420">
        <f>SUM(F31:F36)</f>
        <v>3916992.13</v>
      </c>
      <c r="G37" s="433"/>
    </row>
    <row r="38" spans="1:7" s="272" customFormat="1" ht="15" customHeight="1">
      <c r="A38" s="406" t="s">
        <v>36</v>
      </c>
      <c r="B38" s="514" t="s">
        <v>37</v>
      </c>
      <c r="C38" s="514"/>
      <c r="D38" s="514"/>
      <c r="E38" s="423"/>
      <c r="F38" s="424"/>
      <c r="G38" s="425"/>
    </row>
    <row r="39" spans="1:7" ht="15">
      <c r="A39" s="434" t="s">
        <v>38</v>
      </c>
      <c r="B39" s="520" t="s">
        <v>131</v>
      </c>
      <c r="C39" s="520"/>
      <c r="D39" s="520"/>
      <c r="E39" s="427"/>
      <c r="F39" s="427">
        <v>-347621.3</v>
      </c>
      <c r="G39" s="428"/>
    </row>
    <row r="40" spans="1:7" ht="15">
      <c r="A40" s="434" t="s">
        <v>72</v>
      </c>
      <c r="B40" s="520" t="s">
        <v>70</v>
      </c>
      <c r="C40" s="520"/>
      <c r="D40" s="520"/>
      <c r="E40" s="427"/>
      <c r="F40" s="427">
        <f>G40-E40</f>
        <v>0</v>
      </c>
      <c r="G40" s="428"/>
    </row>
    <row r="41" spans="1:7" ht="30" customHeight="1">
      <c r="A41" s="434" t="s">
        <v>73</v>
      </c>
      <c r="B41" s="521" t="s">
        <v>132</v>
      </c>
      <c r="C41" s="522"/>
      <c r="D41" s="523"/>
      <c r="E41" s="427"/>
      <c r="F41" s="427">
        <v>-954858</v>
      </c>
      <c r="G41" s="428"/>
    </row>
    <row r="42" spans="1:7" s="280" customFormat="1" ht="0.75" hidden="1" customHeight="1">
      <c r="A42" s="414"/>
      <c r="B42" s="415"/>
      <c r="C42" s="415"/>
      <c r="D42" s="415"/>
      <c r="E42" s="416"/>
      <c r="F42" s="417"/>
      <c r="G42" s="435"/>
    </row>
    <row r="43" spans="1:7" s="422" customFormat="1" ht="15.75">
      <c r="A43" s="436"/>
      <c r="B43" s="516" t="s">
        <v>39</v>
      </c>
      <c r="C43" s="516"/>
      <c r="D43" s="516"/>
      <c r="E43" s="420"/>
      <c r="F43" s="420">
        <f>SUM(F38:F42)</f>
        <v>-1302479.3</v>
      </c>
      <c r="G43" s="433"/>
    </row>
    <row r="44" spans="1:7" s="422" customFormat="1" ht="15.75">
      <c r="A44" s="419"/>
      <c r="B44" s="516" t="s">
        <v>40</v>
      </c>
      <c r="C44" s="516"/>
      <c r="D44" s="516"/>
      <c r="E44" s="420"/>
      <c r="F44" s="420">
        <f>F37+F43</f>
        <v>2614512.83</v>
      </c>
      <c r="G44" s="433"/>
    </row>
    <row r="45" spans="1:7" s="422" customFormat="1" ht="15.75">
      <c r="A45" s="437"/>
      <c r="B45" s="525" t="s">
        <v>133</v>
      </c>
      <c r="C45" s="526"/>
      <c r="D45" s="527"/>
      <c r="E45" s="438"/>
      <c r="F45" s="438">
        <f>ROUND(F44*70%,0)</f>
        <v>1830159</v>
      </c>
      <c r="G45" s="439"/>
    </row>
    <row r="46" spans="1:7" s="272" customFormat="1" ht="15" customHeight="1">
      <c r="A46" s="406" t="s">
        <v>41</v>
      </c>
      <c r="B46" s="514" t="s">
        <v>42</v>
      </c>
      <c r="C46" s="514"/>
      <c r="D46" s="514"/>
      <c r="E46" s="423"/>
      <c r="F46" s="424"/>
      <c r="G46" s="425"/>
    </row>
    <row r="47" spans="1:7" s="294" customFormat="1" ht="12.75" customHeight="1">
      <c r="A47" s="410" t="s">
        <v>43</v>
      </c>
      <c r="B47" s="515" t="s">
        <v>44</v>
      </c>
      <c r="C47" s="528"/>
      <c r="D47" s="528"/>
      <c r="E47" s="411"/>
      <c r="F47" s="440">
        <f>G47-E47</f>
        <v>0</v>
      </c>
      <c r="G47" s="441"/>
    </row>
    <row r="48" spans="1:7" s="294" customFormat="1" ht="15">
      <c r="A48" s="410" t="s">
        <v>80</v>
      </c>
      <c r="B48" s="515" t="s">
        <v>134</v>
      </c>
      <c r="C48" s="528"/>
      <c r="D48" s="528"/>
      <c r="E48" s="411"/>
      <c r="F48" s="440">
        <f>G48-E48</f>
        <v>0</v>
      </c>
      <c r="G48" s="441"/>
    </row>
    <row r="49" spans="1:7" s="294" customFormat="1" ht="12.75" customHeight="1">
      <c r="A49" s="410" t="s">
        <v>45</v>
      </c>
      <c r="B49" s="515" t="s">
        <v>92</v>
      </c>
      <c r="C49" s="528"/>
      <c r="D49" s="528"/>
      <c r="E49" s="411"/>
      <c r="F49" s="440">
        <f>G49-E49</f>
        <v>0</v>
      </c>
      <c r="G49" s="441"/>
    </row>
    <row r="50" spans="1:7" s="294" customFormat="1" ht="13.15" customHeight="1">
      <c r="A50" s="442" t="s">
        <v>46</v>
      </c>
      <c r="B50" s="515" t="s">
        <v>67</v>
      </c>
      <c r="C50" s="515"/>
      <c r="D50" s="515"/>
      <c r="E50" s="411"/>
      <c r="F50" s="440">
        <f>G50-E50</f>
        <v>0</v>
      </c>
      <c r="G50" s="441"/>
    </row>
    <row r="51" spans="1:7" s="294" customFormat="1" ht="0.75" customHeight="1">
      <c r="A51" s="414"/>
      <c r="B51" s="519"/>
      <c r="C51" s="529"/>
      <c r="D51" s="529"/>
      <c r="E51" s="431"/>
      <c r="F51" s="443"/>
      <c r="G51" s="432"/>
    </row>
    <row r="52" spans="1:7" s="422" customFormat="1" ht="13.15" customHeight="1">
      <c r="A52" s="419"/>
      <c r="B52" s="516" t="s">
        <v>47</v>
      </c>
      <c r="C52" s="516"/>
      <c r="D52" s="516"/>
      <c r="E52" s="420"/>
      <c r="F52" s="420">
        <f>SUM(F46:F51)</f>
        <v>0</v>
      </c>
      <c r="G52" s="433"/>
    </row>
    <row r="53" spans="1:7" s="311" customFormat="1" ht="18.75" customHeight="1" thickBot="1">
      <c r="A53" s="444"/>
      <c r="B53" s="530" t="s">
        <v>48</v>
      </c>
      <c r="C53" s="531"/>
      <c r="D53" s="531"/>
      <c r="E53" s="123"/>
      <c r="F53" s="445">
        <f>F45-F52</f>
        <v>1830159</v>
      </c>
      <c r="G53" s="125">
        <f>G44-G52</f>
        <v>0</v>
      </c>
    </row>
    <row r="54" spans="1:7" s="294" customFormat="1" ht="13.5" thickTop="1">
      <c r="A54" s="446"/>
      <c r="B54" s="447"/>
      <c r="C54" s="448"/>
      <c r="E54" s="447"/>
      <c r="F54" s="447"/>
      <c r="G54" s="449"/>
    </row>
    <row r="55" spans="1:7" s="183" customFormat="1" ht="16.5" thickBot="1">
      <c r="A55" s="450"/>
      <c r="B55" s="451"/>
      <c r="C55" s="451"/>
      <c r="D55" s="394"/>
      <c r="E55" s="394"/>
      <c r="F55" s="394"/>
      <c r="G55" s="452"/>
    </row>
    <row r="56" spans="1:7" ht="15.75" customHeight="1">
      <c r="A56" s="532" t="s">
        <v>49</v>
      </c>
      <c r="B56" s="533"/>
      <c r="C56" s="534"/>
      <c r="D56" s="534"/>
      <c r="E56" s="534"/>
      <c r="F56" s="534"/>
      <c r="G56" s="535"/>
    </row>
    <row r="57" spans="1:7" ht="15.75" customHeight="1">
      <c r="A57" s="524" t="s">
        <v>50</v>
      </c>
      <c r="B57" s="524"/>
      <c r="C57" s="524"/>
      <c r="D57" s="524"/>
      <c r="E57" s="524"/>
      <c r="F57" s="477" t="s">
        <v>135</v>
      </c>
      <c r="G57" s="479"/>
    </row>
    <row r="58" spans="1:7" ht="35.450000000000003" customHeight="1">
      <c r="A58" s="321"/>
      <c r="B58" s="322"/>
      <c r="C58" s="323"/>
      <c r="D58" s="321"/>
      <c r="E58" s="322"/>
      <c r="F58" s="477"/>
      <c r="G58" s="479"/>
    </row>
    <row r="59" spans="1:7" ht="21" customHeight="1" thickBot="1">
      <c r="A59" s="536" t="s">
        <v>81</v>
      </c>
      <c r="B59" s="537"/>
      <c r="C59" s="329" t="s">
        <v>94</v>
      </c>
      <c r="D59" s="484"/>
      <c r="E59" s="485"/>
      <c r="F59" s="480" t="s">
        <v>123</v>
      </c>
      <c r="G59" s="481"/>
    </row>
    <row r="60" spans="1:7" ht="21" customHeight="1">
      <c r="A60" s="446"/>
      <c r="B60" s="449"/>
      <c r="C60" s="453"/>
      <c r="D60" s="446"/>
      <c r="E60" s="449"/>
      <c r="F60" s="446"/>
      <c r="G60" s="449"/>
    </row>
    <row r="61" spans="1:7" ht="18.75" customHeight="1" thickBot="1">
      <c r="A61" s="536"/>
      <c r="B61" s="537"/>
      <c r="C61" s="329"/>
      <c r="D61" s="484"/>
      <c r="E61" s="485"/>
      <c r="F61" s="484"/>
      <c r="G61" s="485"/>
    </row>
    <row r="62" spans="1:7" ht="15.75" customHeight="1">
      <c r="A62" s="532" t="s">
        <v>52</v>
      </c>
      <c r="B62" s="533"/>
      <c r="C62" s="534"/>
      <c r="D62" s="534"/>
      <c r="E62" s="534"/>
      <c r="F62" s="534"/>
      <c r="G62" s="535"/>
    </row>
    <row r="63" spans="1:7" ht="15.75" customHeight="1">
      <c r="A63" s="543" t="s">
        <v>82</v>
      </c>
      <c r="B63" s="544"/>
      <c r="C63" s="545"/>
      <c r="D63" s="545"/>
      <c r="E63" s="545"/>
      <c r="F63" s="545"/>
      <c r="G63" s="546"/>
    </row>
    <row r="64" spans="1:7" ht="36" customHeight="1">
      <c r="A64" s="321"/>
      <c r="B64" s="322"/>
      <c r="C64" s="323"/>
      <c r="D64" s="321"/>
      <c r="E64" s="322"/>
      <c r="F64" s="321"/>
      <c r="G64" s="322"/>
    </row>
    <row r="65" spans="1:7" ht="21" customHeight="1" thickBot="1">
      <c r="A65" s="536" t="s">
        <v>136</v>
      </c>
      <c r="B65" s="537"/>
      <c r="C65" s="329" t="s">
        <v>137</v>
      </c>
      <c r="D65" s="484" t="s">
        <v>138</v>
      </c>
      <c r="E65" s="485"/>
      <c r="F65" s="484"/>
      <c r="G65" s="485"/>
    </row>
    <row r="66" spans="1:7" ht="12.75">
      <c r="A66" s="486"/>
      <c r="B66" s="487"/>
      <c r="C66" s="487"/>
      <c r="D66" s="487"/>
      <c r="E66" s="487"/>
      <c r="F66" s="487"/>
      <c r="G66" s="488"/>
    </row>
    <row r="67" spans="1:7" ht="22.5" customHeight="1" thickBot="1">
      <c r="A67" s="538" t="s">
        <v>53</v>
      </c>
      <c r="B67" s="539"/>
      <c r="C67" s="540"/>
      <c r="D67" s="541"/>
      <c r="E67" s="541"/>
      <c r="F67" s="541"/>
      <c r="G67" s="542"/>
    </row>
    <row r="68" spans="1:7" ht="29.25" customHeight="1"/>
  </sheetData>
  <mergeCells count="44">
    <mergeCell ref="A67:G67"/>
    <mergeCell ref="A62:G62"/>
    <mergeCell ref="A63:G63"/>
    <mergeCell ref="A65:B65"/>
    <mergeCell ref="D65:E65"/>
    <mergeCell ref="F65:G65"/>
    <mergeCell ref="A66:G66"/>
    <mergeCell ref="F58:G58"/>
    <mergeCell ref="A59:B59"/>
    <mergeCell ref="D59:E59"/>
    <mergeCell ref="F59:G59"/>
    <mergeCell ref="A61:B61"/>
    <mergeCell ref="D61:E61"/>
    <mergeCell ref="F61:G6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25:D25"/>
    <mergeCell ref="B26:D26"/>
    <mergeCell ref="B27:D27"/>
    <mergeCell ref="B28:D28"/>
    <mergeCell ref="B29:D29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Normal="100" zoomScaleSheetLayoutView="100" workbookViewId="0">
      <selection activeCell="G27" sqref="G27"/>
    </sheetView>
  </sheetViews>
  <sheetFormatPr defaultColWidth="20.7109375" defaultRowHeight="19.5" customHeight="1"/>
  <cols>
    <col min="1" max="1" width="14.42578125" style="9" customWidth="1"/>
    <col min="2" max="2" width="15.85546875" style="9" customWidth="1"/>
    <col min="3" max="3" width="29.7109375" style="9" customWidth="1"/>
    <col min="4" max="4" width="20.28515625" style="9" customWidth="1"/>
    <col min="5" max="7" width="19.28515625" style="9" customWidth="1"/>
    <col min="8" max="16384" width="20.710937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0.25">
      <c r="A2" s="6"/>
      <c r="B2" s="7" t="s">
        <v>142</v>
      </c>
      <c r="C2" s="7"/>
      <c r="D2" s="7"/>
      <c r="E2" s="7"/>
      <c r="F2" s="8" t="s">
        <v>54</v>
      </c>
      <c r="G2" s="163" t="s">
        <v>143</v>
      </c>
    </row>
    <row r="3" spans="1:7" s="13" customFormat="1" ht="15.75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75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75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48" t="s">
        <v>56</v>
      </c>
      <c r="C6" s="549"/>
      <c r="D6" s="550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75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5" thickBot="1">
      <c r="A10" s="31"/>
      <c r="B10" s="32"/>
      <c r="C10" s="33"/>
      <c r="D10" s="34"/>
      <c r="E10" s="35" t="s">
        <v>7</v>
      </c>
      <c r="F10" s="34"/>
      <c r="G10" s="36"/>
    </row>
    <row r="11" spans="1:7" ht="12.75">
      <c r="A11" s="37" t="s">
        <v>8</v>
      </c>
      <c r="B11" s="38"/>
      <c r="C11" s="38"/>
      <c r="D11" s="38"/>
      <c r="E11" s="38"/>
      <c r="F11" s="38"/>
      <c r="G11" s="39"/>
    </row>
    <row r="12" spans="1:7" ht="15" hidden="1">
      <c r="A12" s="40" t="s">
        <v>9</v>
      </c>
      <c r="B12" s="41"/>
      <c r="C12" s="42"/>
      <c r="D12" s="43"/>
      <c r="E12" s="40"/>
      <c r="F12" s="41"/>
      <c r="G12" s="44"/>
    </row>
    <row r="13" spans="1:7" ht="15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5.75" thickBot="1">
      <c r="A14" s="45" t="s">
        <v>10</v>
      </c>
      <c r="B14" s="46"/>
      <c r="C14" s="152"/>
      <c r="D14" s="153"/>
      <c r="E14" s="45"/>
      <c r="F14" s="46"/>
      <c r="G14" s="47"/>
    </row>
    <row r="15" spans="1:7" ht="15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5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5.75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5.75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5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5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5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5">
      <c r="A25" s="82" t="s">
        <v>0</v>
      </c>
      <c r="B25" s="551" t="s">
        <v>25</v>
      </c>
      <c r="C25" s="551"/>
      <c r="D25" s="551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52" t="s">
        <v>30</v>
      </c>
      <c r="C26" s="552"/>
      <c r="D26" s="552"/>
      <c r="E26" s="87"/>
      <c r="F26" s="88"/>
      <c r="G26" s="89"/>
    </row>
    <row r="27" spans="1:8" s="94" customFormat="1" ht="12.75" customHeight="1">
      <c r="A27" s="117" t="s">
        <v>74</v>
      </c>
      <c r="B27" s="547" t="s">
        <v>64</v>
      </c>
      <c r="C27" s="547"/>
      <c r="D27" s="547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47" t="s">
        <v>65</v>
      </c>
      <c r="C28" s="547"/>
      <c r="D28" s="547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47" t="s">
        <v>66</v>
      </c>
      <c r="C29" s="547"/>
      <c r="D29" s="547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2.75">
      <c r="A31" s="114"/>
      <c r="B31" s="554" t="s">
        <v>31</v>
      </c>
      <c r="C31" s="555"/>
      <c r="D31" s="555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5">
      <c r="A32" s="115" t="s">
        <v>32</v>
      </c>
      <c r="B32" s="552" t="s">
        <v>33</v>
      </c>
      <c r="C32" s="552"/>
      <c r="D32" s="552"/>
      <c r="E32" s="104"/>
      <c r="F32" s="105"/>
      <c r="G32" s="106"/>
    </row>
    <row r="33" spans="1:7" s="94" customFormat="1" ht="12.75" customHeight="1">
      <c r="A33" s="147" t="s">
        <v>77</v>
      </c>
      <c r="B33" s="558" t="s">
        <v>144</v>
      </c>
      <c r="C33" s="558"/>
      <c r="D33" s="558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47" t="s">
        <v>68</v>
      </c>
      <c r="C34" s="547"/>
      <c r="D34" s="547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47" t="s">
        <v>69</v>
      </c>
      <c r="C35" s="547"/>
      <c r="D35" s="547"/>
      <c r="E35" s="107"/>
      <c r="F35" s="109">
        <f>G35-E35</f>
        <v>0</v>
      </c>
      <c r="G35" s="110"/>
    </row>
    <row r="36" spans="1:7" s="111" customFormat="1" ht="0.6" customHeight="1">
      <c r="A36" s="95"/>
      <c r="B36" s="557"/>
      <c r="C36" s="557"/>
      <c r="D36" s="557"/>
      <c r="E36" s="112"/>
      <c r="F36" s="112"/>
      <c r="G36" s="113"/>
    </row>
    <row r="37" spans="1:7" s="103" customFormat="1" ht="12.75" customHeight="1">
      <c r="A37" s="114"/>
      <c r="B37" s="554" t="s">
        <v>35</v>
      </c>
      <c r="C37" s="554"/>
      <c r="D37" s="554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52" t="s">
        <v>37</v>
      </c>
      <c r="C38" s="552"/>
      <c r="D38" s="552"/>
      <c r="E38" s="104"/>
      <c r="F38" s="105"/>
      <c r="G38" s="106"/>
    </row>
    <row r="39" spans="1:7" ht="12.75">
      <c r="A39" s="116" t="s">
        <v>38</v>
      </c>
      <c r="B39" s="556" t="s">
        <v>91</v>
      </c>
      <c r="C39" s="556"/>
      <c r="D39" s="556"/>
      <c r="E39" s="107">
        <v>794954</v>
      </c>
      <c r="F39" s="107">
        <f>G39-E39</f>
        <v>5039796</v>
      </c>
      <c r="G39" s="108">
        <f>5834750</f>
        <v>5834750</v>
      </c>
    </row>
    <row r="40" spans="1:7" ht="12.75">
      <c r="A40" s="116" t="s">
        <v>72</v>
      </c>
      <c r="B40" s="556" t="s">
        <v>70</v>
      </c>
      <c r="C40" s="556"/>
      <c r="D40" s="556"/>
      <c r="E40" s="107"/>
      <c r="F40" s="107">
        <f>G40-E40</f>
        <v>0</v>
      </c>
      <c r="G40" s="108"/>
    </row>
    <row r="41" spans="1:7" ht="12.75">
      <c r="A41" s="116" t="s">
        <v>73</v>
      </c>
      <c r="B41" s="569" t="s">
        <v>71</v>
      </c>
      <c r="C41" s="570"/>
      <c r="D41" s="571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2.75">
      <c r="A43" s="100"/>
      <c r="B43" s="554" t="s">
        <v>39</v>
      </c>
      <c r="C43" s="554"/>
      <c r="D43" s="554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2.75">
      <c r="A44" s="114"/>
      <c r="B44" s="554" t="s">
        <v>40</v>
      </c>
      <c r="C44" s="554"/>
      <c r="D44" s="554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52" t="s">
        <v>42</v>
      </c>
      <c r="C45" s="552"/>
      <c r="D45" s="552"/>
      <c r="E45" s="104"/>
      <c r="F45" s="105"/>
      <c r="G45" s="106"/>
    </row>
    <row r="46" spans="1:7" s="111" customFormat="1" ht="12.75" customHeight="1">
      <c r="A46" s="117" t="s">
        <v>43</v>
      </c>
      <c r="B46" s="547" t="s">
        <v>44</v>
      </c>
      <c r="C46" s="553"/>
      <c r="D46" s="553"/>
      <c r="E46" s="91"/>
      <c r="F46" s="118">
        <f>G46-E46</f>
        <v>165793</v>
      </c>
      <c r="G46" s="119">
        <f>ROUND(G31*5%,0)</f>
        <v>165793</v>
      </c>
    </row>
    <row r="47" spans="1:7" s="111" customFormat="1" ht="12.75">
      <c r="A47" s="117" t="s">
        <v>80</v>
      </c>
      <c r="B47" s="547" t="s">
        <v>79</v>
      </c>
      <c r="C47" s="553"/>
      <c r="D47" s="553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47" t="s">
        <v>92</v>
      </c>
      <c r="C48" s="553"/>
      <c r="D48" s="553"/>
      <c r="E48" s="91"/>
      <c r="F48" s="118">
        <f>G48-E48</f>
        <v>202110</v>
      </c>
      <c r="G48" s="119">
        <f>ROUND((G44-G33)*2%,0)</f>
        <v>202110</v>
      </c>
    </row>
    <row r="49" spans="1:7" s="111" customFormat="1" ht="13.15" customHeight="1">
      <c r="A49" s="120" t="s">
        <v>46</v>
      </c>
      <c r="B49" s="547" t="s">
        <v>67</v>
      </c>
      <c r="C49" s="547"/>
      <c r="D49" s="547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57"/>
      <c r="C50" s="582"/>
      <c r="D50" s="582"/>
      <c r="E50" s="112"/>
      <c r="F50" s="121"/>
      <c r="G50" s="113"/>
    </row>
    <row r="51" spans="1:7" s="103" customFormat="1" ht="13.15" customHeight="1">
      <c r="A51" s="114"/>
      <c r="B51" s="554" t="s">
        <v>47</v>
      </c>
      <c r="C51" s="554"/>
      <c r="D51" s="554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80" t="s">
        <v>48</v>
      </c>
      <c r="C52" s="581"/>
      <c r="D52" s="581"/>
      <c r="E52" s="123"/>
      <c r="F52" s="124">
        <f>F44-F51</f>
        <v>1772396</v>
      </c>
      <c r="G52" s="125">
        <f>G44-G51</f>
        <v>9722652</v>
      </c>
    </row>
    <row r="53" spans="1:7" s="111" customFormat="1" ht="13.5" thickTop="1">
      <c r="A53" s="127"/>
      <c r="B53" s="128"/>
      <c r="C53" s="129"/>
      <c r="E53" s="128"/>
      <c r="F53" s="128"/>
      <c r="G53" s="130"/>
    </row>
    <row r="54" spans="1:7" s="13" customFormat="1" ht="16.5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72" t="s">
        <v>49</v>
      </c>
      <c r="B55" s="573"/>
      <c r="C55" s="574"/>
      <c r="D55" s="574"/>
      <c r="E55" s="574"/>
      <c r="F55" s="574"/>
      <c r="G55" s="575"/>
    </row>
    <row r="56" spans="1:7" ht="15.75" customHeight="1">
      <c r="A56" s="576" t="s">
        <v>50</v>
      </c>
      <c r="B56" s="577"/>
      <c r="C56" s="578"/>
      <c r="D56" s="578"/>
      <c r="E56" s="578"/>
      <c r="F56" s="578"/>
      <c r="G56" s="579"/>
    </row>
    <row r="57" spans="1:7" ht="35.450000000000003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59" t="s">
        <v>51</v>
      </c>
      <c r="E58" s="560"/>
      <c r="F58" s="141"/>
      <c r="G58" s="142"/>
    </row>
    <row r="59" spans="1:7" ht="15.75" customHeight="1">
      <c r="A59" s="572" t="s">
        <v>52</v>
      </c>
      <c r="B59" s="573"/>
      <c r="C59" s="574"/>
      <c r="D59" s="574"/>
      <c r="E59" s="574"/>
      <c r="F59" s="574"/>
      <c r="G59" s="575"/>
    </row>
    <row r="60" spans="1:7" ht="15.75" customHeight="1">
      <c r="A60" s="576" t="s">
        <v>82</v>
      </c>
      <c r="B60" s="577"/>
      <c r="C60" s="578"/>
      <c r="D60" s="578"/>
      <c r="E60" s="578"/>
      <c r="F60" s="578"/>
      <c r="G60" s="579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5" thickBot="1">
      <c r="A62" s="138"/>
      <c r="B62" s="139"/>
      <c r="C62" s="140"/>
      <c r="D62" s="559"/>
      <c r="E62" s="560"/>
      <c r="F62" s="559"/>
      <c r="G62" s="560"/>
    </row>
    <row r="63" spans="1:7" ht="12.75">
      <c r="A63" s="561"/>
      <c r="B63" s="562"/>
      <c r="C63" s="562"/>
      <c r="D63" s="562"/>
      <c r="E63" s="562"/>
      <c r="F63" s="562"/>
      <c r="G63" s="563"/>
    </row>
    <row r="64" spans="1:7" ht="13.5" customHeight="1" thickBot="1">
      <c r="A64" s="564" t="s">
        <v>53</v>
      </c>
      <c r="B64" s="565"/>
      <c r="C64" s="566"/>
      <c r="D64" s="567"/>
      <c r="E64" s="567"/>
      <c r="F64" s="567"/>
      <c r="G64" s="568"/>
    </row>
  </sheetData>
  <mergeCells count="36"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B27:D27"/>
    <mergeCell ref="B28:D28"/>
    <mergeCell ref="B29:D29"/>
    <mergeCell ref="B6:D6"/>
    <mergeCell ref="B25:D25"/>
    <mergeCell ref="B26:D2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RA07F</vt:lpstr>
      <vt:lpstr>RA06F</vt:lpstr>
      <vt:lpstr>RA05F </vt:lpstr>
      <vt:lpstr>RA04F</vt:lpstr>
      <vt:lpstr>RA03F</vt:lpstr>
      <vt:lpstr>RA02F</vt:lpstr>
      <vt:lpstr>RA01F</vt:lpstr>
      <vt:lpstr>RA02_70%</vt:lpstr>
      <vt:lpstr>RA01_F</vt:lpstr>
      <vt:lpstr>RA01_F!Print_Area</vt:lpstr>
      <vt:lpstr>RA01F!Print_Area</vt:lpstr>
      <vt:lpstr>'RA02_70%'!Print_Area</vt:lpstr>
      <vt:lpstr>RA02F!Print_Area</vt:lpstr>
      <vt:lpstr>RA03F!Print_Area</vt:lpstr>
      <vt:lpstr>RA04F!Print_Area</vt:lpstr>
      <vt:lpstr>'RA05F '!Print_Area</vt:lpstr>
      <vt:lpstr>RA06F!Print_Area</vt:lpstr>
      <vt:lpstr>RA07F!Print_Area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Sanjeev</cp:lastModifiedBy>
  <cp:lastPrinted>2016-11-17T05:25:55Z</cp:lastPrinted>
  <dcterms:created xsi:type="dcterms:W3CDTF">2016-03-15T12:03:55Z</dcterms:created>
  <dcterms:modified xsi:type="dcterms:W3CDTF">2016-11-17T05:26:01Z</dcterms:modified>
</cp:coreProperties>
</file>