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IET Project Data\TIET Project Close\PEB Building (300X600)\INTERARCH\"/>
    </mc:Choice>
  </mc:AlternateContent>
  <bookViews>
    <workbookView xWindow="240" yWindow="72" windowWidth="20112" windowHeight="7992" firstSheet="1" activeTab="1"/>
  </bookViews>
  <sheets>
    <sheet name="RA01_F" sheetId="2" state="hidden" r:id="rId1"/>
    <sheet name="RA03 FINAL" sheetId="11" r:id="rId2"/>
    <sheet name="RA02-FINAL SUPPLY" sheetId="10" r:id="rId3"/>
    <sheet name="RA05-Final-ERECTION" sheetId="9" r:id="rId4"/>
    <sheet name="RA01F (SUPPLY)" sheetId="8" r:id="rId5"/>
    <sheet name="RA04F" sheetId="7" r:id="rId6"/>
    <sheet name="RA03F" sheetId="6" r:id="rId7"/>
    <sheet name="RA02F" sheetId="5" r:id="rId8"/>
    <sheet name="RA01F" sheetId="3" r:id="rId9"/>
  </sheets>
  <definedNames>
    <definedName name="_xlnm.Print_Area" localSheetId="0">RA01_F!$A$1:$G$66</definedName>
    <definedName name="_xlnm.Print_Area" localSheetId="8">RA01F!$A$1:$G$68</definedName>
    <definedName name="_xlnm.Print_Area" localSheetId="4">'RA01F (SUPPLY)'!$A$1:$G$68</definedName>
    <definedName name="_xlnm.Print_Area" localSheetId="7">RA02F!$A$1:$G$68</definedName>
    <definedName name="_xlnm.Print_Area" localSheetId="2">'RA02-FINAL SUPPLY'!$A$1:$G$68</definedName>
    <definedName name="_xlnm.Print_Area" localSheetId="1">'RA03 FINAL'!$A$1:$G$68</definedName>
    <definedName name="_xlnm.Print_Area" localSheetId="6">RA03F!$A$1:$G$68</definedName>
    <definedName name="_xlnm.Print_Area" localSheetId="5">RA04F!$A$1:$G$68</definedName>
    <definedName name="_xlnm.Print_Area" localSheetId="3">'RA05-Final-ERECTION'!$A$1:$G$68</definedName>
  </definedNames>
  <calcPr calcId="152511"/>
</workbook>
</file>

<file path=xl/calcChain.xml><?xml version="1.0" encoding="utf-8"?>
<calcChain xmlns="http://schemas.openxmlformats.org/spreadsheetml/2006/main">
  <c r="H31" i="10" l="1"/>
  <c r="G29" i="11" l="1"/>
  <c r="F29" i="11" l="1"/>
  <c r="F28" i="11"/>
  <c r="G54" i="11"/>
  <c r="F50" i="11"/>
  <c r="F54" i="11" s="1"/>
  <c r="G47" i="11"/>
  <c r="F47" i="11"/>
  <c r="G43" i="11"/>
  <c r="F41" i="11"/>
  <c r="F40" i="11"/>
  <c r="I38" i="11"/>
  <c r="F35" i="11"/>
  <c r="F34" i="11"/>
  <c r="G31" i="11"/>
  <c r="G37" i="11" s="1"/>
  <c r="F27" i="11"/>
  <c r="F26" i="11"/>
  <c r="F27" i="10"/>
  <c r="F26" i="10"/>
  <c r="G54" i="10"/>
  <c r="F50" i="10"/>
  <c r="F54" i="10" s="1"/>
  <c r="G47" i="10"/>
  <c r="F47" i="10"/>
  <c r="E47" i="10"/>
  <c r="G43" i="10"/>
  <c r="E43" i="10"/>
  <c r="F41" i="10"/>
  <c r="F43" i="10" s="1"/>
  <c r="F40" i="10"/>
  <c r="I38" i="10"/>
  <c r="F35" i="10"/>
  <c r="F34" i="10"/>
  <c r="G31" i="10"/>
  <c r="G37" i="10" s="1"/>
  <c r="E31" i="10"/>
  <c r="E37" i="10" s="1"/>
  <c r="G48" i="10" l="1"/>
  <c r="E48" i="10"/>
  <c r="G48" i="11"/>
  <c r="F31" i="11"/>
  <c r="F37" i="11" s="1"/>
  <c r="F43" i="11"/>
  <c r="F31" i="10"/>
  <c r="F37" i="10" s="1"/>
  <c r="F48" i="10" s="1"/>
  <c r="D19" i="10" s="1"/>
  <c r="F48" i="11" l="1"/>
  <c r="D19" i="11" s="1"/>
  <c r="F27" i="9"/>
  <c r="G54" i="9"/>
  <c r="F54" i="9"/>
  <c r="G47" i="9"/>
  <c r="F47" i="9"/>
  <c r="G43" i="9"/>
  <c r="F41" i="9"/>
  <c r="F40" i="9"/>
  <c r="F35" i="9"/>
  <c r="F34" i="9"/>
  <c r="F33" i="9"/>
  <c r="G31" i="9"/>
  <c r="G37" i="9" s="1"/>
  <c r="G48" i="9" s="1"/>
  <c r="F28" i="9"/>
  <c r="F26" i="9"/>
  <c r="F31" i="9" l="1"/>
  <c r="F37" i="9" s="1"/>
  <c r="F43" i="9"/>
  <c r="G54" i="8"/>
  <c r="F50" i="8"/>
  <c r="F54" i="8" s="1"/>
  <c r="G47" i="8"/>
  <c r="F47" i="8"/>
  <c r="E47" i="8"/>
  <c r="G43" i="8"/>
  <c r="E43" i="8"/>
  <c r="F41" i="8"/>
  <c r="F40" i="8"/>
  <c r="F43" i="8" s="1"/>
  <c r="I38" i="8"/>
  <c r="F35" i="8"/>
  <c r="F34" i="8"/>
  <c r="G31" i="8"/>
  <c r="G37" i="8" s="1"/>
  <c r="G48" i="8" s="1"/>
  <c r="F31" i="8"/>
  <c r="F37" i="8" s="1"/>
  <c r="F48" i="8" s="1"/>
  <c r="D19" i="8" s="1"/>
  <c r="E31" i="8"/>
  <c r="E37" i="8" s="1"/>
  <c r="E48" i="8" s="1"/>
  <c r="F48" i="9" l="1"/>
  <c r="D19" i="9" s="1"/>
  <c r="G54" i="7"/>
  <c r="F54" i="7"/>
  <c r="G47" i="7"/>
  <c r="F47" i="7"/>
  <c r="G43" i="7"/>
  <c r="F41" i="7"/>
  <c r="F40" i="7"/>
  <c r="F43" i="7" s="1"/>
  <c r="G37" i="7"/>
  <c r="G48" i="7" s="1"/>
  <c r="F35" i="7"/>
  <c r="F34" i="7"/>
  <c r="F33" i="7"/>
  <c r="G31" i="7"/>
  <c r="F31" i="7"/>
  <c r="F37" i="7" s="1"/>
  <c r="F48" i="7" s="1"/>
  <c r="D19" i="7" s="1"/>
  <c r="F28" i="7"/>
  <c r="F26" i="7"/>
  <c r="F26" i="6" l="1"/>
  <c r="F28" i="6"/>
  <c r="G54" i="6"/>
  <c r="F54" i="6"/>
  <c r="G47" i="6"/>
  <c r="F47" i="6"/>
  <c r="G43" i="6"/>
  <c r="F41" i="6"/>
  <c r="F40" i="6"/>
  <c r="F35" i="6"/>
  <c r="F34" i="6"/>
  <c r="F33" i="6"/>
  <c r="G31" i="6"/>
  <c r="G37" i="6" s="1"/>
  <c r="G48" i="6" s="1"/>
  <c r="F31" i="6" l="1"/>
  <c r="F37" i="6" s="1"/>
  <c r="F43" i="6"/>
  <c r="G54" i="5"/>
  <c r="F54" i="5"/>
  <c r="G47" i="5"/>
  <c r="F47" i="5"/>
  <c r="G43" i="5"/>
  <c r="F41" i="5"/>
  <c r="F40" i="5"/>
  <c r="F35" i="5"/>
  <c r="F34" i="5"/>
  <c r="F33" i="5"/>
  <c r="F48" i="6" l="1"/>
  <c r="D19" i="6" s="1"/>
  <c r="F43" i="5"/>
  <c r="G31" i="3"/>
  <c r="E31" i="3"/>
  <c r="F31" i="3" l="1"/>
  <c r="F28" i="3"/>
  <c r="E37" i="3"/>
  <c r="F33" i="3"/>
  <c r="F34" i="3"/>
  <c r="F35" i="3"/>
  <c r="F40" i="3"/>
  <c r="F43" i="3" s="1"/>
  <c r="F41" i="3"/>
  <c r="E43" i="3"/>
  <c r="G43" i="3"/>
  <c r="E47" i="3"/>
  <c r="F47" i="3"/>
  <c r="G47" i="3"/>
  <c r="E48" i="3" l="1"/>
  <c r="E54" i="3"/>
  <c r="F37" i="3"/>
  <c r="F48" i="3" s="1"/>
  <c r="D19" i="3" s="1"/>
  <c r="G37" i="3"/>
  <c r="G48" i="3" s="1"/>
  <c r="I43" i="2"/>
  <c r="G43" i="2" l="1"/>
  <c r="F54" i="3" l="1"/>
  <c r="G54" i="3"/>
  <c r="F28" i="2" l="1"/>
  <c r="E31" i="2"/>
  <c r="G31" i="2"/>
  <c r="F40" i="2"/>
  <c r="E43" i="2"/>
  <c r="E44" i="2" s="1"/>
  <c r="F27" i="2"/>
  <c r="F31" i="2" s="1"/>
  <c r="F34" i="2"/>
  <c r="E51" i="2"/>
  <c r="E37" i="2"/>
  <c r="G47" i="2" l="1"/>
  <c r="G33" i="2"/>
  <c r="F33" i="2" s="1"/>
  <c r="F37" i="2" s="1"/>
  <c r="E52" i="2"/>
  <c r="G49" i="2"/>
  <c r="F49" i="2" s="1"/>
  <c r="F43" i="2"/>
  <c r="G37" i="2" l="1"/>
  <c r="F47" i="2"/>
  <c r="F44" i="2"/>
  <c r="G44" i="2"/>
  <c r="G48" i="2" s="1"/>
  <c r="F48" i="2" s="1"/>
  <c r="F51" i="2" l="1"/>
  <c r="F52" i="2" s="1"/>
  <c r="D20" i="2" s="1"/>
  <c r="G51" i="2"/>
  <c r="G52" i="2"/>
  <c r="F31" i="5"/>
  <c r="F37" i="5" s="1"/>
  <c r="F48" i="5" s="1"/>
  <c r="D19" i="5" s="1"/>
  <c r="G31" i="5"/>
  <c r="G37" i="5" s="1"/>
  <c r="G48" i="5" s="1"/>
</calcChain>
</file>

<file path=xl/sharedStrings.xml><?xml version="1.0" encoding="utf-8"?>
<sst xmlns="http://schemas.openxmlformats.org/spreadsheetml/2006/main" count="957" uniqueCount="185">
  <si>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</si>
  <si>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</si>
  <si>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</si>
  <si>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</si>
  <si>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</si>
  <si>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</si>
  <si>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</si>
  <si>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</si>
  <si>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</si>
  <si>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</si>
  <si>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</si>
  <si>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</si>
  <si>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</si>
  <si>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</si>
  <si>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</si>
  <si>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</si>
  <si>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</si>
  <si>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</si>
  <si>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</si>
  <si>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</si>
  <si>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</si>
  <si>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</si>
  <si>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</si>
  <si>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</si>
  <si>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</si>
  <si>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</si>
  <si>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</si>
  <si>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</si>
  <si>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</si>
  <si>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</si>
  <si>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</si>
  <si>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</si>
  <si>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</si>
  <si>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</si>
  <si>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</si>
  <si>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</si>
  <si>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</si>
  <si>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</si>
  <si>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</si>
  <si>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</si>
  <si>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</si>
  <si>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</si>
  <si>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</si>
  <si>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</si>
  <si>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</si>
  <si>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</si>
  <si>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</si>
  <si>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</si>
  <si>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</si>
  <si>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</si>
  <si>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</si>
  <si>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</si>
  <si>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</si>
  <si>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</si>
  <si>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</si>
  <si>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</si>
  <si>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</si>
  <si>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</si>
  <si>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Send to Account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</si>
  <si>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</si>
  <si>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</si>
  <si>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</si>
  <si>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</si>
  <si>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</si>
  <si>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</si>
  <si>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</si>
  <si>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</si>
  <si>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</si>
  <si>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</si>
  <si>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</si>
  <si>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</si>
  <si>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</si>
  <si>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</si>
  <si>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</si>
  <si>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</si>
  <si>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</si>
  <si>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D2</t>
  </si>
  <si>
    <t>Sanjeev Kumar</t>
  </si>
  <si>
    <t>Thapar University Patiala</t>
  </si>
  <si>
    <t>Date of Adhoc Certificate</t>
  </si>
  <si>
    <t>AACCD6742K</t>
  </si>
  <si>
    <t>T.D.S. @ 2%  on (A+B+C-B1)</t>
  </si>
  <si>
    <t>Mukesh Gupta</t>
  </si>
  <si>
    <t>Anil singla</t>
  </si>
  <si>
    <t>Vinay kumar</t>
  </si>
  <si>
    <t>R.K.Nigam</t>
  </si>
  <si>
    <t>CERTIFICATE OF PAYMENT No. 01</t>
  </si>
  <si>
    <t>Forward by Vincom</t>
  </si>
  <si>
    <t>INTERARCH BUILDING PRODUCTS PVT LTD</t>
  </si>
  <si>
    <t>TU/CSD/PSJ/15-16/150016A</t>
  </si>
  <si>
    <t>23.11.2015</t>
  </si>
  <si>
    <t>AAAC10106J</t>
  </si>
  <si>
    <t>Vikas Jangra</t>
  </si>
  <si>
    <t>Colliers Internationals</t>
  </si>
  <si>
    <t>21-04-2016</t>
  </si>
  <si>
    <t>Service (Tax 14.00 %) of 40% of (A)</t>
  </si>
  <si>
    <t>PEB 600 Bed Boys Hostel, Thapar University, Patiala</t>
  </si>
  <si>
    <t>RA - 01</t>
  </si>
  <si>
    <t>Mobilisation Advance Payable@20%, Recovery @ 20% from 2nd RA Bill of (A+B)</t>
  </si>
  <si>
    <t>W.C.T. @ 6% on (A)</t>
  </si>
  <si>
    <t>Note :-Finance / Accounts shall make / check all statutory &amp; contractual deductions / additions payments released so far before making the payments.</t>
  </si>
  <si>
    <t>R.K. Nigam</t>
  </si>
  <si>
    <t>Vinay Kumar</t>
  </si>
  <si>
    <t>Anil Singla</t>
  </si>
  <si>
    <t>Colliers Internationals (India)</t>
  </si>
  <si>
    <t>2. This Payment is recommended for the work Executed at site</t>
  </si>
  <si>
    <t>1. Deduction for WCT, TDS, Labour Cess, Adhoc Payment, Water &amp; Electricity Charges will made by TU Account</t>
  </si>
  <si>
    <t>**Note :</t>
  </si>
  <si>
    <t>Net Amount Payable **(A+B+C-D-E)</t>
  </si>
  <si>
    <t>Sub Total - (E)</t>
  </si>
  <si>
    <t>E3</t>
  </si>
  <si>
    <t>E2</t>
  </si>
  <si>
    <t>E1</t>
  </si>
  <si>
    <t>Other Recoveries/ Tax deductions</t>
  </si>
  <si>
    <t>E</t>
  </si>
  <si>
    <t>Total - (A+B+C-D)</t>
  </si>
  <si>
    <t xml:space="preserve">Sub Total - (D) </t>
  </si>
  <si>
    <t>Retention Money @ 5% (Less) on (A+B)</t>
  </si>
  <si>
    <t>Recovery - Retention Money</t>
  </si>
  <si>
    <t>Recovery - Against Material Advance Paid in Last month</t>
  </si>
  <si>
    <t>Material Advance Paid in Last Month</t>
  </si>
  <si>
    <t>Labour Cess @ 1% on (A) included in above</t>
  </si>
  <si>
    <t>W.C.T. i.e. VAT on Contracts 6.00% on (A) - Included in above</t>
  </si>
  <si>
    <t>TIN NO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</si>
  <si>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</si>
  <si>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Mobilisation Advance - Balance</t>
  </si>
  <si>
    <t>Mobilisation Advance - Recovered</t>
  </si>
  <si>
    <t>Mobilisation Advance - Paid</t>
  </si>
  <si>
    <t>Initial Contract Value :</t>
  </si>
  <si>
    <t>In Progress</t>
  </si>
  <si>
    <t>Construction Start Date :</t>
  </si>
  <si>
    <t>Received by Vincom</t>
  </si>
  <si>
    <t>Date of 70% Certificate</t>
  </si>
  <si>
    <t>INTERARCH BUILDING PRODUCT PVT LTD</t>
  </si>
  <si>
    <t>Date of Final Certificate</t>
  </si>
  <si>
    <t>W.C.T. i.e. VAT @ 6.00% on (A+C1)</t>
  </si>
  <si>
    <t xml:space="preserve"> RA-01</t>
  </si>
  <si>
    <t>PEB 300 Bed Boys Hostel, Thapar University, Patiala</t>
  </si>
  <si>
    <t>TU/CS/PSJ/15-16/150035A (Erection)</t>
  </si>
  <si>
    <t>A1.1</t>
  </si>
  <si>
    <t>A1.2</t>
  </si>
  <si>
    <t>A1.3</t>
  </si>
  <si>
    <t>30% completion of deck work</t>
  </si>
  <si>
    <t>10% Shall be released against submission of PBG of 12 month</t>
  </si>
  <si>
    <t xml:space="preserve">20% Advance against corporate guarantee </t>
  </si>
  <si>
    <t>CERTIFICATE OF PAYMENT No. 01 (RAB 01- FINAL PAYMENT)</t>
  </si>
  <si>
    <t>Erection of superstructure, Deck Roof,Insulation etc.</t>
  </si>
  <si>
    <t>Part of Payment Term</t>
  </si>
  <si>
    <t>Service (Tax 14.00 %) on (A)  Included in above</t>
  </si>
  <si>
    <t>A1.4</t>
  </si>
  <si>
    <t xml:space="preserve"> Advance against corporate guarantee </t>
  </si>
  <si>
    <t>40% on Eraction of superstructure (Released I bill 20%)</t>
  </si>
  <si>
    <t>3.Statuary compliance to be takes care at site</t>
  </si>
  <si>
    <t>Forward by TU as checked &amp; recommended by vincom</t>
  </si>
  <si>
    <t xml:space="preserve"> RA-02</t>
  </si>
  <si>
    <t>CERTIFICATE OF PAYMENT No. 02 (RAB 02- FINAL PAYMENT)</t>
  </si>
  <si>
    <t>CERTIFICATE OF PAYMENT No. 03 (RAB 03- FINAL PAYMENT)</t>
  </si>
  <si>
    <t xml:space="preserve"> RA-03</t>
  </si>
  <si>
    <t>CERTIFICATE OF PAYMENT No. 04 (FINAL PAYMENT)</t>
  </si>
  <si>
    <t>CERTIFICATE OF PAYMENT No. 01 (RAB 01 - MATERAL SUPPLY BILL)</t>
  </si>
  <si>
    <t>Bill No.1</t>
  </si>
  <si>
    <t>Material Supply</t>
  </si>
  <si>
    <t>TU/CS/PSJ/15-16/150035  (Supply)</t>
  </si>
  <si>
    <t xml:space="preserve"> Advance payment  - Paid</t>
  </si>
  <si>
    <t xml:space="preserve"> Advance - Recovered</t>
  </si>
  <si>
    <t xml:space="preserve"> Advance - Balance</t>
  </si>
  <si>
    <t>20% Advance against corporate guarantee</t>
  </si>
  <si>
    <t xml:space="preserve">40% on Eraction of superstructure </t>
  </si>
  <si>
    <t>Service (Tax 14.00 %) on (A) - Included in above</t>
  </si>
  <si>
    <t>Labour Cess @ 1% on (A) Included in above</t>
  </si>
  <si>
    <t xml:space="preserve">Mobilisation Advance </t>
  </si>
  <si>
    <t xml:space="preserve">3. Statuary compliance to be takes care at site. </t>
  </si>
  <si>
    <t xml:space="preserve">Forward by TU  as checked &amp; recommended by Vincom   </t>
  </si>
  <si>
    <t>CERTIFICATE OF PAYMENT No. 05 (FINAL PAYMENT AGAINST SUBMISSION PBG)</t>
  </si>
  <si>
    <t xml:space="preserve"> RA-05</t>
  </si>
  <si>
    <t>3.Statuary compliance to be take care at site</t>
  </si>
  <si>
    <t>25% Advance against corporate guarantee</t>
  </si>
  <si>
    <t xml:space="preserve">65% on Eraction of superstructure </t>
  </si>
  <si>
    <t xml:space="preserve">3. Statuary compliance to be take care at site. </t>
  </si>
  <si>
    <t>CERTIFICATE OF PAYMENT No. 02 (FINAL PAYMENT AGAINST SUBMISSION PBG)</t>
  </si>
  <si>
    <t xml:space="preserve"> Final Bill</t>
  </si>
  <si>
    <t xml:space="preserve"> </t>
  </si>
  <si>
    <t>Additional Work 4 Nos. Walk Way</t>
  </si>
  <si>
    <t>Colliers International (India)</t>
  </si>
  <si>
    <t xml:space="preserve">CERTIFICATE OF PAYMENT No. 01 (Payment  Of Additional Work)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</si>
</sst>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"/>
    <numFmt numFmtId="167" formatCode="0.0"/>
    <numFmt numFmtId="168" formatCode="#,##0.000"/>
    <numFmt numFmtId="169" formatCode="_-* #,##0.00_-;\-* #,##0.00_-;_-* &quot;-&quot;??_-;_-@_-"/>
    <numFmt numFmtId="170" formatCode="_(* #,##0.000_);_(* \(#,##0.000\);_(* &quot;-&quot;??_);_(@_)"/>
    <numFmt numFmtId="171" formatCode="_(* #,##0_);_(* \(#,##0\);_(* &quot;-&quot;??_);_(@_)"/>
    <numFmt numFmtId="172" formatCode="0.000\ &quot;MT&quot;"/>
    <numFmt numFmtId="173" formatCode="#,##0;[Red]#,##0"/>
    <numFmt numFmtId="174" formatCode="0.0\ &quot;Rm&quot;"/>
    <numFmt numFmtId="175" formatCode="0.00_)"/>
    <numFmt numFmtId="176" formatCode="dd/mm/yy;@"/>
    <numFmt numFmtId="177" formatCode="&quot;Rs.&quot;\ #,##0.00"/>
    <numFmt numFmtId="178" formatCode="&quot;Rs.&quot;\ #,##0"/>
    <numFmt numFmtId="179" formatCode="&quot;Rs. &quot;#,##0"/>
    <numFmt numFmtId="180" formatCode="&quot;Rs. &quot;#,##0.00"/>
    <numFmt numFmtId="181" formatCode="0;[Red]0"/>
    <numFmt numFmtId="182" formatCode="[$-409]d\-mmm\-yyyy;@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24"/>
      <name val="Candara"/>
      <family val="2"/>
    </font>
    <font>
      <b/>
      <sz val="10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3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7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2" fontId="2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165" fontId="25" fillId="0" borderId="0" applyFont="0" applyFill="0" applyBorder="0" applyAlignment="0" applyProtection="0"/>
    <xf numFmtId="0" fontId="1" fillId="0" borderId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</cellStyleXfs>
  <cellXfs count="448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14" fontId="17" fillId="0" borderId="12" xfId="907" applyNumberFormat="1" applyFont="1" applyBorder="1" applyAlignment="1">
      <alignment horizontal="center"/>
    </xf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Fill="1" applyBorder="1" applyAlignment="1">
      <alignment horizontal="center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8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8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9" fontId="20" fillId="0" borderId="11" xfId="907" quotePrefix="1" applyNumberFormat="1" applyFont="1" applyFill="1" applyBorder="1" applyAlignment="1">
      <alignment horizontal="center" vertical="top"/>
    </xf>
    <xf numFmtId="177" fontId="19" fillId="0" borderId="33" xfId="907" applyNumberFormat="1" applyFont="1" applyBorder="1" applyAlignment="1">
      <alignment horizontal="center" vertical="top" wrapText="1"/>
    </xf>
    <xf numFmtId="177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80" fontId="20" fillId="0" borderId="11" xfId="907" applyNumberFormat="1" applyFont="1" applyFill="1" applyBorder="1" applyAlignment="1">
      <alignment horizontal="center" vertical="top"/>
    </xf>
    <xf numFmtId="180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80" fontId="20" fillId="0" borderId="17" xfId="907" applyNumberFormat="1" applyFont="1" applyFill="1" applyBorder="1" applyAlignment="1">
      <alignment horizontal="center" vertical="top"/>
    </xf>
    <xf numFmtId="180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71" fontId="1" fillId="0" borderId="43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71" fontId="1" fillId="0" borderId="46" xfId="633" applyNumberFormat="1" applyFont="1" applyFill="1" applyBorder="1" applyAlignment="1">
      <alignment vertical="top" wrapText="1"/>
    </xf>
    <xf numFmtId="171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71" fontId="3" fillId="5" borderId="1" xfId="633" applyNumberFormat="1" applyFont="1" applyFill="1" applyBorder="1" applyAlignment="1">
      <alignment vertical="top" wrapText="1"/>
    </xf>
    <xf numFmtId="171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71" fontId="2" fillId="0" borderId="41" xfId="633" applyNumberFormat="1" applyFont="1" applyFill="1" applyBorder="1" applyAlignment="1">
      <alignment vertical="top" wrapText="1"/>
    </xf>
    <xf numFmtId="171" fontId="2" fillId="0" borderId="42" xfId="633" applyNumberFormat="1" applyFont="1" applyFill="1" applyBorder="1" applyAlignment="1">
      <alignment vertical="top" wrapText="1"/>
    </xf>
    <xf numFmtId="171" fontId="1" fillId="0" borderId="43" xfId="633" applyNumberFormat="1" applyFont="1" applyFill="1" applyBorder="1" applyAlignment="1">
      <alignment vertical="center" wrapText="1"/>
    </xf>
    <xf numFmtId="171" fontId="1" fillId="0" borderId="44" xfId="633" applyNumberFormat="1" applyFont="1" applyFill="1" applyBorder="1" applyAlignment="1">
      <alignment vertical="center" wrapText="1"/>
    </xf>
    <xf numFmtId="171" fontId="1" fillId="0" borderId="43" xfId="633" applyNumberFormat="1" applyFont="1" applyBorder="1" applyAlignment="1">
      <alignment vertical="center" wrapText="1"/>
    </xf>
    <xf numFmtId="171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71" fontId="1" fillId="0" borderId="46" xfId="633" applyNumberFormat="1" applyFont="1" applyBorder="1" applyAlignment="1">
      <alignment vertical="top" wrapText="1"/>
    </xf>
    <xf numFmtId="171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71" fontId="1" fillId="0" borderId="43" xfId="633" applyNumberFormat="1" applyFont="1" applyFill="1" applyBorder="1" applyAlignment="1">
      <alignment wrapText="1"/>
    </xf>
    <xf numFmtId="0" fontId="1" fillId="0" borderId="50" xfId="907" applyFont="1" applyBorder="1" applyAlignment="1">
      <alignment horizontal="center" vertical="top" wrapText="1"/>
    </xf>
    <xf numFmtId="171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71" fontId="17" fillId="0" borderId="52" xfId="633" applyNumberFormat="1" applyFont="1" applyBorder="1" applyAlignment="1">
      <alignment vertical="top" wrapText="1"/>
    </xf>
    <xf numFmtId="171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60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80" fontId="20" fillId="0" borderId="3" xfId="907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7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78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2" fillId="7" borderId="42" xfId="907" applyFont="1" applyFill="1" applyBorder="1" applyAlignment="1">
      <alignment horizontal="center" vertical="top" wrapText="1"/>
    </xf>
    <xf numFmtId="171" fontId="1" fillId="7" borderId="44" xfId="633" applyNumberFormat="1" applyFont="1" applyFill="1" applyBorder="1" applyAlignment="1">
      <alignment vertical="top" wrapText="1"/>
    </xf>
    <xf numFmtId="171" fontId="1" fillId="7" borderId="47" xfId="633" applyNumberFormat="1" applyFont="1" applyFill="1" applyBorder="1" applyAlignment="1">
      <alignment vertical="top" wrapText="1"/>
    </xf>
    <xf numFmtId="171" fontId="3" fillId="7" borderId="12" xfId="633" applyNumberFormat="1" applyFont="1" applyFill="1" applyBorder="1" applyAlignment="1">
      <alignment vertical="top" wrapText="1"/>
    </xf>
    <xf numFmtId="0" fontId="1" fillId="0" borderId="66" xfId="907" applyFont="1" applyBorder="1" applyAlignment="1">
      <alignment horizontal="center" vertical="top" wrapText="1"/>
    </xf>
    <xf numFmtId="181" fontId="21" fillId="0" borderId="17" xfId="1331" applyNumberFormat="1" applyFont="1" applyFill="1" applyBorder="1" applyAlignment="1">
      <alignment horizontal="center" vertical="top"/>
    </xf>
    <xf numFmtId="0" fontId="3" fillId="0" borderId="5" xfId="907" applyFont="1" applyBorder="1" applyAlignment="1">
      <alignment horizontal="center" vertical="top" wrapText="1"/>
    </xf>
    <xf numFmtId="0" fontId="3" fillId="0" borderId="71" xfId="907" applyFont="1" applyBorder="1" applyAlignment="1">
      <alignment horizontal="center" vertical="top" wrapText="1"/>
    </xf>
    <xf numFmtId="0" fontId="3" fillId="0" borderId="10" xfId="907" applyFont="1" applyBorder="1" applyAlignment="1">
      <alignment vertical="top" wrapText="1"/>
    </xf>
    <xf numFmtId="171" fontId="1" fillId="0" borderId="44" xfId="633" applyNumberFormat="1" applyFont="1" applyFill="1" applyBorder="1" applyAlignment="1">
      <alignment vertical="top" wrapText="1"/>
    </xf>
    <xf numFmtId="171" fontId="17" fillId="6" borderId="52" xfId="633" applyNumberFormat="1" applyFont="1" applyFill="1" applyBorder="1" applyAlignment="1">
      <alignment vertical="top" wrapText="1"/>
    </xf>
    <xf numFmtId="0" fontId="1" fillId="0" borderId="0" xfId="1332" applyFont="1"/>
    <xf numFmtId="0" fontId="3" fillId="0" borderId="60" xfId="1332" applyFont="1" applyBorder="1" applyAlignment="1">
      <alignment horizontal="center" vertical="top" wrapText="1"/>
    </xf>
    <xf numFmtId="0" fontId="3" fillId="0" borderId="54" xfId="1332" applyFont="1" applyBorder="1" applyAlignment="1">
      <alignment horizontal="centerContinuous" vertical="top" wrapText="1"/>
    </xf>
    <xf numFmtId="0" fontId="3" fillId="0" borderId="40" xfId="1332" applyFont="1" applyBorder="1" applyAlignment="1">
      <alignment horizontal="centerContinuous" vertical="top"/>
    </xf>
    <xf numFmtId="0" fontId="3" fillId="0" borderId="58" xfId="1332" applyFont="1" applyBorder="1" applyAlignment="1">
      <alignment horizontal="center" vertical="top" wrapText="1"/>
    </xf>
    <xf numFmtId="0" fontId="3" fillId="0" borderId="25" xfId="1332" applyFont="1" applyBorder="1" applyAlignment="1">
      <alignment horizontal="center" vertical="top" wrapText="1"/>
    </xf>
    <xf numFmtId="0" fontId="1" fillId="0" borderId="59" xfId="1332" applyFont="1" applyBorder="1" applyAlignment="1">
      <alignment horizontal="center" vertical="top" wrapText="1"/>
    </xf>
    <xf numFmtId="0" fontId="3" fillId="0" borderId="72" xfId="1332" applyFont="1" applyBorder="1" applyAlignment="1">
      <alignment horizontal="center" vertical="top" wrapText="1"/>
    </xf>
    <xf numFmtId="0" fontId="3" fillId="0" borderId="73" xfId="1332" applyFont="1" applyBorder="1" applyAlignment="1">
      <alignment horizontal="centerContinuous" vertical="top" wrapText="1"/>
    </xf>
    <xf numFmtId="0" fontId="3" fillId="0" borderId="28" xfId="1332" applyFont="1" applyBorder="1" applyAlignment="1">
      <alignment horizontal="centerContinuous" vertical="top"/>
    </xf>
    <xf numFmtId="0" fontId="18" fillId="0" borderId="0" xfId="1332" applyFont="1"/>
    <xf numFmtId="0" fontId="18" fillId="0" borderId="73" xfId="1332" applyFont="1" applyBorder="1" applyAlignment="1">
      <alignment vertical="top"/>
    </xf>
    <xf numFmtId="0" fontId="18" fillId="0" borderId="29" xfId="1332" applyFont="1" applyBorder="1" applyAlignment="1">
      <alignment vertical="top"/>
    </xf>
    <xf numFmtId="0" fontId="17" fillId="0" borderId="28" xfId="1332" applyFont="1" applyBorder="1" applyAlignment="1">
      <alignment vertical="top"/>
    </xf>
    <xf numFmtId="0" fontId="3" fillId="0" borderId="0" xfId="1332" applyFont="1" applyBorder="1" applyAlignment="1">
      <alignment vertical="top" wrapText="1"/>
    </xf>
    <xf numFmtId="0" fontId="2" fillId="0" borderId="67" xfId="1332" applyFont="1" applyBorder="1" applyAlignment="1">
      <alignment vertical="top"/>
    </xf>
    <xf numFmtId="0" fontId="2" fillId="0" borderId="10" xfId="1332" applyFont="1" applyBorder="1" applyAlignment="1">
      <alignment vertical="top"/>
    </xf>
    <xf numFmtId="0" fontId="2" fillId="0" borderId="27" xfId="1332" applyFont="1" applyBorder="1" applyAlignment="1">
      <alignment horizontal="right" vertical="top"/>
    </xf>
    <xf numFmtId="0" fontId="2" fillId="0" borderId="74" xfId="1332" applyFont="1" applyBorder="1" applyAlignment="1">
      <alignment vertical="top"/>
    </xf>
    <xf numFmtId="0" fontId="2" fillId="0" borderId="75" xfId="1332" applyFont="1" applyBorder="1" applyAlignment="1">
      <alignment vertical="top"/>
    </xf>
    <xf numFmtId="0" fontId="2" fillId="0" borderId="76" xfId="1332" applyFont="1" applyBorder="1" applyAlignment="1">
      <alignment horizontal="right" vertical="top"/>
    </xf>
    <xf numFmtId="0" fontId="17" fillId="0" borderId="0" xfId="1332" applyFont="1" applyBorder="1" applyAlignment="1">
      <alignment vertical="top" wrapText="1"/>
    </xf>
    <xf numFmtId="0" fontId="2" fillId="0" borderId="51" xfId="1332" applyFont="1" applyBorder="1" applyAlignment="1">
      <alignment horizontal="center" vertical="top" wrapText="1"/>
    </xf>
    <xf numFmtId="0" fontId="3" fillId="7" borderId="0" xfId="1332" applyFont="1" applyFill="1" applyBorder="1" applyAlignment="1">
      <alignment vertical="top" wrapText="1"/>
    </xf>
    <xf numFmtId="171" fontId="2" fillId="8" borderId="1" xfId="645" applyNumberFormat="1" applyFont="1" applyFill="1" applyBorder="1" applyAlignment="1">
      <alignment wrapText="1"/>
    </xf>
    <xf numFmtId="0" fontId="2" fillId="8" borderId="9" xfId="1332" applyFont="1" applyFill="1" applyBorder="1" applyAlignment="1">
      <alignment horizontal="center" vertical="top" wrapText="1"/>
    </xf>
    <xf numFmtId="171" fontId="19" fillId="0" borderId="47" xfId="645" applyNumberFormat="1" applyFont="1" applyBorder="1" applyAlignment="1">
      <alignment wrapText="1"/>
    </xf>
    <xf numFmtId="171" fontId="19" fillId="0" borderId="46" xfId="645" applyNumberFormat="1" applyFont="1" applyFill="1" applyBorder="1" applyAlignment="1">
      <alignment wrapText="1"/>
    </xf>
    <xf numFmtId="171" fontId="19" fillId="0" borderId="46" xfId="645" applyNumberFormat="1" applyFont="1" applyBorder="1" applyAlignment="1">
      <alignment wrapText="1"/>
    </xf>
    <xf numFmtId="0" fontId="19" fillId="0" borderId="45" xfId="1332" applyFont="1" applyBorder="1" applyAlignment="1">
      <alignment horizontal="center" vertical="top" wrapText="1"/>
    </xf>
    <xf numFmtId="0" fontId="19" fillId="0" borderId="50" xfId="1332" applyFont="1" applyBorder="1" applyAlignment="1">
      <alignment horizontal="center" vertical="top" wrapText="1"/>
    </xf>
    <xf numFmtId="0" fontId="19" fillId="0" borderId="49" xfId="1332" applyFont="1" applyBorder="1" applyAlignment="1">
      <alignment horizontal="center" vertical="top" wrapText="1"/>
    </xf>
    <xf numFmtId="0" fontId="2" fillId="0" borderId="0" xfId="1332" applyFont="1" applyFill="1" applyBorder="1" applyAlignment="1">
      <alignment vertical="top" wrapText="1"/>
    </xf>
    <xf numFmtId="171" fontId="2" fillId="0" borderId="42" xfId="645" applyNumberFormat="1" applyFont="1" applyFill="1" applyBorder="1" applyAlignment="1">
      <alignment wrapText="1"/>
    </xf>
    <xf numFmtId="171" fontId="20" fillId="0" borderId="41" xfId="645" applyNumberFormat="1" applyFont="1" applyFill="1" applyBorder="1" applyAlignment="1">
      <alignment wrapText="1"/>
    </xf>
    <xf numFmtId="171" fontId="2" fillId="0" borderId="41" xfId="645" applyNumberFormat="1" applyFont="1" applyFill="1" applyBorder="1" applyAlignment="1">
      <alignment wrapText="1"/>
    </xf>
    <xf numFmtId="0" fontId="20" fillId="0" borderId="48" xfId="1332" applyFont="1" applyFill="1" applyBorder="1" applyAlignment="1">
      <alignment horizontal="center" vertical="top" wrapText="1"/>
    </xf>
    <xf numFmtId="171" fontId="2" fillId="8" borderId="12" xfId="645" applyNumberFormat="1" applyFont="1" applyFill="1" applyBorder="1" applyAlignment="1">
      <alignment wrapText="1"/>
    </xf>
    <xf numFmtId="0" fontId="2" fillId="8" borderId="9" xfId="1332" applyFont="1" applyFill="1" applyBorder="1" applyAlignment="1">
      <alignment vertical="top" wrapText="1"/>
    </xf>
    <xf numFmtId="171" fontId="19" fillId="0" borderId="44" xfId="645" applyNumberFormat="1" applyFont="1" applyFill="1" applyBorder="1" applyAlignment="1">
      <alignment wrapText="1"/>
    </xf>
    <xf numFmtId="171" fontId="19" fillId="0" borderId="43" xfId="645" applyNumberFormat="1" applyFont="1" applyFill="1" applyBorder="1" applyAlignment="1">
      <alignment wrapText="1"/>
    </xf>
    <xf numFmtId="0" fontId="21" fillId="0" borderId="49" xfId="1332" applyFont="1" applyFill="1" applyBorder="1" applyAlignment="1">
      <alignment horizontal="center" vertical="top" wrapText="1"/>
    </xf>
    <xf numFmtId="165" fontId="27" fillId="0" borderId="44" xfId="633" applyNumberFormat="1" applyFont="1" applyFill="1" applyBorder="1" applyAlignment="1">
      <alignment wrapText="1"/>
    </xf>
    <xf numFmtId="165" fontId="19" fillId="0" borderId="43" xfId="645" applyNumberFormat="1" applyFont="1" applyFill="1" applyBorder="1" applyAlignment="1">
      <alignment wrapText="1"/>
    </xf>
    <xf numFmtId="171" fontId="2" fillId="0" borderId="0" xfId="1332" applyNumberFormat="1" applyFont="1" applyFill="1" applyBorder="1" applyAlignment="1">
      <alignment vertical="top" wrapText="1"/>
    </xf>
    <xf numFmtId="171" fontId="19" fillId="0" borderId="77" xfId="645" applyNumberFormat="1" applyFont="1" applyFill="1" applyBorder="1" applyAlignment="1">
      <alignment wrapText="1"/>
    </xf>
    <xf numFmtId="171" fontId="19" fillId="0" borderId="78" xfId="645" applyNumberFormat="1" applyFont="1" applyBorder="1" applyAlignment="1">
      <alignment wrapText="1"/>
    </xf>
    <xf numFmtId="171" fontId="19" fillId="0" borderId="78" xfId="645" applyNumberFormat="1" applyFont="1" applyFill="1" applyBorder="1" applyAlignment="1">
      <alignment wrapText="1"/>
    </xf>
    <xf numFmtId="0" fontId="19" fillId="0" borderId="79" xfId="1332" applyFont="1" applyBorder="1" applyAlignment="1">
      <alignment horizontal="center" vertical="top" wrapText="1"/>
    </xf>
    <xf numFmtId="171" fontId="19" fillId="0" borderId="43" xfId="645" applyNumberFormat="1" applyFont="1" applyBorder="1" applyAlignment="1">
      <alignment wrapText="1"/>
    </xf>
    <xf numFmtId="171" fontId="19" fillId="0" borderId="44" xfId="645" applyNumberFormat="1" applyFont="1" applyBorder="1" applyAlignment="1">
      <alignment wrapText="1"/>
    </xf>
    <xf numFmtId="0" fontId="3" fillId="0" borderId="0" xfId="1332" applyFont="1" applyFill="1" applyBorder="1" applyAlignment="1">
      <alignment vertical="top" wrapText="1"/>
    </xf>
    <xf numFmtId="0" fontId="19" fillId="0" borderId="49" xfId="1332" applyFont="1" applyFill="1" applyBorder="1" applyAlignment="1">
      <alignment horizontal="center" vertical="top" wrapText="1"/>
    </xf>
    <xf numFmtId="171" fontId="19" fillId="0" borderId="47" xfId="645" applyNumberFormat="1" applyFont="1" applyFill="1" applyBorder="1" applyAlignment="1">
      <alignment wrapText="1"/>
    </xf>
    <xf numFmtId="171" fontId="21" fillId="0" borderId="46" xfId="645" applyNumberFormat="1" applyFont="1" applyFill="1" applyBorder="1" applyAlignment="1">
      <alignment wrapText="1"/>
    </xf>
    <xf numFmtId="171" fontId="19" fillId="7" borderId="44" xfId="645" applyNumberFormat="1" applyFont="1" applyFill="1" applyBorder="1" applyAlignment="1">
      <alignment wrapText="1"/>
    </xf>
    <xf numFmtId="171" fontId="21" fillId="0" borderId="43" xfId="645" applyNumberFormat="1" applyFont="1" applyFill="1" applyBorder="1" applyAlignment="1">
      <alignment wrapText="1"/>
    </xf>
    <xf numFmtId="0" fontId="2" fillId="0" borderId="42" xfId="1332" applyFont="1" applyFill="1" applyBorder="1" applyAlignment="1">
      <alignment horizontal="center" vertical="top" wrapText="1"/>
    </xf>
    <xf numFmtId="0" fontId="20" fillId="0" borderId="41" xfId="1332" applyFont="1" applyFill="1" applyBorder="1" applyAlignment="1">
      <alignment horizontal="center" vertical="top" wrapText="1"/>
    </xf>
    <xf numFmtId="0" fontId="2" fillId="0" borderId="41" xfId="1332" applyFont="1" applyFill="1" applyBorder="1" applyAlignment="1">
      <alignment horizontal="center" vertical="top" wrapText="1"/>
    </xf>
    <xf numFmtId="0" fontId="3" fillId="0" borderId="0" xfId="1332" applyFont="1" applyFill="1" applyBorder="1" applyAlignment="1">
      <alignment vertical="center" wrapText="1"/>
    </xf>
    <xf numFmtId="0" fontId="2" fillId="0" borderId="12" xfId="1332" applyFont="1" applyFill="1" applyBorder="1" applyAlignment="1">
      <alignment horizontal="center" vertical="center" wrapText="1"/>
    </xf>
    <xf numFmtId="0" fontId="2" fillId="0" borderId="1" xfId="1332" applyFont="1" applyFill="1" applyBorder="1" applyAlignment="1">
      <alignment horizontal="center" vertical="center" wrapText="1"/>
    </xf>
    <xf numFmtId="0" fontId="20" fillId="0" borderId="1" xfId="1332" applyFont="1" applyFill="1" applyBorder="1" applyAlignment="1">
      <alignment horizontal="center" vertical="center" wrapText="1"/>
    </xf>
    <xf numFmtId="0" fontId="20" fillId="0" borderId="9" xfId="1332" applyFont="1" applyFill="1" applyBorder="1" applyAlignment="1">
      <alignment horizontal="center" vertical="center" wrapText="1"/>
    </xf>
    <xf numFmtId="0" fontId="17" fillId="6" borderId="12" xfId="1332" applyFont="1" applyFill="1" applyBorder="1" applyAlignment="1">
      <alignment horizontal="centerContinuous" vertical="top"/>
    </xf>
    <xf numFmtId="0" fontId="17" fillId="6" borderId="0" xfId="1332" applyFont="1" applyFill="1" applyBorder="1" applyAlignment="1">
      <alignment horizontal="centerContinuous" vertical="top"/>
    </xf>
    <xf numFmtId="0" fontId="17" fillId="6" borderId="19" xfId="1332" applyFont="1" applyFill="1" applyBorder="1" applyAlignment="1">
      <alignment horizontal="centerContinuous" vertical="top"/>
    </xf>
    <xf numFmtId="15" fontId="19" fillId="0" borderId="30" xfId="1332" applyNumberFormat="1" applyFont="1" applyBorder="1" applyAlignment="1">
      <alignment horizontal="center" vertical="top" wrapText="1"/>
    </xf>
    <xf numFmtId="0" fontId="19" fillId="0" borderId="16" xfId="1332" applyFont="1" applyBorder="1" applyAlignment="1">
      <alignment vertical="top"/>
    </xf>
    <xf numFmtId="0" fontId="19" fillId="0" borderId="40" xfId="1332" applyFont="1" applyBorder="1" applyAlignment="1">
      <alignment vertical="top"/>
    </xf>
    <xf numFmtId="180" fontId="21" fillId="0" borderId="18" xfId="1332" applyNumberFormat="1" applyFont="1" applyFill="1" applyBorder="1" applyAlignment="1">
      <alignment horizontal="center" vertical="top"/>
    </xf>
    <xf numFmtId="180" fontId="20" fillId="0" borderId="17" xfId="1332" applyNumberFormat="1" applyFont="1" applyFill="1" applyBorder="1" applyAlignment="1">
      <alignment horizontal="center" vertical="top"/>
    </xf>
    <xf numFmtId="15" fontId="19" fillId="0" borderId="12" xfId="1332" applyNumberFormat="1" applyFont="1" applyBorder="1" applyAlignment="1">
      <alignment horizontal="center" vertical="top" wrapText="1"/>
    </xf>
    <xf numFmtId="0" fontId="19" fillId="0" borderId="10" xfId="1332" applyFont="1" applyBorder="1" applyAlignment="1">
      <alignment vertical="top"/>
    </xf>
    <xf numFmtId="0" fontId="19" fillId="0" borderId="27" xfId="1332" applyFont="1" applyBorder="1" applyAlignment="1">
      <alignment horizontal="left" vertical="top"/>
    </xf>
    <xf numFmtId="0" fontId="21" fillId="0" borderId="12" xfId="1333" applyNumberFormat="1" applyFont="1" applyFill="1" applyBorder="1" applyAlignment="1">
      <alignment horizontal="center" vertical="top"/>
    </xf>
    <xf numFmtId="180" fontId="20" fillId="0" borderId="3" xfId="1332" applyNumberFormat="1" applyFont="1" applyFill="1" applyBorder="1" applyAlignment="1">
      <alignment horizontal="center" vertical="top"/>
    </xf>
    <xf numFmtId="0" fontId="19" fillId="0" borderId="29" xfId="1332" applyFont="1" applyBorder="1" applyAlignment="1">
      <alignment horizontal="left" vertical="top"/>
    </xf>
    <xf numFmtId="0" fontId="19" fillId="0" borderId="28" xfId="1332" applyFont="1" applyBorder="1" applyAlignment="1">
      <alignment horizontal="left" vertical="top"/>
    </xf>
    <xf numFmtId="180" fontId="21" fillId="7" borderId="12" xfId="1332" applyNumberFormat="1" applyFont="1" applyFill="1" applyBorder="1" applyAlignment="1">
      <alignment horizontal="center" vertical="top"/>
    </xf>
    <xf numFmtId="180" fontId="20" fillId="0" borderId="11" xfId="1332" applyNumberFormat="1" applyFont="1" applyFill="1" applyBorder="1" applyAlignment="1">
      <alignment horizontal="center" vertical="top"/>
    </xf>
    <xf numFmtId="0" fontId="19" fillId="0" borderId="10" xfId="1332" applyFont="1" applyBorder="1" applyAlignment="1">
      <alignment horizontal="left" vertical="top"/>
    </xf>
    <xf numFmtId="179" fontId="2" fillId="7" borderId="12" xfId="1332" quotePrefix="1" applyNumberFormat="1" applyFont="1" applyFill="1" applyBorder="1" applyAlignment="1">
      <alignment horizontal="center" vertical="top"/>
    </xf>
    <xf numFmtId="179" fontId="2" fillId="7" borderId="11" xfId="1332" quotePrefix="1" applyNumberFormat="1" applyFont="1" applyFill="1" applyBorder="1" applyAlignment="1">
      <alignment horizontal="center" vertical="top"/>
    </xf>
    <xf numFmtId="0" fontId="2" fillId="7" borderId="10" xfId="1332" applyFont="1" applyFill="1" applyBorder="1" applyAlignment="1">
      <alignment vertical="top"/>
    </xf>
    <xf numFmtId="0" fontId="2" fillId="7" borderId="27" xfId="1332" applyFont="1" applyFill="1" applyBorder="1" applyAlignment="1">
      <alignment vertical="top"/>
    </xf>
    <xf numFmtId="15" fontId="19" fillId="0" borderId="24" xfId="1332" applyNumberFormat="1" applyFont="1" applyBorder="1" applyAlignment="1">
      <alignment horizontal="center" vertical="top" wrapText="1"/>
    </xf>
    <xf numFmtId="0" fontId="19" fillId="0" borderId="22" xfId="1332" applyFont="1" applyBorder="1" applyAlignment="1">
      <alignment vertical="top"/>
    </xf>
    <xf numFmtId="0" fontId="19" fillId="0" borderId="21" xfId="1332" applyFont="1" applyBorder="1" applyAlignment="1">
      <alignment vertical="top"/>
    </xf>
    <xf numFmtId="179" fontId="20" fillId="0" borderId="12" xfId="1332" quotePrefix="1" applyNumberFormat="1" applyFont="1" applyFill="1" applyBorder="1" applyAlignment="1">
      <alignment horizontal="center" vertical="top"/>
    </xf>
    <xf numFmtId="179" fontId="20" fillId="0" borderId="11" xfId="1332" quotePrefix="1" applyNumberFormat="1" applyFont="1" applyFill="1" applyBorder="1" applyAlignment="1">
      <alignment horizontal="center" vertical="top"/>
    </xf>
    <xf numFmtId="0" fontId="2" fillId="0" borderId="27" xfId="1332" applyFont="1" applyBorder="1" applyAlignment="1">
      <alignment vertical="top"/>
    </xf>
    <xf numFmtId="178" fontId="19" fillId="0" borderId="80" xfId="1332" applyNumberFormat="1" applyFont="1" applyBorder="1" applyAlignment="1">
      <alignment vertical="top" wrapText="1"/>
    </xf>
    <xf numFmtId="0" fontId="19" fillId="0" borderId="81" xfId="1332" applyFont="1" applyBorder="1" applyAlignment="1">
      <alignment vertical="top"/>
    </xf>
    <xf numFmtId="0" fontId="19" fillId="0" borderId="34" xfId="1332" applyFont="1" applyBorder="1" applyAlignment="1">
      <alignment vertical="top"/>
    </xf>
    <xf numFmtId="182" fontId="17" fillId="0" borderId="12" xfId="1332" applyNumberFormat="1" applyFont="1" applyBorder="1" applyAlignment="1">
      <alignment horizontal="center"/>
    </xf>
    <xf numFmtId="15" fontId="2" fillId="0" borderId="11" xfId="1332" applyNumberFormat="1" applyFont="1" applyBorder="1" applyAlignment="1">
      <alignment horizontal="center" vertical="top" wrapText="1"/>
    </xf>
    <xf numFmtId="0" fontId="19" fillId="0" borderId="82" xfId="1332" applyFont="1" applyBorder="1" applyAlignment="1">
      <alignment vertical="top"/>
    </xf>
    <xf numFmtId="0" fontId="19" fillId="0" borderId="83" xfId="1332" applyFont="1" applyBorder="1" applyAlignment="1">
      <alignment vertical="top"/>
    </xf>
    <xf numFmtId="177" fontId="2" fillId="0" borderId="12" xfId="1332" applyNumberFormat="1" applyFont="1" applyBorder="1" applyAlignment="1">
      <alignment vertical="top" wrapText="1"/>
    </xf>
    <xf numFmtId="0" fontId="2" fillId="0" borderId="11" xfId="1332" applyFont="1" applyBorder="1" applyAlignment="1">
      <alignment vertical="top" wrapText="1"/>
    </xf>
    <xf numFmtId="0" fontId="19" fillId="0" borderId="27" xfId="1332" applyFont="1" applyBorder="1" applyAlignment="1">
      <alignment vertical="top"/>
    </xf>
    <xf numFmtId="178" fontId="19" fillId="0" borderId="84" xfId="1332" applyNumberFormat="1" applyFont="1" applyFill="1" applyBorder="1" applyAlignment="1">
      <alignment vertical="top" wrapText="1"/>
    </xf>
    <xf numFmtId="171" fontId="19" fillId="0" borderId="85" xfId="1334" applyNumberFormat="1" applyFont="1" applyBorder="1" applyAlignment="1">
      <alignment vertical="top"/>
    </xf>
    <xf numFmtId="0" fontId="19" fillId="0" borderId="31" xfId="1332" applyFont="1" applyBorder="1" applyAlignment="1">
      <alignment vertical="top"/>
    </xf>
    <xf numFmtId="178" fontId="2" fillId="0" borderId="12" xfId="1332" applyNumberFormat="1" applyFont="1" applyBorder="1" applyAlignment="1">
      <alignment horizontal="center" vertical="top" wrapText="1"/>
    </xf>
    <xf numFmtId="0" fontId="19" fillId="0" borderId="29" xfId="1332" applyFont="1" applyBorder="1" applyAlignment="1">
      <alignment vertical="top"/>
    </xf>
    <xf numFmtId="0" fontId="19" fillId="0" borderId="28" xfId="1332" applyFont="1" applyBorder="1" applyAlignment="1">
      <alignment vertical="top"/>
    </xf>
    <xf numFmtId="14" fontId="19" fillId="0" borderId="11" xfId="1332" applyNumberFormat="1" applyFont="1" applyBorder="1" applyAlignment="1">
      <alignment horizontal="center" vertical="top" wrapText="1"/>
    </xf>
    <xf numFmtId="15" fontId="2" fillId="4" borderId="77" xfId="1332" applyNumberFormat="1" applyFont="1" applyFill="1" applyBorder="1" applyAlignment="1">
      <alignment horizontal="center" vertical="top" wrapText="1"/>
    </xf>
    <xf numFmtId="0" fontId="19" fillId="0" borderId="0" xfId="1332" applyFont="1" applyBorder="1" applyAlignment="1">
      <alignment vertical="top"/>
    </xf>
    <xf numFmtId="0" fontId="19" fillId="0" borderId="19" xfId="1332" applyFont="1" applyBorder="1" applyAlignment="1">
      <alignment vertical="top"/>
    </xf>
    <xf numFmtId="15" fontId="2" fillId="0" borderId="4" xfId="1332" applyNumberFormat="1" applyFont="1" applyBorder="1" applyAlignment="1">
      <alignment horizontal="center" vertical="top" wrapText="1"/>
    </xf>
    <xf numFmtId="0" fontId="19" fillId="0" borderId="5" xfId="1332" applyFont="1" applyBorder="1" applyAlignment="1">
      <alignment vertical="top"/>
    </xf>
    <xf numFmtId="0" fontId="19" fillId="0" borderId="25" xfId="1332" applyFont="1" applyBorder="1" applyAlignment="1">
      <alignment vertical="top"/>
    </xf>
    <xf numFmtId="15" fontId="2" fillId="4" borderId="26" xfId="1332" applyNumberFormat="1" applyFont="1" applyFill="1" applyBorder="1" applyAlignment="1">
      <alignment horizontal="center" vertical="top" wrapText="1"/>
    </xf>
    <xf numFmtId="15" fontId="2" fillId="0" borderId="26" xfId="1332" applyNumberFormat="1" applyFont="1" applyBorder="1" applyAlignment="1">
      <alignment horizontal="center" vertical="top" wrapText="1"/>
    </xf>
    <xf numFmtId="15" fontId="2" fillId="0" borderId="4" xfId="1332" applyNumberFormat="1" applyFont="1" applyBorder="1" applyAlignment="1">
      <alignment vertical="top"/>
    </xf>
    <xf numFmtId="15" fontId="2" fillId="0" borderId="5" xfId="1332" applyNumberFormat="1" applyFont="1" applyBorder="1" applyAlignment="1">
      <alignment vertical="top"/>
    </xf>
    <xf numFmtId="0" fontId="3" fillId="3" borderId="20" xfId="1332" applyFont="1" applyFill="1" applyBorder="1" applyAlignment="1">
      <alignment horizontal="centerContinuous" vertical="top"/>
    </xf>
    <xf numFmtId="0" fontId="3" fillId="3" borderId="0" xfId="1332" applyFont="1" applyFill="1" applyBorder="1" applyAlignment="1">
      <alignment horizontal="centerContinuous" vertical="top"/>
    </xf>
    <xf numFmtId="0" fontId="3" fillId="3" borderId="19" xfId="1332" applyFont="1" applyFill="1" applyBorder="1" applyAlignment="1">
      <alignment horizontal="centerContinuous" vertical="top"/>
    </xf>
    <xf numFmtId="14" fontId="18" fillId="0" borderId="18" xfId="1332" applyNumberFormat="1" applyFont="1" applyBorder="1" applyAlignment="1">
      <alignment horizontal="center"/>
    </xf>
    <xf numFmtId="0" fontId="18" fillId="0" borderId="17" xfId="1332" applyFont="1" applyBorder="1" applyAlignment="1"/>
    <xf numFmtId="0" fontId="18" fillId="0" borderId="15" xfId="1332" applyFont="1" applyBorder="1" applyAlignment="1"/>
    <xf numFmtId="0" fontId="17" fillId="0" borderId="16" xfId="1332" applyFont="1" applyBorder="1" applyAlignment="1">
      <alignment horizontal="left" vertical="top"/>
    </xf>
    <xf numFmtId="0" fontId="17" fillId="0" borderId="15" xfId="1332" applyFont="1" applyBorder="1" applyAlignment="1">
      <alignment horizontal="left" vertical="top"/>
    </xf>
    <xf numFmtId="0" fontId="17" fillId="0" borderId="14" xfId="1332" applyFont="1" applyBorder="1" applyAlignment="1">
      <alignment horizontal="left" vertical="top"/>
    </xf>
    <xf numFmtId="14" fontId="18" fillId="0" borderId="12" xfId="1332" applyNumberFormat="1" applyFont="1" applyBorder="1" applyAlignment="1">
      <alignment horizontal="center" wrapText="1"/>
    </xf>
    <xf numFmtId="0" fontId="18" fillId="0" borderId="11" xfId="1332" applyFont="1" applyBorder="1" applyAlignment="1">
      <alignment wrapText="1"/>
    </xf>
    <xf numFmtId="0" fontId="17" fillId="0" borderId="6" xfId="1332" applyFont="1" applyFill="1" applyBorder="1" applyAlignment="1"/>
    <xf numFmtId="0" fontId="17" fillId="0" borderId="4" xfId="1332" applyFont="1" applyBorder="1" applyAlignment="1">
      <alignment vertical="top" wrapText="1"/>
    </xf>
    <xf numFmtId="0" fontId="17" fillId="0" borderId="5" xfId="1332" applyFont="1" applyBorder="1" applyAlignment="1">
      <alignment vertical="top" wrapText="1"/>
    </xf>
    <xf numFmtId="14" fontId="17" fillId="0" borderId="6" xfId="1332" applyNumberFormat="1" applyFont="1" applyFill="1" applyBorder="1" applyAlignment="1">
      <alignment horizontal="center"/>
    </xf>
    <xf numFmtId="0" fontId="2" fillId="0" borderId="9" xfId="1332" applyFont="1" applyBorder="1" applyAlignment="1">
      <alignment horizontal="left" vertical="top"/>
    </xf>
    <xf numFmtId="182" fontId="18" fillId="0" borderId="12" xfId="1332" applyNumberFormat="1" applyFont="1" applyBorder="1" applyAlignment="1">
      <alignment horizontal="center"/>
    </xf>
    <xf numFmtId="0" fontId="18" fillId="0" borderId="11" xfId="1332" applyFont="1" applyBorder="1" applyAlignment="1">
      <alignment vertical="top"/>
    </xf>
    <xf numFmtId="0" fontId="18" fillId="0" borderId="6" xfId="1332" applyFont="1" applyBorder="1" applyAlignment="1"/>
    <xf numFmtId="0" fontId="17" fillId="0" borderId="10" xfId="1332" applyFont="1" applyBorder="1" applyAlignment="1">
      <alignment vertical="top" wrapText="1"/>
    </xf>
    <xf numFmtId="182" fontId="17" fillId="0" borderId="6" xfId="1332" applyNumberFormat="1" applyFont="1" applyBorder="1" applyAlignment="1">
      <alignment horizontal="center"/>
    </xf>
    <xf numFmtId="0" fontId="2" fillId="0" borderId="11" xfId="1332" applyFont="1" applyBorder="1" applyAlignment="1">
      <alignment vertical="top"/>
    </xf>
    <xf numFmtId="0" fontId="2" fillId="0" borderId="6" xfId="1332" applyFont="1" applyBorder="1" applyAlignment="1">
      <alignment vertical="top"/>
    </xf>
    <xf numFmtId="0" fontId="2" fillId="0" borderId="11" xfId="1332" applyFont="1" applyBorder="1" applyAlignment="1">
      <alignment horizontal="right"/>
    </xf>
    <xf numFmtId="0" fontId="2" fillId="0" borderId="10" xfId="1332" applyFont="1" applyBorder="1" applyAlignment="1"/>
    <xf numFmtId="0" fontId="18" fillId="0" borderId="11" xfId="1332" applyFont="1" applyBorder="1" applyAlignment="1"/>
    <xf numFmtId="0" fontId="17" fillId="0" borderId="6" xfId="1332" applyFont="1" applyBorder="1" applyAlignment="1"/>
    <xf numFmtId="0" fontId="17" fillId="0" borderId="12" xfId="1332" applyFont="1" applyBorder="1" applyAlignment="1">
      <alignment horizontal="centerContinuous"/>
    </xf>
    <xf numFmtId="0" fontId="17" fillId="0" borderId="1" xfId="1332" applyFont="1" applyBorder="1" applyAlignment="1">
      <alignment horizontal="centerContinuous"/>
    </xf>
    <xf numFmtId="0" fontId="2" fillId="0" borderId="24" xfId="1332" quotePrefix="1" applyFont="1" applyFill="1" applyBorder="1" applyAlignment="1">
      <alignment horizontal="center" vertical="center" wrapText="1"/>
    </xf>
    <xf numFmtId="0" fontId="16" fillId="2" borderId="8" xfId="1332" applyFont="1" applyFill="1" applyBorder="1" applyAlignment="1">
      <alignment horizontal="centerContinuous" vertical="center"/>
    </xf>
    <xf numFmtId="0" fontId="15" fillId="2" borderId="8" xfId="1332" applyFont="1" applyFill="1" applyBorder="1" applyAlignment="1">
      <alignment horizontal="centerContinuous" vertical="center"/>
    </xf>
    <xf numFmtId="0" fontId="15" fillId="2" borderId="8" xfId="1332" applyFont="1" applyFill="1" applyBorder="1" applyAlignment="1">
      <alignment horizontal="left" vertical="center"/>
    </xf>
    <xf numFmtId="0" fontId="17" fillId="2" borderId="8" xfId="1332" applyFont="1" applyFill="1" applyBorder="1" applyAlignment="1">
      <alignment horizontal="left" vertical="center"/>
    </xf>
    <xf numFmtId="0" fontId="15" fillId="2" borderId="7" xfId="1332" applyFont="1" applyFill="1" applyBorder="1" applyAlignment="1">
      <alignment horizontal="left" vertical="center"/>
    </xf>
    <xf numFmtId="0" fontId="14" fillId="0" borderId="0" xfId="1332" applyFont="1"/>
    <xf numFmtId="0" fontId="12" fillId="0" borderId="57" xfId="1332" applyFont="1" applyBorder="1" applyAlignment="1">
      <alignment horizontal="centerContinuous"/>
    </xf>
    <xf numFmtId="0" fontId="12" fillId="0" borderId="56" xfId="1332" applyFont="1" applyBorder="1" applyAlignment="1">
      <alignment horizontal="center"/>
    </xf>
    <xf numFmtId="0" fontId="13" fillId="0" borderId="56" xfId="1332" applyFont="1" applyBorder="1" applyAlignment="1">
      <alignment vertical="center"/>
    </xf>
    <xf numFmtId="0" fontId="12" fillId="0" borderId="56" xfId="1332" applyFont="1" applyBorder="1" applyAlignment="1">
      <alignment horizontal="centerContinuous"/>
    </xf>
    <xf numFmtId="0" fontId="11" fillId="0" borderId="55" xfId="1332" applyFont="1" applyBorder="1" applyAlignment="1">
      <alignment horizontal="left"/>
    </xf>
    <xf numFmtId="171" fontId="17" fillId="6" borderId="52" xfId="633" applyNumberFormat="1" applyFont="1" applyFill="1" applyBorder="1" applyAlignment="1">
      <alignment horizontal="right" vertical="top" wrapText="1"/>
    </xf>
    <xf numFmtId="178" fontId="1" fillId="0" borderId="44" xfId="1332" applyNumberFormat="1" applyFont="1" applyBorder="1" applyAlignment="1">
      <alignment horizontal="right" vertical="top" wrapText="1"/>
    </xf>
    <xf numFmtId="0" fontId="20" fillId="0" borderId="1" xfId="1332" applyFont="1" applyFill="1" applyBorder="1" applyAlignment="1">
      <alignment horizontal="center" vertical="center" wrapText="1"/>
    </xf>
    <xf numFmtId="0" fontId="20" fillId="0" borderId="1" xfId="1332" applyFont="1" applyFill="1" applyBorder="1" applyAlignment="1">
      <alignment horizontal="center" vertical="center" wrapText="1"/>
    </xf>
    <xf numFmtId="0" fontId="20" fillId="0" borderId="1" xfId="1332" applyFont="1" applyFill="1" applyBorder="1" applyAlignment="1">
      <alignment horizontal="center" vertical="center" wrapText="1"/>
    </xf>
    <xf numFmtId="0" fontId="20" fillId="0" borderId="1" xfId="1332" applyFont="1" applyFill="1" applyBorder="1" applyAlignment="1">
      <alignment horizontal="center" vertical="center" wrapText="1"/>
    </xf>
    <xf numFmtId="0" fontId="20" fillId="0" borderId="1" xfId="1332" applyFont="1" applyFill="1" applyBorder="1" applyAlignment="1">
      <alignment horizontal="center" vertical="center" wrapText="1"/>
    </xf>
    <xf numFmtId="15" fontId="3" fillId="0" borderId="5" xfId="1332" applyNumberFormat="1" applyFont="1" applyBorder="1" applyAlignment="1">
      <alignment vertical="top"/>
    </xf>
    <xf numFmtId="178" fontId="19" fillId="0" borderId="44" xfId="1332" applyNumberFormat="1" applyFont="1" applyBorder="1" applyAlignment="1">
      <alignment vertical="top" wrapText="1"/>
    </xf>
    <xf numFmtId="171" fontId="1" fillId="0" borderId="44" xfId="633" applyNumberFormat="1" applyFont="1" applyFill="1" applyBorder="1" applyAlignment="1">
      <alignment horizontal="center" wrapText="1"/>
    </xf>
    <xf numFmtId="171" fontId="1" fillId="0" borderId="44" xfId="633" applyNumberFormat="1" applyFont="1" applyFill="1" applyBorder="1" applyAlignment="1">
      <alignment wrapText="1"/>
    </xf>
    <xf numFmtId="0" fontId="20" fillId="0" borderId="1" xfId="1332" applyFont="1" applyFill="1" applyBorder="1" applyAlignment="1">
      <alignment horizontal="center" vertical="center" wrapText="1"/>
    </xf>
    <xf numFmtId="171" fontId="29" fillId="9" borderId="0" xfId="1332" applyNumberFormat="1" applyFont="1" applyFill="1" applyBorder="1" applyAlignment="1">
      <alignment vertical="top" wrapText="1"/>
    </xf>
    <xf numFmtId="0" fontId="23" fillId="0" borderId="68" xfId="907" applyFont="1" applyBorder="1" applyAlignment="1">
      <alignment horizontal="center" vertical="top" wrapText="1"/>
    </xf>
    <xf numFmtId="0" fontId="23" fillId="0" borderId="27" xfId="907" applyFont="1" applyBorder="1" applyAlignment="1">
      <alignment horizontal="center" vertical="top" wrapText="1"/>
    </xf>
    <xf numFmtId="0" fontId="23" fillId="0" borderId="67" xfId="907" applyFont="1" applyBorder="1" applyAlignment="1">
      <alignment horizontal="center" vertical="top" wrapText="1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3" fillId="0" borderId="6" xfId="907" applyFont="1" applyBorder="1" applyAlignment="1">
      <alignment horizontal="center" vertical="top" wrapText="1"/>
    </xf>
    <xf numFmtId="0" fontId="3" fillId="0" borderId="10" xfId="907" applyFont="1" applyBorder="1" applyAlignment="1">
      <alignment horizontal="center" vertical="top" wrapText="1"/>
    </xf>
    <xf numFmtId="0" fontId="3" fillId="0" borderId="11" xfId="907" applyFont="1" applyBorder="1" applyAlignment="1">
      <alignment horizontal="center" vertical="top" wrapText="1"/>
    </xf>
    <xf numFmtId="0" fontId="3" fillId="0" borderId="69" xfId="907" applyFont="1" applyBorder="1" applyAlignment="1">
      <alignment horizontal="center" vertical="top"/>
    </xf>
    <xf numFmtId="0" fontId="3" fillId="0" borderId="70" xfId="907" applyFont="1" applyBorder="1" applyAlignment="1">
      <alignment horizontal="center" vertical="top"/>
    </xf>
    <xf numFmtId="0" fontId="3" fillId="0" borderId="69" xfId="907" applyFont="1" applyBorder="1" applyAlignment="1">
      <alignment horizontal="center" vertical="top" wrapText="1"/>
    </xf>
    <xf numFmtId="0" fontId="3" fillId="0" borderId="7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/>
    </xf>
    <xf numFmtId="0" fontId="3" fillId="0" borderId="54" xfId="907" applyFont="1" applyBorder="1" applyAlignment="1">
      <alignment horizontal="center" vertical="top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6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/>
    <xf numFmtId="0" fontId="20" fillId="0" borderId="41" xfId="907" applyFont="1" applyFill="1" applyBorder="1" applyAlignment="1">
      <alignment horizontal="left" vertical="top" wrapText="1"/>
    </xf>
    <xf numFmtId="0" fontId="22" fillId="0" borderId="43" xfId="907" applyFont="1" applyFill="1" applyBorder="1" applyAlignment="1">
      <alignment horizontal="left" vertical="top" wrapText="1"/>
    </xf>
    <xf numFmtId="0" fontId="27" fillId="0" borderId="43" xfId="907" applyFont="1" applyFill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  <xf numFmtId="0" fontId="3" fillId="0" borderId="21" xfId="1332" applyFont="1" applyBorder="1" applyAlignment="1">
      <alignment vertical="top" wrapText="1"/>
    </xf>
    <xf numFmtId="0" fontId="3" fillId="0" borderId="22" xfId="1332" applyFont="1" applyBorder="1" applyAlignment="1">
      <alignment vertical="top" wrapText="1"/>
    </xf>
    <xf numFmtId="0" fontId="3" fillId="0" borderId="61" xfId="1332" applyFont="1" applyBorder="1" applyAlignment="1">
      <alignment vertical="top" wrapText="1"/>
    </xf>
    <xf numFmtId="0" fontId="3" fillId="0" borderId="14" xfId="1332" applyFont="1" applyBorder="1" applyAlignment="1">
      <alignment horizontal="center" vertical="top"/>
    </xf>
    <xf numFmtId="0" fontId="3" fillId="0" borderId="17" xfId="1332" applyFont="1" applyBorder="1" applyAlignment="1">
      <alignment horizontal="center" vertical="top"/>
    </xf>
    <xf numFmtId="0" fontId="3" fillId="0" borderId="62" xfId="1332" applyFont="1" applyBorder="1" applyAlignment="1">
      <alignment horizontal="center" vertical="top"/>
    </xf>
    <xf numFmtId="0" fontId="3" fillId="0" borderId="62" xfId="1332" applyFont="1" applyBorder="1" applyAlignment="1">
      <alignment vertical="top"/>
    </xf>
    <xf numFmtId="0" fontId="3" fillId="0" borderId="18" xfId="1332" applyFont="1" applyBorder="1" applyAlignment="1">
      <alignment vertical="top"/>
    </xf>
    <xf numFmtId="0" fontId="23" fillId="0" borderId="27" xfId="1332" applyFont="1" applyBorder="1" applyAlignment="1">
      <alignment horizontal="center" vertical="top" wrapText="1"/>
    </xf>
    <xf numFmtId="0" fontId="23" fillId="0" borderId="10" xfId="1332" applyFont="1" applyBorder="1" applyAlignment="1">
      <alignment horizontal="center" vertical="top" wrapText="1"/>
    </xf>
    <xf numFmtId="0" fontId="23" fillId="0" borderId="67" xfId="1332" applyFont="1" applyBorder="1" applyAlignment="1">
      <alignment horizontal="center" vertical="top" wrapText="1"/>
    </xf>
    <xf numFmtId="0" fontId="3" fillId="0" borderId="27" xfId="1332" applyFont="1" applyBorder="1" applyAlignment="1">
      <alignment horizontal="center" vertical="top" wrapText="1"/>
    </xf>
    <xf numFmtId="0" fontId="3" fillId="0" borderId="67" xfId="1332" applyFont="1" applyBorder="1" applyAlignment="1">
      <alignment horizontal="center" vertical="top" wrapText="1"/>
    </xf>
    <xf numFmtId="0" fontId="17" fillId="0" borderId="27" xfId="1332" applyFont="1" applyBorder="1" applyAlignment="1">
      <alignment horizontal="center" vertical="top" wrapText="1"/>
    </xf>
    <xf numFmtId="0" fontId="17" fillId="0" borderId="10" xfId="1332" applyFont="1" applyBorder="1" applyAlignment="1">
      <alignment horizontal="center" vertical="top" wrapText="1"/>
    </xf>
    <xf numFmtId="0" fontId="18" fillId="0" borderId="10" xfId="1332" applyFont="1" applyBorder="1" applyAlignment="1">
      <alignment horizontal="center" vertical="top" wrapText="1"/>
    </xf>
    <xf numFmtId="0" fontId="18" fillId="0" borderId="67" xfId="1332" applyFont="1" applyBorder="1" applyAlignment="1">
      <alignment horizontal="center" vertical="top" wrapText="1"/>
    </xf>
    <xf numFmtId="0" fontId="24" fillId="0" borderId="10" xfId="1332" applyFont="1" applyBorder="1" applyAlignment="1">
      <alignment horizontal="center" vertical="top" wrapText="1"/>
    </xf>
    <xf numFmtId="0" fontId="24" fillId="0" borderId="67" xfId="1332" applyFont="1" applyBorder="1" applyAlignment="1">
      <alignment horizontal="center" vertical="top" wrapText="1"/>
    </xf>
    <xf numFmtId="0" fontId="19" fillId="0" borderId="43" xfId="1332" applyFont="1" applyBorder="1" applyAlignment="1">
      <alignment horizontal="left" vertical="top" wrapText="1"/>
    </xf>
    <xf numFmtId="0" fontId="19" fillId="0" borderId="46" xfId="1332" applyFont="1" applyBorder="1" applyAlignment="1">
      <alignment horizontal="left" vertical="top" wrapText="1"/>
    </xf>
    <xf numFmtId="0" fontId="19" fillId="0" borderId="46" xfId="1332" applyFont="1" applyBorder="1" applyAlignment="1">
      <alignment vertical="top" wrapText="1"/>
    </xf>
    <xf numFmtId="0" fontId="2" fillId="8" borderId="1" xfId="1332" applyFont="1" applyFill="1" applyBorder="1" applyAlignment="1">
      <alignment horizontal="center" vertical="top" wrapText="1"/>
    </xf>
    <xf numFmtId="0" fontId="13" fillId="0" borderId="38" xfId="1332" applyFont="1" applyBorder="1" applyAlignment="1">
      <alignment horizontal="center" vertical="center"/>
    </xf>
    <xf numFmtId="0" fontId="3" fillId="0" borderId="40" xfId="1332" applyFont="1" applyBorder="1" applyAlignment="1">
      <alignment horizontal="center" vertical="top" wrapText="1"/>
    </xf>
    <xf numFmtId="0" fontId="3" fillId="0" borderId="54" xfId="1332" applyFont="1" applyBorder="1" applyAlignment="1">
      <alignment horizontal="center" vertical="top" wrapText="1"/>
    </xf>
    <xf numFmtId="0" fontId="21" fillId="0" borderId="63" xfId="1332" applyFont="1" applyFill="1" applyBorder="1" applyAlignment="1">
      <alignment horizontal="left" vertical="top" wrapText="1"/>
    </xf>
    <xf numFmtId="0" fontId="21" fillId="0" borderId="64" xfId="1332" applyFont="1" applyFill="1" applyBorder="1" applyAlignment="1">
      <alignment horizontal="left" vertical="top" wrapText="1"/>
    </xf>
    <xf numFmtId="0" fontId="21" fillId="0" borderId="65" xfId="1332" applyFont="1" applyFill="1" applyBorder="1" applyAlignment="1">
      <alignment horizontal="left" vertical="top" wrapText="1"/>
    </xf>
    <xf numFmtId="0" fontId="20" fillId="0" borderId="41" xfId="1332" applyFont="1" applyFill="1" applyBorder="1" applyAlignment="1">
      <alignment horizontal="left" vertical="top" wrapText="1"/>
    </xf>
    <xf numFmtId="0" fontId="2" fillId="0" borderId="52" xfId="1332" applyFont="1" applyBorder="1" applyAlignment="1">
      <alignment horizontal="left" vertical="top" wrapText="1"/>
    </xf>
    <xf numFmtId="0" fontId="19" fillId="0" borderId="52" xfId="1332" applyFont="1" applyBorder="1" applyAlignment="1">
      <alignment vertical="top" wrapText="1"/>
    </xf>
    <xf numFmtId="0" fontId="17" fillId="0" borderId="10" xfId="1332" applyFont="1" applyBorder="1" applyAlignment="1">
      <alignment horizontal="left" vertical="top"/>
    </xf>
    <xf numFmtId="0" fontId="21" fillId="0" borderId="63" xfId="1332" applyFont="1" applyFill="1" applyBorder="1" applyAlignment="1">
      <alignment vertical="top" wrapText="1"/>
    </xf>
    <xf numFmtId="0" fontId="21" fillId="0" borderId="64" xfId="1332" applyFont="1" applyFill="1" applyBorder="1" applyAlignment="1">
      <alignment vertical="top" wrapText="1"/>
    </xf>
    <xf numFmtId="0" fontId="21" fillId="0" borderId="65" xfId="1332" applyFont="1" applyFill="1" applyBorder="1" applyAlignment="1">
      <alignment vertical="top" wrapText="1"/>
    </xf>
    <xf numFmtId="0" fontId="27" fillId="0" borderId="43" xfId="1332" applyFont="1" applyFill="1" applyBorder="1" applyAlignment="1">
      <alignment horizontal="left" vertical="top" wrapText="1"/>
    </xf>
    <xf numFmtId="0" fontId="19" fillId="0" borderId="43" xfId="1332" applyFont="1" applyBorder="1" applyAlignment="1">
      <alignment vertical="top" wrapText="1"/>
    </xf>
    <xf numFmtId="0" fontId="1" fillId="0" borderId="43" xfId="1332" applyFont="1" applyFill="1" applyBorder="1" applyAlignment="1">
      <alignment horizontal="left" vertical="top" wrapText="1"/>
    </xf>
    <xf numFmtId="0" fontId="17" fillId="2" borderId="86" xfId="1332" applyFont="1" applyFill="1" applyBorder="1" applyAlignment="1">
      <alignment horizontal="center" vertical="center"/>
    </xf>
    <xf numFmtId="0" fontId="17" fillId="2" borderId="22" xfId="1332" applyFont="1" applyFill="1" applyBorder="1" applyAlignment="1">
      <alignment horizontal="center" vertical="center"/>
    </xf>
    <xf numFmtId="0" fontId="17" fillId="2" borderId="23" xfId="1332" applyFont="1" applyFill="1" applyBorder="1" applyAlignment="1">
      <alignment horizontal="center" vertical="center"/>
    </xf>
    <xf numFmtId="0" fontId="2" fillId="0" borderId="6" xfId="1332" applyFont="1" applyBorder="1" applyAlignment="1">
      <alignment horizontal="left" vertical="top"/>
    </xf>
    <xf numFmtId="0" fontId="2" fillId="0" borderId="10" xfId="1332" applyFont="1" applyBorder="1" applyAlignment="1">
      <alignment horizontal="left" vertical="top"/>
    </xf>
    <xf numFmtId="0" fontId="2" fillId="0" borderId="11" xfId="1332" applyFont="1" applyBorder="1" applyAlignment="1">
      <alignment horizontal="left" vertical="top"/>
    </xf>
    <xf numFmtId="0" fontId="20" fillId="0" borderId="1" xfId="1332" applyFont="1" applyFill="1" applyBorder="1" applyAlignment="1">
      <alignment horizontal="center" vertical="center" wrapText="1"/>
    </xf>
    <xf numFmtId="0" fontId="19" fillId="0" borderId="63" xfId="1332" applyFont="1" applyFill="1" applyBorder="1" applyAlignment="1">
      <alignment horizontal="left" vertical="top"/>
    </xf>
    <xf numFmtId="0" fontId="19" fillId="0" borderId="64" xfId="1332" applyFont="1" applyFill="1" applyBorder="1" applyAlignment="1">
      <alignment horizontal="left" vertical="top"/>
    </xf>
    <xf numFmtId="0" fontId="19" fillId="0" borderId="65" xfId="1332" applyFont="1" applyFill="1" applyBorder="1" applyAlignment="1">
      <alignment horizontal="left" vertical="top"/>
    </xf>
    <xf numFmtId="0" fontId="19" fillId="0" borderId="63" xfId="1332" applyFont="1" applyFill="1" applyBorder="1" applyAlignment="1">
      <alignment vertical="top"/>
    </xf>
    <xf numFmtId="0" fontId="19" fillId="0" borderId="64" xfId="1332" applyFont="1" applyFill="1" applyBorder="1" applyAlignment="1">
      <alignment vertical="top"/>
    </xf>
    <xf numFmtId="0" fontId="19" fillId="0" borderId="65" xfId="1332" applyFont="1" applyFill="1" applyBorder="1" applyAlignment="1">
      <alignment vertical="top"/>
    </xf>
    <xf numFmtId="0" fontId="2" fillId="8" borderId="1" xfId="1332" applyFont="1" applyFill="1" applyBorder="1"/>
    <xf numFmtId="0" fontId="3" fillId="2" borderId="86" xfId="1332" applyFont="1" applyFill="1" applyBorder="1" applyAlignment="1">
      <alignment horizontal="center" vertical="center"/>
    </xf>
    <xf numFmtId="0" fontId="3" fillId="2" borderId="22" xfId="1332" applyFont="1" applyFill="1" applyBorder="1" applyAlignment="1">
      <alignment horizontal="center" vertical="center"/>
    </xf>
    <xf numFmtId="0" fontId="3" fillId="2" borderId="23" xfId="1332" applyFont="1" applyFill="1" applyBorder="1" applyAlignment="1">
      <alignment horizontal="center" vertical="center"/>
    </xf>
    <xf numFmtId="0" fontId="19" fillId="0" borderId="63" xfId="1332" applyFont="1" applyFill="1" applyBorder="1" applyAlignment="1">
      <alignment horizontal="center" vertical="top"/>
    </xf>
    <xf numFmtId="0" fontId="19" fillId="0" borderId="64" xfId="1332" applyFont="1" applyFill="1" applyBorder="1" applyAlignment="1">
      <alignment horizontal="center" vertical="top"/>
    </xf>
    <xf numFmtId="0" fontId="19" fillId="0" borderId="65" xfId="1332" applyFont="1" applyFill="1" applyBorder="1" applyAlignment="1">
      <alignment horizontal="center" vertical="top"/>
    </xf>
    <xf numFmtId="0" fontId="28" fillId="0" borderId="38" xfId="1332" applyFont="1" applyBorder="1" applyAlignment="1">
      <alignment horizontal="center" vertical="center"/>
    </xf>
  </cellXfs>
  <cellStyles count="1335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" xfId="1331" builtinId="3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4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2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57150</xdr:colOff>
      <xdr:row>1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104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200025</xdr:colOff>
      <xdr:row>2</xdr:row>
      <xdr:rowOff>19050</xdr:rowOff>
    </xdr:to>
    <xdr:pic>
      <xdr:nvPicPr>
        <xdr:cNvPr id="3" name="Picture 2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2382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57150</xdr:colOff>
      <xdr:row>1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104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48567</xdr:rowOff>
    </xdr:from>
    <xdr:to>
      <xdr:col>1</xdr:col>
      <xdr:colOff>57150</xdr:colOff>
      <xdr:row>1</xdr:row>
      <xdr:rowOff>66675</xdr:rowOff>
    </xdr:to>
    <xdr:pic>
      <xdr:nvPicPr>
        <xdr:cNvPr id="3" name="Picture 2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567"/>
          <a:ext cx="1095375" cy="713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48567</xdr:rowOff>
    </xdr:from>
    <xdr:to>
      <xdr:col>1</xdr:col>
      <xdr:colOff>57150</xdr:colOff>
      <xdr:row>2</xdr:row>
      <xdr:rowOff>28575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567"/>
          <a:ext cx="1095375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57150</xdr:colOff>
      <xdr:row>1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104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48567</xdr:rowOff>
    </xdr:from>
    <xdr:to>
      <xdr:col>1</xdr:col>
      <xdr:colOff>57150</xdr:colOff>
      <xdr:row>1</xdr:row>
      <xdr:rowOff>66675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567"/>
          <a:ext cx="1095375" cy="713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48567</xdr:rowOff>
    </xdr:from>
    <xdr:to>
      <xdr:col>1</xdr:col>
      <xdr:colOff>57150</xdr:colOff>
      <xdr:row>1</xdr:row>
      <xdr:rowOff>66675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567"/>
          <a:ext cx="1095375" cy="713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48567</xdr:rowOff>
    </xdr:from>
    <xdr:to>
      <xdr:col>1</xdr:col>
      <xdr:colOff>57150</xdr:colOff>
      <xdr:row>1</xdr:row>
      <xdr:rowOff>66675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567"/>
          <a:ext cx="1095375" cy="713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48567</xdr:rowOff>
    </xdr:from>
    <xdr:to>
      <xdr:col>1</xdr:col>
      <xdr:colOff>57150</xdr:colOff>
      <xdr:row>1</xdr:row>
      <xdr:rowOff>66675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567"/>
          <a:ext cx="1095375" cy="713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66"/>
  <sheetViews>
    <sheetView view="pageBreakPreview" topLeftCell="A46" zoomScaleSheetLayoutView="100" workbookViewId="0">
      <selection activeCell="A65" sqref="A65:G65"/>
    </sheetView>
  </sheetViews>
  <sheetFormatPr defaultColWidth="20.6640625" defaultRowHeight="19.5" customHeight="1"/>
  <cols>
    <col min="1" max="1" width="14.44140625" style="9" customWidth="1"/>
    <col min="2" max="2" width="15.88671875" style="9" customWidth="1"/>
    <col min="3" max="3" width="29.6640625" style="9" customWidth="1"/>
    <col min="4" max="4" width="21.33203125" style="9" customWidth="1"/>
    <col min="5" max="7" width="19.33203125" style="9" customWidth="1"/>
    <col min="8" max="16384" width="20.6640625" style="9"/>
  </cols>
  <sheetData>
    <row r="1" spans="1:7" s="5" customFormat="1" ht="51" customHeight="1" thickBot="1">
      <c r="A1" s="1"/>
      <c r="B1" s="2"/>
      <c r="C1" s="3" t="s">
        <v>1</v>
      </c>
      <c r="D1" s="4"/>
      <c r="E1" s="4"/>
      <c r="F1" s="4"/>
      <c r="G1" s="2"/>
    </row>
    <row r="2" spans="1:7" ht="21">
      <c r="A2" s="6"/>
      <c r="B2" s="7" t="s">
        <v>86</v>
      </c>
      <c r="C2" s="7"/>
      <c r="D2" s="7"/>
      <c r="E2" s="7"/>
      <c r="F2" s="8" t="s">
        <v>53</v>
      </c>
      <c r="G2" s="151" t="s">
        <v>97</v>
      </c>
    </row>
    <row r="3" spans="1:7" s="13" customFormat="1" ht="15.6">
      <c r="A3" s="10" t="s">
        <v>2</v>
      </c>
      <c r="B3" s="137" t="s">
        <v>96</v>
      </c>
      <c r="C3" s="138"/>
      <c r="D3" s="139"/>
      <c r="E3" s="11" t="s">
        <v>3</v>
      </c>
      <c r="F3" s="11"/>
      <c r="G3" s="12"/>
    </row>
    <row r="4" spans="1:7" s="13" customFormat="1" ht="15.6">
      <c r="A4" s="10" t="s">
        <v>4</v>
      </c>
      <c r="B4" s="137" t="s">
        <v>54</v>
      </c>
      <c r="C4" s="138"/>
      <c r="D4" s="140"/>
      <c r="E4" s="14" t="s">
        <v>5</v>
      </c>
      <c r="F4" s="15"/>
      <c r="G4" s="16" t="s">
        <v>94</v>
      </c>
    </row>
    <row r="5" spans="1:7" s="13" customFormat="1" ht="15.6">
      <c r="A5" s="10" t="s">
        <v>56</v>
      </c>
      <c r="B5" s="137" t="s">
        <v>88</v>
      </c>
      <c r="C5" s="138"/>
      <c r="D5" s="140"/>
      <c r="E5" s="17" t="s">
        <v>79</v>
      </c>
      <c r="F5" s="18"/>
      <c r="G5" s="31"/>
    </row>
    <row r="6" spans="1:7" s="13" customFormat="1" ht="15.6" customHeight="1">
      <c r="A6" s="10" t="s">
        <v>6</v>
      </c>
      <c r="B6" s="384" t="s">
        <v>55</v>
      </c>
      <c r="C6" s="385"/>
      <c r="D6" s="386"/>
      <c r="E6" s="17" t="s">
        <v>57</v>
      </c>
      <c r="F6" s="18"/>
      <c r="G6" s="19" t="s">
        <v>94</v>
      </c>
    </row>
    <row r="7" spans="1:7" s="13" customFormat="1" ht="16.5" customHeight="1">
      <c r="A7" s="10"/>
      <c r="B7" s="23"/>
      <c r="C7" s="24"/>
      <c r="D7" s="25"/>
      <c r="E7" s="17" t="s">
        <v>87</v>
      </c>
      <c r="F7" s="18"/>
      <c r="G7" s="20"/>
    </row>
    <row r="8" spans="1:7" s="13" customFormat="1" ht="16.5" customHeight="1">
      <c r="A8" s="10"/>
      <c r="B8" s="23"/>
      <c r="C8" s="24"/>
      <c r="D8" s="25"/>
      <c r="E8" s="17"/>
      <c r="F8" s="21"/>
      <c r="G8" s="22"/>
    </row>
    <row r="9" spans="1:7" s="32" customFormat="1" ht="15.6">
      <c r="A9" s="26"/>
      <c r="B9" s="27"/>
      <c r="C9" s="28"/>
      <c r="D9" s="29"/>
      <c r="E9" s="30" t="s">
        <v>58</v>
      </c>
      <c r="F9" s="29"/>
      <c r="G9" s="31"/>
    </row>
    <row r="10" spans="1:7" s="13" customFormat="1" ht="16.2" thickBot="1">
      <c r="A10" s="33"/>
      <c r="B10" s="34"/>
      <c r="C10" s="35"/>
      <c r="D10" s="36"/>
      <c r="E10" s="37" t="s">
        <v>7</v>
      </c>
      <c r="F10" s="36"/>
      <c r="G10" s="38"/>
    </row>
    <row r="11" spans="1:7" ht="13.2">
      <c r="A11" s="39" t="s">
        <v>8</v>
      </c>
      <c r="B11" s="40"/>
      <c r="C11" s="40"/>
      <c r="D11" s="40"/>
      <c r="E11" s="40"/>
      <c r="F11" s="40"/>
      <c r="G11" s="41"/>
    </row>
    <row r="12" spans="1:7" ht="13.8" hidden="1">
      <c r="A12" s="42" t="s">
        <v>9</v>
      </c>
      <c r="B12" s="43"/>
      <c r="C12" s="44"/>
      <c r="D12" s="45"/>
      <c r="E12" s="42"/>
      <c r="F12" s="43"/>
      <c r="G12" s="46"/>
    </row>
    <row r="13" spans="1:7" ht="13.8">
      <c r="A13" s="47" t="s">
        <v>59</v>
      </c>
      <c r="B13" s="48"/>
      <c r="C13" s="149" t="s">
        <v>89</v>
      </c>
      <c r="D13" s="150" t="s">
        <v>90</v>
      </c>
      <c r="E13" s="47" t="s">
        <v>11</v>
      </c>
      <c r="F13" s="48"/>
      <c r="G13" s="49"/>
    </row>
    <row r="14" spans="1:7" ht="14.4" thickBot="1">
      <c r="A14" s="47" t="s">
        <v>10</v>
      </c>
      <c r="B14" s="48"/>
      <c r="C14" s="141"/>
      <c r="D14" s="150" t="s">
        <v>90</v>
      </c>
      <c r="E14" s="47"/>
      <c r="F14" s="48"/>
      <c r="G14" s="49"/>
    </row>
    <row r="15" spans="1:7" ht="14.4" hidden="1" thickBot="1">
      <c r="A15" s="50" t="s">
        <v>12</v>
      </c>
      <c r="B15" s="51"/>
      <c r="C15" s="142"/>
      <c r="D15" s="143"/>
      <c r="E15" s="52"/>
      <c r="F15" s="53"/>
      <c r="G15" s="54"/>
    </row>
    <row r="16" spans="1:7" ht="13.8">
      <c r="A16" s="50" t="s">
        <v>13</v>
      </c>
      <c r="B16" s="51"/>
      <c r="C16" s="144"/>
      <c r="D16" s="148">
        <v>8000000</v>
      </c>
      <c r="E16" s="55" t="s">
        <v>14</v>
      </c>
      <c r="F16" s="56"/>
      <c r="G16" s="57">
        <v>1600000</v>
      </c>
    </row>
    <row r="17" spans="1:8" ht="14.4" thickBot="1">
      <c r="A17" s="50" t="s">
        <v>15</v>
      </c>
      <c r="B17" s="51"/>
      <c r="C17" s="144"/>
      <c r="D17" s="145"/>
      <c r="E17" s="58" t="s">
        <v>16</v>
      </c>
      <c r="F17" s="59"/>
      <c r="G17" s="60"/>
    </row>
    <row r="18" spans="1:8" ht="14.4" thickBot="1">
      <c r="A18" s="61" t="s">
        <v>17</v>
      </c>
      <c r="B18" s="62"/>
      <c r="C18" s="146"/>
      <c r="D18" s="147">
        <v>42481</v>
      </c>
      <c r="E18" s="63"/>
      <c r="F18" s="64"/>
      <c r="G18" s="65"/>
    </row>
    <row r="19" spans="1:8" ht="13.8">
      <c r="A19" s="61" t="s">
        <v>18</v>
      </c>
      <c r="B19" s="62"/>
      <c r="C19" s="66"/>
      <c r="D19" s="66">
        <v>2290000</v>
      </c>
      <c r="E19" s="55" t="s">
        <v>19</v>
      </c>
      <c r="F19" s="56"/>
      <c r="G19" s="67"/>
    </row>
    <row r="20" spans="1:8" ht="15" customHeight="1" thickBot="1">
      <c r="A20" s="61" t="s">
        <v>20</v>
      </c>
      <c r="B20" s="62"/>
      <c r="C20" s="66"/>
      <c r="D20" s="66">
        <f>F52</f>
        <v>2119600</v>
      </c>
      <c r="E20" s="58" t="s">
        <v>21</v>
      </c>
      <c r="F20" s="59"/>
      <c r="G20" s="68"/>
      <c r="H20" s="69"/>
    </row>
    <row r="21" spans="1:8" ht="13.8">
      <c r="A21" s="70" t="s">
        <v>22</v>
      </c>
      <c r="B21" s="71"/>
      <c r="C21" s="72"/>
      <c r="D21" s="73" t="s">
        <v>91</v>
      </c>
      <c r="E21" s="70"/>
      <c r="F21" s="51"/>
      <c r="G21" s="74"/>
    </row>
    <row r="22" spans="1:8" ht="14.4" thickBot="1">
      <c r="A22" s="133" t="s">
        <v>60</v>
      </c>
      <c r="B22" s="134"/>
      <c r="C22" s="135"/>
      <c r="D22" s="157">
        <v>5000533622</v>
      </c>
      <c r="E22" s="133"/>
      <c r="F22" s="53"/>
      <c r="G22" s="54"/>
    </row>
    <row r="23" spans="1:8" ht="15" customHeight="1" thickBot="1">
      <c r="A23" s="75" t="s">
        <v>23</v>
      </c>
      <c r="B23" s="76"/>
      <c r="C23" s="77"/>
      <c r="D23" s="78" t="s">
        <v>80</v>
      </c>
      <c r="E23" s="75"/>
      <c r="F23" s="76"/>
      <c r="G23" s="79"/>
    </row>
    <row r="24" spans="1:8" s="83" customFormat="1" ht="15.75" customHeight="1">
      <c r="A24" s="80" t="s">
        <v>24</v>
      </c>
      <c r="B24" s="81"/>
      <c r="C24" s="81"/>
      <c r="D24" s="81"/>
      <c r="E24" s="81"/>
      <c r="F24" s="81"/>
      <c r="G24" s="82"/>
    </row>
    <row r="25" spans="1:8" s="88" customFormat="1" ht="13.8">
      <c r="A25" s="84" t="s">
        <v>0</v>
      </c>
      <c r="B25" s="387" t="s">
        <v>25</v>
      </c>
      <c r="C25" s="387"/>
      <c r="D25" s="387"/>
      <c r="E25" s="85" t="s">
        <v>26</v>
      </c>
      <c r="F25" s="86" t="s">
        <v>27</v>
      </c>
      <c r="G25" s="87" t="s">
        <v>28</v>
      </c>
    </row>
    <row r="26" spans="1:8" s="91" customFormat="1" ht="15" customHeight="1">
      <c r="A26" s="112" t="s">
        <v>29</v>
      </c>
      <c r="B26" s="380" t="s">
        <v>30</v>
      </c>
      <c r="C26" s="380"/>
      <c r="D26" s="380"/>
      <c r="E26" s="89"/>
      <c r="F26" s="90"/>
      <c r="G26" s="152"/>
    </row>
    <row r="27" spans="1:8" s="93" customFormat="1" ht="12.75" customHeight="1">
      <c r="A27" s="114" t="s">
        <v>71</v>
      </c>
      <c r="B27" s="377" t="s">
        <v>61</v>
      </c>
      <c r="C27" s="377"/>
      <c r="D27" s="377"/>
      <c r="E27" s="92"/>
      <c r="F27" s="92">
        <f>G27-E27</f>
        <v>2000000</v>
      </c>
      <c r="G27" s="153">
        <v>2000000</v>
      </c>
    </row>
    <row r="28" spans="1:8" s="93" customFormat="1" ht="12.75" customHeight="1">
      <c r="A28" s="114" t="s">
        <v>72</v>
      </c>
      <c r="B28" s="377" t="s">
        <v>62</v>
      </c>
      <c r="C28" s="377"/>
      <c r="D28" s="377"/>
      <c r="E28" s="92"/>
      <c r="F28" s="92">
        <f>G28-E28</f>
        <v>0</v>
      </c>
      <c r="G28" s="153"/>
    </row>
    <row r="29" spans="1:8" s="93" customFormat="1" ht="12.75" customHeight="1">
      <c r="A29" s="114" t="s">
        <v>73</v>
      </c>
      <c r="B29" s="377" t="s">
        <v>63</v>
      </c>
      <c r="C29" s="377"/>
      <c r="D29" s="377"/>
      <c r="E29" s="92"/>
      <c r="F29" s="92"/>
      <c r="G29" s="153"/>
    </row>
    <row r="30" spans="1:8" s="93" customFormat="1" ht="0.75" customHeight="1">
      <c r="A30" s="94"/>
      <c r="B30" s="95"/>
      <c r="C30" s="95"/>
      <c r="D30" s="95"/>
      <c r="E30" s="96"/>
      <c r="F30" s="96"/>
      <c r="G30" s="154"/>
    </row>
    <row r="31" spans="1:8" s="101" customFormat="1" ht="13.2">
      <c r="A31" s="111"/>
      <c r="B31" s="376" t="s">
        <v>31</v>
      </c>
      <c r="C31" s="379"/>
      <c r="D31" s="379"/>
      <c r="E31" s="99">
        <f>SUM(E26:E30)</f>
        <v>0</v>
      </c>
      <c r="F31" s="99">
        <f>SUM(F26:F29)</f>
        <v>2000000</v>
      </c>
      <c r="G31" s="155">
        <f>SUM(G26:G30)</f>
        <v>2000000</v>
      </c>
    </row>
    <row r="32" spans="1:8" s="91" customFormat="1" ht="13.8">
      <c r="A32" s="112" t="s">
        <v>32</v>
      </c>
      <c r="B32" s="380" t="s">
        <v>33</v>
      </c>
      <c r="C32" s="380"/>
      <c r="D32" s="380"/>
      <c r="E32" s="102"/>
      <c r="F32" s="102"/>
      <c r="G32" s="105"/>
    </row>
    <row r="33" spans="1:9" s="93" customFormat="1" ht="12.75" customHeight="1">
      <c r="A33" s="136" t="s">
        <v>74</v>
      </c>
      <c r="B33" s="383" t="s">
        <v>95</v>
      </c>
      <c r="C33" s="383"/>
      <c r="D33" s="383"/>
      <c r="E33" s="104"/>
      <c r="F33" s="104">
        <f>G33-E33</f>
        <v>280000</v>
      </c>
      <c r="G33" s="105">
        <f>ROUND(G31*14%,0)</f>
        <v>280000</v>
      </c>
    </row>
    <row r="34" spans="1:9" s="108" customFormat="1" ht="12.75" customHeight="1">
      <c r="A34" s="114" t="s">
        <v>75</v>
      </c>
      <c r="B34" s="377" t="s">
        <v>65</v>
      </c>
      <c r="C34" s="377"/>
      <c r="D34" s="377"/>
      <c r="E34" s="104"/>
      <c r="F34" s="106">
        <f>G34-E34</f>
        <v>0</v>
      </c>
      <c r="G34" s="107"/>
    </row>
    <row r="35" spans="1:9" s="108" customFormat="1" ht="12.75" customHeight="1">
      <c r="A35" s="114" t="s">
        <v>34</v>
      </c>
      <c r="B35" s="377" t="s">
        <v>66</v>
      </c>
      <c r="C35" s="377"/>
      <c r="D35" s="377"/>
      <c r="E35" s="104"/>
      <c r="F35" s="106">
        <v>20000</v>
      </c>
      <c r="G35" s="107">
        <v>20000</v>
      </c>
    </row>
    <row r="36" spans="1:9" s="108" customFormat="1" ht="0.6" customHeight="1">
      <c r="A36" s="94"/>
      <c r="B36" s="374"/>
      <c r="C36" s="374"/>
      <c r="D36" s="374"/>
      <c r="E36" s="109"/>
      <c r="F36" s="109"/>
      <c r="G36" s="110"/>
    </row>
    <row r="37" spans="1:9" s="101" customFormat="1" ht="12.75" customHeight="1">
      <c r="A37" s="111"/>
      <c r="B37" s="376" t="s">
        <v>35</v>
      </c>
      <c r="C37" s="376"/>
      <c r="D37" s="376"/>
      <c r="E37" s="99">
        <f>SUM(E31:E36)</f>
        <v>0</v>
      </c>
      <c r="F37" s="99">
        <f>SUM(F31:F35)</f>
        <v>2300000</v>
      </c>
      <c r="G37" s="100">
        <f>SUM(G31:G35)</f>
        <v>2300000</v>
      </c>
    </row>
    <row r="38" spans="1:9" s="91" customFormat="1" ht="13.8">
      <c r="A38" s="112" t="s">
        <v>36</v>
      </c>
      <c r="B38" s="380" t="s">
        <v>37</v>
      </c>
      <c r="C38" s="380"/>
      <c r="D38" s="380"/>
      <c r="E38" s="102"/>
      <c r="F38" s="102"/>
      <c r="G38" s="103"/>
    </row>
    <row r="39" spans="1:9" ht="34.5" customHeight="1">
      <c r="A39" s="113" t="s">
        <v>38</v>
      </c>
      <c r="B39" s="382" t="s">
        <v>98</v>
      </c>
      <c r="C39" s="382"/>
      <c r="D39" s="382"/>
      <c r="E39" s="104">
        <v>1600000</v>
      </c>
      <c r="F39" s="104"/>
      <c r="G39" s="105">
        <v>1600000</v>
      </c>
    </row>
    <row r="40" spans="1:9" ht="13.2">
      <c r="A40" s="113" t="s">
        <v>69</v>
      </c>
      <c r="B40" s="381" t="s">
        <v>67</v>
      </c>
      <c r="C40" s="381"/>
      <c r="D40" s="381"/>
      <c r="E40" s="104"/>
      <c r="F40" s="104">
        <f>G40-E40</f>
        <v>0</v>
      </c>
      <c r="G40" s="105"/>
    </row>
    <row r="41" spans="1:9" ht="13.2">
      <c r="A41" s="113" t="s">
        <v>70</v>
      </c>
      <c r="B41" s="361" t="s">
        <v>68</v>
      </c>
      <c r="C41" s="362"/>
      <c r="D41" s="363"/>
      <c r="E41" s="104"/>
      <c r="F41" s="104"/>
      <c r="G41" s="105"/>
    </row>
    <row r="42" spans="1:9" s="93" customFormat="1" ht="0.75" customHeight="1">
      <c r="A42" s="94"/>
      <c r="B42" s="95"/>
      <c r="C42" s="95"/>
      <c r="D42" s="95"/>
      <c r="E42" s="96"/>
      <c r="F42" s="96"/>
      <c r="G42" s="97"/>
    </row>
    <row r="43" spans="1:9" s="101" customFormat="1" ht="13.2">
      <c r="A43" s="98"/>
      <c r="B43" s="376" t="s">
        <v>39</v>
      </c>
      <c r="C43" s="376"/>
      <c r="D43" s="376"/>
      <c r="E43" s="99">
        <f>SUM(E38:E42)</f>
        <v>1600000</v>
      </c>
      <c r="F43" s="99">
        <f>SUM(F38:F42)</f>
        <v>0</v>
      </c>
      <c r="G43" s="100">
        <f>SUM(G38:G41)</f>
        <v>1600000</v>
      </c>
      <c r="I43" s="101">
        <f>3900000-1600000</f>
        <v>2300000</v>
      </c>
    </row>
    <row r="44" spans="1:9" s="101" customFormat="1" ht="13.2">
      <c r="A44" s="111"/>
      <c r="B44" s="376" t="s">
        <v>40</v>
      </c>
      <c r="C44" s="376"/>
      <c r="D44" s="376"/>
      <c r="E44" s="99">
        <f>E37+E43</f>
        <v>1600000</v>
      </c>
      <c r="F44" s="99">
        <f>F37+F43</f>
        <v>2300000</v>
      </c>
      <c r="G44" s="100">
        <f>G37+G43</f>
        <v>3900000</v>
      </c>
    </row>
    <row r="45" spans="1:9" s="91" customFormat="1" ht="15" customHeight="1">
      <c r="A45" s="112" t="s">
        <v>41</v>
      </c>
      <c r="B45" s="380" t="s">
        <v>42</v>
      </c>
      <c r="C45" s="380"/>
      <c r="D45" s="380"/>
      <c r="E45" s="102"/>
      <c r="F45" s="102"/>
      <c r="G45" s="103"/>
    </row>
    <row r="46" spans="1:9" s="108" customFormat="1" ht="12.75" customHeight="1">
      <c r="A46" s="114" t="s">
        <v>43</v>
      </c>
      <c r="B46" s="377" t="s">
        <v>44</v>
      </c>
      <c r="C46" s="378"/>
      <c r="D46" s="378"/>
      <c r="E46" s="92"/>
      <c r="F46" s="115"/>
      <c r="G46" s="161"/>
    </row>
    <row r="47" spans="1:9" s="108" customFormat="1" ht="13.2">
      <c r="A47" s="114" t="s">
        <v>76</v>
      </c>
      <c r="B47" s="377" t="s">
        <v>99</v>
      </c>
      <c r="C47" s="378"/>
      <c r="D47" s="378"/>
      <c r="E47" s="92">
        <v>96000</v>
      </c>
      <c r="F47" s="115">
        <f>G47-E47</f>
        <v>120000</v>
      </c>
      <c r="G47" s="161">
        <f>ROUND((G31+G39)*6%,0)</f>
        <v>216000</v>
      </c>
    </row>
    <row r="48" spans="1:9" s="108" customFormat="1" ht="12.75" customHeight="1">
      <c r="A48" s="114" t="s">
        <v>45</v>
      </c>
      <c r="B48" s="377" t="s">
        <v>81</v>
      </c>
      <c r="C48" s="378"/>
      <c r="D48" s="378"/>
      <c r="E48" s="92">
        <v>32000</v>
      </c>
      <c r="F48" s="115">
        <f>G48-E48</f>
        <v>40400</v>
      </c>
      <c r="G48" s="161">
        <f>ROUND((G44-G33)*2%,0)</f>
        <v>72400</v>
      </c>
    </row>
    <row r="49" spans="1:7" s="108" customFormat="1" ht="13.2" customHeight="1">
      <c r="A49" s="116" t="s">
        <v>46</v>
      </c>
      <c r="B49" s="377" t="s">
        <v>64</v>
      </c>
      <c r="C49" s="377"/>
      <c r="D49" s="377"/>
      <c r="E49" s="92"/>
      <c r="F49" s="115">
        <f>G49-E49</f>
        <v>20000</v>
      </c>
      <c r="G49" s="161">
        <f>ROUND(G31*1%,0)</f>
        <v>20000</v>
      </c>
    </row>
    <row r="50" spans="1:7" s="108" customFormat="1" ht="0.75" customHeight="1">
      <c r="A50" s="94"/>
      <c r="B50" s="374"/>
      <c r="C50" s="375"/>
      <c r="D50" s="375"/>
      <c r="E50" s="109"/>
      <c r="F50" s="117"/>
      <c r="G50" s="110"/>
    </row>
    <row r="51" spans="1:7" s="101" customFormat="1" ht="13.2" customHeight="1">
      <c r="A51" s="111"/>
      <c r="B51" s="376" t="s">
        <v>47</v>
      </c>
      <c r="C51" s="376"/>
      <c r="D51" s="376"/>
      <c r="E51" s="99">
        <f>SUM(E45:E50)</f>
        <v>128000</v>
      </c>
      <c r="F51" s="99">
        <f>SUM(F45:F49)</f>
        <v>180400</v>
      </c>
      <c r="G51" s="100">
        <f>SUM(G45:G49)</f>
        <v>308400</v>
      </c>
    </row>
    <row r="52" spans="1:7" s="121" customFormat="1" ht="18.75" customHeight="1" thickBot="1">
      <c r="A52" s="118"/>
      <c r="B52" s="372" t="s">
        <v>48</v>
      </c>
      <c r="C52" s="373"/>
      <c r="D52" s="373"/>
      <c r="E52" s="119">
        <f>E44-E51</f>
        <v>1472000</v>
      </c>
      <c r="F52" s="162">
        <f>F44-F51</f>
        <v>2119600</v>
      </c>
      <c r="G52" s="120">
        <f>G44-G51</f>
        <v>3591600</v>
      </c>
    </row>
    <row r="53" spans="1:7" s="108" customFormat="1" ht="13.8" thickTop="1">
      <c r="A53" s="122"/>
      <c r="B53" s="123"/>
      <c r="C53" s="124"/>
      <c r="E53" s="123"/>
      <c r="F53" s="123"/>
      <c r="G53" s="125"/>
    </row>
    <row r="54" spans="1:7" s="13" customFormat="1" ht="16.2" thickBot="1">
      <c r="A54" s="126"/>
      <c r="B54" s="127"/>
      <c r="C54" s="127"/>
      <c r="D54" s="128"/>
      <c r="E54" s="128"/>
      <c r="F54" s="128"/>
      <c r="G54" s="129"/>
    </row>
    <row r="55" spans="1:7" ht="15.75" customHeight="1">
      <c r="A55" s="364" t="s">
        <v>49</v>
      </c>
      <c r="B55" s="365"/>
      <c r="C55" s="366"/>
      <c r="D55" s="366"/>
      <c r="E55" s="366"/>
      <c r="F55" s="366"/>
      <c r="G55" s="367"/>
    </row>
    <row r="56" spans="1:7" ht="15.75" customHeight="1">
      <c r="A56" s="337" t="s">
        <v>50</v>
      </c>
      <c r="B56" s="337"/>
      <c r="C56" s="337"/>
      <c r="D56" s="337"/>
      <c r="E56" s="337"/>
      <c r="F56" s="338" t="s">
        <v>93</v>
      </c>
      <c r="G56" s="339"/>
    </row>
    <row r="57" spans="1:7" ht="35.4" customHeight="1">
      <c r="A57" s="342"/>
      <c r="B57" s="343"/>
      <c r="C57" s="160"/>
      <c r="D57" s="343"/>
      <c r="E57" s="344"/>
      <c r="F57" s="158"/>
      <c r="G57" s="130"/>
    </row>
    <row r="58" spans="1:7" ht="21" customHeight="1" thickBot="1">
      <c r="A58" s="345" t="s">
        <v>77</v>
      </c>
      <c r="B58" s="346"/>
      <c r="C58" s="159" t="s">
        <v>82</v>
      </c>
      <c r="D58" s="347"/>
      <c r="E58" s="348"/>
      <c r="F58" s="349" t="s">
        <v>92</v>
      </c>
      <c r="G58" s="350"/>
    </row>
    <row r="59" spans="1:7" ht="21" customHeight="1">
      <c r="A59" s="122"/>
      <c r="B59" s="125"/>
      <c r="C59" s="156"/>
      <c r="D59" s="122"/>
      <c r="E59" s="125"/>
      <c r="F59" s="122"/>
      <c r="G59" s="125"/>
    </row>
    <row r="60" spans="1:7" ht="18.75" customHeight="1" thickBot="1">
      <c r="A60" s="351"/>
      <c r="B60" s="352"/>
      <c r="C60" s="132"/>
      <c r="D60" s="349"/>
      <c r="E60" s="350"/>
      <c r="F60" s="349"/>
      <c r="G60" s="350"/>
    </row>
    <row r="61" spans="1:7" ht="15.75" customHeight="1">
      <c r="A61" s="364" t="s">
        <v>51</v>
      </c>
      <c r="B61" s="365"/>
      <c r="C61" s="366"/>
      <c r="D61" s="366"/>
      <c r="E61" s="366"/>
      <c r="F61" s="366"/>
      <c r="G61" s="367"/>
    </row>
    <row r="62" spans="1:7" ht="15.75" customHeight="1">
      <c r="A62" s="368" t="s">
        <v>78</v>
      </c>
      <c r="B62" s="369"/>
      <c r="C62" s="370"/>
      <c r="D62" s="370"/>
      <c r="E62" s="370"/>
      <c r="F62" s="370"/>
      <c r="G62" s="371"/>
    </row>
    <row r="63" spans="1:7" ht="36" customHeight="1">
      <c r="A63" s="340"/>
      <c r="B63" s="341"/>
      <c r="C63" s="131"/>
      <c r="D63" s="340"/>
      <c r="E63" s="341"/>
      <c r="F63" s="340"/>
      <c r="G63" s="341"/>
    </row>
    <row r="64" spans="1:7" ht="21" customHeight="1" thickBot="1">
      <c r="A64" s="351" t="s">
        <v>83</v>
      </c>
      <c r="B64" s="352"/>
      <c r="C64" s="132" t="s">
        <v>84</v>
      </c>
      <c r="D64" s="349" t="s">
        <v>85</v>
      </c>
      <c r="E64" s="350"/>
      <c r="F64" s="349"/>
      <c r="G64" s="350"/>
    </row>
    <row r="65" spans="1:7" ht="13.2">
      <c r="A65" s="353"/>
      <c r="B65" s="354"/>
      <c r="C65" s="354"/>
      <c r="D65" s="354"/>
      <c r="E65" s="354"/>
      <c r="F65" s="354"/>
      <c r="G65" s="355"/>
    </row>
    <row r="66" spans="1:7" ht="15" customHeight="1" thickBot="1">
      <c r="A66" s="356" t="s">
        <v>52</v>
      </c>
      <c r="B66" s="357"/>
      <c r="C66" s="358"/>
      <c r="D66" s="359"/>
      <c r="E66" s="359"/>
      <c r="F66" s="359"/>
      <c r="G66" s="360"/>
    </row>
  </sheetData>
  <mergeCells count="48">
    <mergeCell ref="B27:D27"/>
    <mergeCell ref="B28:D28"/>
    <mergeCell ref="B29:D29"/>
    <mergeCell ref="B6:D6"/>
    <mergeCell ref="B25:D25"/>
    <mergeCell ref="B26:D26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A65:G65"/>
    <mergeCell ref="A66:G66"/>
    <mergeCell ref="B41:D41"/>
    <mergeCell ref="A61:G61"/>
    <mergeCell ref="A62:G62"/>
    <mergeCell ref="D64:E64"/>
    <mergeCell ref="F64:G64"/>
    <mergeCell ref="B52:D52"/>
    <mergeCell ref="A55:G55"/>
    <mergeCell ref="B50:D50"/>
    <mergeCell ref="B51:D51"/>
    <mergeCell ref="B48:D48"/>
    <mergeCell ref="B49:D49"/>
    <mergeCell ref="B46:D46"/>
    <mergeCell ref="B47:D47"/>
    <mergeCell ref="A64:B64"/>
    <mergeCell ref="A56:E56"/>
    <mergeCell ref="F56:G56"/>
    <mergeCell ref="A63:B63"/>
    <mergeCell ref="D63:E63"/>
    <mergeCell ref="F63:G63"/>
    <mergeCell ref="A57:B57"/>
    <mergeCell ref="D57:E57"/>
    <mergeCell ref="A58:B58"/>
    <mergeCell ref="D58:E58"/>
    <mergeCell ref="F58:G58"/>
    <mergeCell ref="A60:B60"/>
    <mergeCell ref="F60:G60"/>
    <mergeCell ref="D60:E60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ignoredErrors>
    <ignoredError sqref="F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view="pageBreakPreview" zoomScaleSheetLayoutView="100" zoomScalePageLayoutView="33" workbookViewId="0">
      <selection activeCell="H9" sqref="H9"/>
    </sheetView>
  </sheetViews>
  <sheetFormatPr defaultColWidth="20.6640625" defaultRowHeight="19.5" customHeight="1"/>
  <cols>
    <col min="1" max="1" width="15.6640625" style="163" customWidth="1"/>
    <col min="2" max="2" width="15.88671875" style="163" customWidth="1"/>
    <col min="3" max="3" width="22" style="163" customWidth="1"/>
    <col min="4" max="4" width="21.33203125" style="163" customWidth="1"/>
    <col min="5" max="5" width="18.44140625" style="163" customWidth="1"/>
    <col min="6" max="7" width="24" style="163" customWidth="1"/>
    <col min="8" max="8" width="20.6640625" style="163"/>
    <col min="9" max="9" width="20.6640625" style="163" customWidth="1"/>
    <col min="10" max="16384" width="20.6640625" style="163"/>
  </cols>
  <sheetData>
    <row r="1" spans="1:7" s="318" customFormat="1" ht="54.75" customHeight="1" thickBot="1">
      <c r="A1" s="323"/>
      <c r="B1" s="411" t="s">
        <v>1</v>
      </c>
      <c r="C1" s="411"/>
      <c r="D1" s="411"/>
      <c r="E1" s="411"/>
      <c r="F1" s="411"/>
      <c r="G1" s="319"/>
    </row>
    <row r="2" spans="1:7" ht="24.75" customHeight="1">
      <c r="A2" s="317"/>
      <c r="B2" s="427" t="s">
        <v>184</v>
      </c>
      <c r="C2" s="428"/>
      <c r="D2" s="428"/>
      <c r="E2" s="429"/>
      <c r="F2" s="313" t="s">
        <v>160</v>
      </c>
      <c r="G2" s="312" t="s">
        <v>180</v>
      </c>
    </row>
    <row r="3" spans="1:7" s="173" customFormat="1" ht="15.6">
      <c r="A3" s="298" t="s">
        <v>2</v>
      </c>
      <c r="B3" s="305" t="s">
        <v>96</v>
      </c>
      <c r="C3" s="307"/>
      <c r="D3" s="304"/>
      <c r="E3" s="311" t="s">
        <v>3</v>
      </c>
      <c r="F3" s="311"/>
      <c r="G3" s="310"/>
    </row>
    <row r="4" spans="1:7" s="173" customFormat="1" ht="15.6">
      <c r="A4" s="298" t="s">
        <v>4</v>
      </c>
      <c r="B4" s="305" t="s">
        <v>54</v>
      </c>
      <c r="C4" s="307"/>
      <c r="D4" s="306"/>
      <c r="E4" s="309" t="s">
        <v>134</v>
      </c>
      <c r="F4" s="308"/>
      <c r="G4" s="259">
        <v>42691</v>
      </c>
    </row>
    <row r="5" spans="1:7" s="173" customFormat="1" ht="15">
      <c r="A5" s="298" t="s">
        <v>56</v>
      </c>
      <c r="B5" s="305" t="s">
        <v>133</v>
      </c>
      <c r="C5" s="307"/>
      <c r="D5" s="306"/>
      <c r="E5" s="301" t="s">
        <v>132</v>
      </c>
      <c r="F5" s="300"/>
      <c r="G5" s="299"/>
    </row>
    <row r="6" spans="1:7" s="173" customFormat="1" ht="15.6" customHeight="1">
      <c r="A6" s="298" t="s">
        <v>181</v>
      </c>
      <c r="B6" s="430" t="s">
        <v>182</v>
      </c>
      <c r="C6" s="431"/>
      <c r="D6" s="432"/>
      <c r="E6" s="301" t="s">
        <v>57</v>
      </c>
      <c r="F6" s="300"/>
      <c r="G6" s="299"/>
    </row>
    <row r="7" spans="1:7" s="173" customFormat="1" ht="15" customHeight="1">
      <c r="A7" s="298"/>
      <c r="B7" s="303"/>
      <c r="C7" s="302"/>
      <c r="D7" s="295"/>
      <c r="E7" s="301" t="s">
        <v>131</v>
      </c>
      <c r="F7" s="300"/>
      <c r="G7" s="259">
        <v>42653</v>
      </c>
    </row>
    <row r="8" spans="1:7" s="173" customFormat="1" ht="16.5" customHeight="1">
      <c r="A8" s="298"/>
      <c r="B8" s="297"/>
      <c r="C8" s="296"/>
      <c r="D8" s="295"/>
      <c r="E8" s="294" t="s">
        <v>58</v>
      </c>
      <c r="F8" s="293"/>
      <c r="G8" s="292"/>
    </row>
    <row r="9" spans="1:7" s="173" customFormat="1" ht="16.2" thickBot="1">
      <c r="A9" s="291"/>
      <c r="B9" s="290"/>
      <c r="C9" s="289"/>
      <c r="D9" s="287"/>
      <c r="E9" s="288" t="s">
        <v>7</v>
      </c>
      <c r="F9" s="287"/>
      <c r="G9" s="286"/>
    </row>
    <row r="10" spans="1:7" ht="13.2">
      <c r="A10" s="285" t="s">
        <v>8</v>
      </c>
      <c r="B10" s="284"/>
      <c r="C10" s="284"/>
      <c r="D10" s="284"/>
      <c r="E10" s="284"/>
      <c r="F10" s="284"/>
      <c r="G10" s="283"/>
    </row>
    <row r="11" spans="1:7" ht="15" customHeight="1">
      <c r="A11" s="278" t="s">
        <v>59</v>
      </c>
      <c r="B11" s="331"/>
      <c r="C11" s="281"/>
      <c r="D11" s="280"/>
      <c r="E11" s="278" t="s">
        <v>11</v>
      </c>
      <c r="F11" s="277"/>
      <c r="G11" s="279"/>
    </row>
    <row r="12" spans="1:7" ht="13.8">
      <c r="A12" s="278" t="s">
        <v>10</v>
      </c>
      <c r="B12" s="277"/>
      <c r="C12" s="276"/>
      <c r="D12" s="280"/>
      <c r="E12" s="278"/>
      <c r="F12" s="277"/>
      <c r="G12" s="279"/>
    </row>
    <row r="13" spans="1:7" ht="13.8">
      <c r="A13" s="278" t="s">
        <v>130</v>
      </c>
      <c r="B13" s="277"/>
      <c r="C13" s="276"/>
      <c r="D13" s="236"/>
      <c r="E13" s="275"/>
      <c r="F13" s="274"/>
      <c r="G13" s="273"/>
    </row>
    <row r="14" spans="1:7" ht="14.4" thickBot="1">
      <c r="A14" s="265" t="s">
        <v>12</v>
      </c>
      <c r="B14" s="237"/>
      <c r="C14" s="272"/>
      <c r="D14" s="236"/>
      <c r="E14" s="271"/>
      <c r="F14" s="270"/>
      <c r="G14" s="231"/>
    </row>
    <row r="15" spans="1:7" ht="13.8">
      <c r="A15" s="265" t="s">
        <v>128</v>
      </c>
      <c r="B15" s="237"/>
      <c r="C15" s="264"/>
      <c r="D15" s="269"/>
      <c r="E15" s="268" t="s">
        <v>163</v>
      </c>
      <c r="F15" s="267"/>
      <c r="G15" s="266"/>
    </row>
    <row r="16" spans="1:7" ht="13.8">
      <c r="A16" s="265" t="s">
        <v>15</v>
      </c>
      <c r="B16" s="237"/>
      <c r="C16" s="264"/>
      <c r="D16" s="263"/>
      <c r="E16" s="262" t="s">
        <v>164</v>
      </c>
      <c r="F16" s="261"/>
      <c r="G16" s="332"/>
    </row>
    <row r="17" spans="1:9" ht="16.2" thickBot="1">
      <c r="A17" s="255" t="s">
        <v>17</v>
      </c>
      <c r="B17" s="179"/>
      <c r="C17" s="260"/>
      <c r="D17" s="259">
        <v>42598</v>
      </c>
      <c r="E17" s="258" t="s">
        <v>165</v>
      </c>
      <c r="F17" s="257"/>
      <c r="G17" s="256"/>
    </row>
    <row r="18" spans="1:9" ht="13.8">
      <c r="A18" s="255" t="s">
        <v>124</v>
      </c>
      <c r="B18" s="179"/>
      <c r="C18" s="254"/>
      <c r="D18" s="253">
        <v>453600</v>
      </c>
      <c r="E18" s="252"/>
      <c r="F18" s="251"/>
      <c r="G18" s="250"/>
    </row>
    <row r="19" spans="1:9" ht="15" customHeight="1">
      <c r="A19" s="249" t="s">
        <v>20</v>
      </c>
      <c r="B19" s="248"/>
      <c r="C19" s="247"/>
      <c r="D19" s="246">
        <f>F48</f>
        <v>350500.80000000005</v>
      </c>
      <c r="E19" s="238"/>
      <c r="F19" s="237"/>
      <c r="G19" s="236"/>
    </row>
    <row r="20" spans="1:9" ht="13.8">
      <c r="A20" s="238" t="s">
        <v>22</v>
      </c>
      <c r="B20" s="245"/>
      <c r="C20" s="244"/>
      <c r="D20" s="243" t="s">
        <v>91</v>
      </c>
      <c r="E20" s="238"/>
      <c r="F20" s="237"/>
      <c r="G20" s="236"/>
    </row>
    <row r="21" spans="1:9" ht="13.8">
      <c r="A21" s="242" t="s">
        <v>123</v>
      </c>
      <c r="B21" s="241"/>
      <c r="C21" s="240"/>
      <c r="D21" s="239">
        <v>5000533622</v>
      </c>
      <c r="E21" s="238"/>
      <c r="F21" s="237"/>
      <c r="G21" s="236"/>
    </row>
    <row r="22" spans="1:9" ht="15" customHeight="1" thickBot="1">
      <c r="A22" s="233" t="s">
        <v>23</v>
      </c>
      <c r="B22" s="232"/>
      <c r="C22" s="235"/>
      <c r="D22" s="234" t="s">
        <v>80</v>
      </c>
      <c r="E22" s="233"/>
      <c r="F22" s="232"/>
      <c r="G22" s="231"/>
    </row>
    <row r="23" spans="1:9" s="186" customFormat="1" ht="15.75" customHeight="1">
      <c r="A23" s="230" t="s">
        <v>24</v>
      </c>
      <c r="B23" s="229"/>
      <c r="C23" s="229"/>
      <c r="D23" s="229"/>
      <c r="E23" s="229"/>
      <c r="F23" s="229"/>
      <c r="G23" s="228"/>
    </row>
    <row r="24" spans="1:9" s="223" customFormat="1" ht="13.8">
      <c r="A24" s="227" t="s">
        <v>0</v>
      </c>
      <c r="B24" s="433" t="s">
        <v>25</v>
      </c>
      <c r="C24" s="433"/>
      <c r="D24" s="433"/>
      <c r="E24" s="335" t="s">
        <v>26</v>
      </c>
      <c r="F24" s="225" t="s">
        <v>27</v>
      </c>
      <c r="G24" s="224" t="s">
        <v>28</v>
      </c>
    </row>
    <row r="25" spans="1:9" s="195" customFormat="1" ht="13.8">
      <c r="A25" s="199" t="s">
        <v>29</v>
      </c>
      <c r="B25" s="417" t="s">
        <v>30</v>
      </c>
      <c r="C25" s="417"/>
      <c r="D25" s="417"/>
      <c r="E25" s="222"/>
      <c r="F25" s="221"/>
      <c r="G25" s="220"/>
    </row>
    <row r="26" spans="1:9" s="214" customFormat="1" ht="13.5" customHeight="1">
      <c r="A26" s="194" t="s">
        <v>139</v>
      </c>
      <c r="B26" s="434" t="s">
        <v>176</v>
      </c>
      <c r="C26" s="435"/>
      <c r="D26" s="436"/>
      <c r="E26" s="203"/>
      <c r="F26" s="203">
        <f>G26-E26</f>
        <v>0</v>
      </c>
      <c r="G26" s="218"/>
    </row>
    <row r="27" spans="1:9" s="214" customFormat="1" ht="15" customHeight="1">
      <c r="A27" s="194" t="s">
        <v>140</v>
      </c>
      <c r="B27" s="434" t="s">
        <v>177</v>
      </c>
      <c r="C27" s="435"/>
      <c r="D27" s="436"/>
      <c r="E27" s="203"/>
      <c r="F27" s="203">
        <f>G27-E27</f>
        <v>0</v>
      </c>
      <c r="G27" s="218"/>
      <c r="I27" s="214">
        <v>309192</v>
      </c>
    </row>
    <row r="28" spans="1:9" s="214" customFormat="1" ht="15" customHeight="1">
      <c r="A28" s="194" t="s">
        <v>141</v>
      </c>
      <c r="B28" s="437" t="s">
        <v>143</v>
      </c>
      <c r="C28" s="438"/>
      <c r="D28" s="439"/>
      <c r="E28" s="203"/>
      <c r="F28" s="203">
        <f>G28-E28</f>
        <v>0</v>
      </c>
      <c r="G28" s="218"/>
    </row>
    <row r="29" spans="1:9" s="214" customFormat="1" ht="17.25" customHeight="1">
      <c r="A29" s="194" t="s">
        <v>149</v>
      </c>
      <c r="B29" s="434" t="s">
        <v>182</v>
      </c>
      <c r="C29" s="435"/>
      <c r="D29" s="436"/>
      <c r="E29" s="203"/>
      <c r="F29" s="203">
        <f>G29-E29</f>
        <v>350500.80000000005</v>
      </c>
      <c r="G29" s="218">
        <f>4493.6*78</f>
        <v>350500.80000000005</v>
      </c>
    </row>
    <row r="30" spans="1:9" s="214" customFormat="1" ht="0.75" customHeight="1">
      <c r="A30" s="192"/>
      <c r="B30" s="407"/>
      <c r="C30" s="407"/>
      <c r="D30" s="407"/>
      <c r="E30" s="190"/>
      <c r="F30" s="217"/>
      <c r="G30" s="216"/>
    </row>
    <row r="31" spans="1:9" s="186" customFormat="1" ht="21" customHeight="1">
      <c r="A31" s="188"/>
      <c r="B31" s="410" t="s">
        <v>31</v>
      </c>
      <c r="C31" s="440"/>
      <c r="D31" s="440"/>
      <c r="E31" s="187"/>
      <c r="F31" s="187">
        <f>SUM(F25:F30)</f>
        <v>350500.80000000005</v>
      </c>
      <c r="G31" s="187">
        <f>SUM(G25:G30)</f>
        <v>350500.80000000005</v>
      </c>
    </row>
    <row r="32" spans="1:9" s="195" customFormat="1" ht="13.8">
      <c r="A32" s="199" t="s">
        <v>32</v>
      </c>
      <c r="B32" s="417" t="s">
        <v>33</v>
      </c>
      <c r="C32" s="417"/>
      <c r="D32" s="417"/>
      <c r="E32" s="198"/>
      <c r="F32" s="197"/>
      <c r="G32" s="196"/>
    </row>
    <row r="33" spans="1:9" s="214" customFormat="1" ht="14.25" customHeight="1">
      <c r="A33" s="215" t="s">
        <v>74</v>
      </c>
      <c r="B33" s="426" t="s">
        <v>168</v>
      </c>
      <c r="C33" s="426"/>
      <c r="D33" s="426"/>
      <c r="E33" s="203"/>
      <c r="F33" s="203"/>
      <c r="G33" s="202"/>
    </row>
    <row r="34" spans="1:9" s="177" customFormat="1" ht="13.8">
      <c r="A34" s="194" t="s">
        <v>75</v>
      </c>
      <c r="B34" s="407" t="s">
        <v>122</v>
      </c>
      <c r="C34" s="407"/>
      <c r="D34" s="407"/>
      <c r="E34" s="203"/>
      <c r="F34" s="203">
        <f>G34-E34</f>
        <v>0</v>
      </c>
      <c r="G34" s="213"/>
    </row>
    <row r="35" spans="1:9" s="177" customFormat="1" ht="13.8">
      <c r="A35" s="194" t="s">
        <v>34</v>
      </c>
      <c r="B35" s="407" t="s">
        <v>169</v>
      </c>
      <c r="C35" s="407"/>
      <c r="D35" s="407"/>
      <c r="E35" s="203"/>
      <c r="F35" s="212">
        <f>G35-E35</f>
        <v>0</v>
      </c>
      <c r="G35" s="202"/>
    </row>
    <row r="36" spans="1:9" s="177" customFormat="1" ht="0.75" customHeight="1">
      <c r="A36" s="211"/>
      <c r="B36" s="407"/>
      <c r="C36" s="407"/>
      <c r="D36" s="407"/>
      <c r="E36" s="210"/>
      <c r="F36" s="209"/>
      <c r="G36" s="208"/>
    </row>
    <row r="37" spans="1:9" s="186" customFormat="1" ht="21" customHeight="1">
      <c r="A37" s="188"/>
      <c r="B37" s="410" t="s">
        <v>35</v>
      </c>
      <c r="C37" s="410"/>
      <c r="D37" s="410"/>
      <c r="E37" s="187"/>
      <c r="F37" s="187">
        <f>SUM(F31:F35)</f>
        <v>350500.80000000005</v>
      </c>
      <c r="G37" s="200">
        <f>SUM(G31:G35)</f>
        <v>350500.80000000005</v>
      </c>
    </row>
    <row r="38" spans="1:9" s="195" customFormat="1" ht="13.8">
      <c r="A38" s="199" t="s">
        <v>36</v>
      </c>
      <c r="B38" s="417" t="s">
        <v>37</v>
      </c>
      <c r="C38" s="417"/>
      <c r="D38" s="417"/>
      <c r="E38" s="198"/>
      <c r="F38" s="197"/>
      <c r="G38" s="196"/>
      <c r="I38" s="195">
        <f>43055962*5/100</f>
        <v>2152798.1</v>
      </c>
    </row>
    <row r="39" spans="1:9" ht="16.5" customHeight="1">
      <c r="A39" s="204" t="s">
        <v>38</v>
      </c>
      <c r="B39" s="424" t="s">
        <v>170</v>
      </c>
      <c r="C39" s="424"/>
      <c r="D39" s="424"/>
      <c r="E39" s="203"/>
      <c r="F39" s="203"/>
      <c r="G39" s="202"/>
      <c r="I39" s="207"/>
    </row>
    <row r="40" spans="1:9" ht="21" customHeight="1">
      <c r="A40" s="204" t="s">
        <v>69</v>
      </c>
      <c r="B40" s="421" t="s">
        <v>120</v>
      </c>
      <c r="C40" s="422"/>
      <c r="D40" s="423"/>
      <c r="E40" s="203"/>
      <c r="F40" s="203">
        <f>G40-E40</f>
        <v>0</v>
      </c>
      <c r="G40" s="202"/>
      <c r="I40" s="207"/>
    </row>
    <row r="41" spans="1:9" ht="21" customHeight="1">
      <c r="A41" s="204" t="s">
        <v>70</v>
      </c>
      <c r="B41" s="414" t="s">
        <v>119</v>
      </c>
      <c r="C41" s="415"/>
      <c r="D41" s="416"/>
      <c r="E41" s="203"/>
      <c r="F41" s="203">
        <f>G41-E41</f>
        <v>0</v>
      </c>
      <c r="G41" s="202"/>
    </row>
    <row r="42" spans="1:9" ht="0.75" customHeight="1">
      <c r="A42" s="204"/>
      <c r="B42" s="414"/>
      <c r="C42" s="415"/>
      <c r="D42" s="416"/>
      <c r="E42" s="203"/>
      <c r="F42" s="203"/>
      <c r="G42" s="202"/>
    </row>
    <row r="43" spans="1:9" s="186" customFormat="1" ht="21" customHeight="1">
      <c r="A43" s="201"/>
      <c r="B43" s="410" t="s">
        <v>39</v>
      </c>
      <c r="C43" s="410"/>
      <c r="D43" s="410"/>
      <c r="E43" s="187">
        <v>0</v>
      </c>
      <c r="F43" s="187">
        <f>SUM(F38:F42)</f>
        <v>0</v>
      </c>
      <c r="G43" s="200">
        <f>SUM(G38:G42)</f>
        <v>0</v>
      </c>
    </row>
    <row r="44" spans="1:9" s="195" customFormat="1" ht="13.8">
      <c r="A44" s="199" t="s">
        <v>41</v>
      </c>
      <c r="B44" s="417" t="s">
        <v>118</v>
      </c>
      <c r="C44" s="417"/>
      <c r="D44" s="417"/>
      <c r="E44" s="198"/>
      <c r="F44" s="197"/>
      <c r="G44" s="196"/>
    </row>
    <row r="45" spans="1:9" s="177" customFormat="1" ht="21" customHeight="1">
      <c r="A45" s="194" t="s">
        <v>43</v>
      </c>
      <c r="B45" s="421" t="s">
        <v>117</v>
      </c>
      <c r="C45" s="422"/>
      <c r="D45" s="423"/>
      <c r="E45" s="206"/>
      <c r="F45" s="206"/>
      <c r="G45" s="205"/>
    </row>
    <row r="46" spans="1:9" ht="0.75" customHeight="1">
      <c r="A46" s="204"/>
      <c r="B46" s="414"/>
      <c r="C46" s="415"/>
      <c r="D46" s="416"/>
      <c r="E46" s="203"/>
      <c r="F46" s="203"/>
      <c r="G46" s="202"/>
    </row>
    <row r="47" spans="1:9" s="186" customFormat="1" ht="21" customHeight="1">
      <c r="A47" s="201"/>
      <c r="B47" s="410" t="s">
        <v>116</v>
      </c>
      <c r="C47" s="410"/>
      <c r="D47" s="410"/>
      <c r="E47" s="187">
        <v>0</v>
      </c>
      <c r="F47" s="187">
        <f>SUM(F44:F46)</f>
        <v>0</v>
      </c>
      <c r="G47" s="200">
        <f>SUM(G44:G46)</f>
        <v>0</v>
      </c>
    </row>
    <row r="48" spans="1:9" s="186" customFormat="1" ht="21" customHeight="1">
      <c r="A48" s="188"/>
      <c r="B48" s="410" t="s">
        <v>115</v>
      </c>
      <c r="C48" s="410"/>
      <c r="D48" s="410"/>
      <c r="E48" s="187"/>
      <c r="F48" s="187">
        <f>F37+F43-F47</f>
        <v>350500.80000000005</v>
      </c>
      <c r="G48" s="200">
        <f>G37+G43-G47</f>
        <v>350500.80000000005</v>
      </c>
    </row>
    <row r="49" spans="1:7" s="195" customFormat="1" ht="13.8">
      <c r="A49" s="199" t="s">
        <v>114</v>
      </c>
      <c r="B49" s="417" t="s">
        <v>113</v>
      </c>
      <c r="C49" s="417"/>
      <c r="D49" s="417"/>
      <c r="E49" s="198"/>
      <c r="F49" s="197"/>
      <c r="G49" s="196"/>
    </row>
    <row r="50" spans="1:7" s="177" customFormat="1" ht="21" customHeight="1">
      <c r="A50" s="194" t="s">
        <v>112</v>
      </c>
      <c r="B50" s="407" t="s">
        <v>135</v>
      </c>
      <c r="C50" s="425"/>
      <c r="D50" s="425"/>
      <c r="E50" s="333"/>
      <c r="F50" s="115">
        <f>G50-E50</f>
        <v>0</v>
      </c>
      <c r="G50" s="334"/>
    </row>
    <row r="51" spans="1:7" s="177" customFormat="1" ht="21" customHeight="1">
      <c r="A51" s="194" t="s">
        <v>111</v>
      </c>
      <c r="B51" s="407" t="s">
        <v>81</v>
      </c>
      <c r="C51" s="425"/>
      <c r="D51" s="425"/>
      <c r="E51" s="334"/>
      <c r="F51" s="115"/>
      <c r="G51" s="334"/>
    </row>
    <row r="52" spans="1:7" s="177" customFormat="1" ht="21" customHeight="1">
      <c r="A52" s="193" t="s">
        <v>110</v>
      </c>
      <c r="B52" s="407" t="s">
        <v>64</v>
      </c>
      <c r="C52" s="407"/>
      <c r="D52" s="407"/>
      <c r="E52" s="161"/>
      <c r="F52" s="115"/>
      <c r="G52" s="334"/>
    </row>
    <row r="53" spans="1:7" s="177" customFormat="1" ht="0.75" customHeight="1">
      <c r="A53" s="192"/>
      <c r="B53" s="408"/>
      <c r="C53" s="409"/>
      <c r="D53" s="409"/>
      <c r="E53" s="191"/>
      <c r="F53" s="190"/>
      <c r="G53" s="189"/>
    </row>
    <row r="54" spans="1:7" s="186" customFormat="1" ht="21" customHeight="1">
      <c r="A54" s="188"/>
      <c r="B54" s="410" t="s">
        <v>109</v>
      </c>
      <c r="C54" s="410"/>
      <c r="D54" s="410"/>
      <c r="E54" s="187"/>
      <c r="F54" s="187">
        <f>SUM(F49:F53)</f>
        <v>0</v>
      </c>
      <c r="G54" s="187">
        <f>SUM(G49:G53)</f>
        <v>0</v>
      </c>
    </row>
    <row r="55" spans="1:7" s="184" customFormat="1" ht="21" customHeight="1" thickBot="1">
      <c r="A55" s="185"/>
      <c r="B55" s="418" t="s">
        <v>108</v>
      </c>
      <c r="C55" s="419"/>
      <c r="D55" s="419"/>
      <c r="E55" s="162"/>
      <c r="F55" s="162"/>
      <c r="G55" s="162"/>
    </row>
    <row r="56" spans="1:7" s="177" customFormat="1" ht="21" customHeight="1" thickTop="1">
      <c r="A56" s="183" t="s">
        <v>107</v>
      </c>
      <c r="B56" s="182" t="s">
        <v>106</v>
      </c>
      <c r="C56" s="182"/>
      <c r="D56" s="182"/>
      <c r="E56" s="182"/>
      <c r="F56" s="182"/>
      <c r="G56" s="181"/>
    </row>
    <row r="57" spans="1:7" s="177" customFormat="1" ht="21" customHeight="1">
      <c r="A57" s="180"/>
      <c r="B57" s="179" t="s">
        <v>105</v>
      </c>
      <c r="C57" s="179"/>
      <c r="D57" s="179"/>
      <c r="E57" s="179"/>
      <c r="F57" s="179"/>
      <c r="G57" s="178"/>
    </row>
    <row r="58" spans="1:7" s="173" customFormat="1" ht="17.25" customHeight="1">
      <c r="A58" s="176"/>
      <c r="B58" s="420" t="s">
        <v>178</v>
      </c>
      <c r="C58" s="420"/>
      <c r="D58" s="420"/>
      <c r="E58" s="420"/>
      <c r="F58" s="175"/>
      <c r="G58" s="174"/>
    </row>
    <row r="59" spans="1:7" ht="15.75" customHeight="1">
      <c r="A59" s="401" t="s">
        <v>49</v>
      </c>
      <c r="B59" s="402"/>
      <c r="C59" s="403"/>
      <c r="D59" s="403"/>
      <c r="E59" s="403"/>
      <c r="F59" s="403"/>
      <c r="G59" s="404"/>
    </row>
    <row r="60" spans="1:7" ht="15.75" customHeight="1">
      <c r="A60" s="396" t="s">
        <v>50</v>
      </c>
      <c r="B60" s="397"/>
      <c r="C60" s="397"/>
      <c r="D60" s="397"/>
      <c r="E60" s="398"/>
      <c r="F60" s="396" t="s">
        <v>183</v>
      </c>
      <c r="G60" s="398"/>
    </row>
    <row r="61" spans="1:7" ht="42.75" customHeight="1">
      <c r="A61" s="168"/>
      <c r="B61" s="167"/>
      <c r="C61" s="169"/>
      <c r="D61" s="168"/>
      <c r="E61" s="167"/>
      <c r="F61" s="168"/>
      <c r="G61" s="167"/>
    </row>
    <row r="62" spans="1:7" ht="13.2">
      <c r="A62" s="172" t="s">
        <v>77</v>
      </c>
      <c r="B62" s="171"/>
      <c r="C62" s="170" t="s">
        <v>82</v>
      </c>
      <c r="D62" s="399"/>
      <c r="E62" s="400"/>
      <c r="F62" s="399" t="s">
        <v>92</v>
      </c>
      <c r="G62" s="400"/>
    </row>
    <row r="63" spans="1:7" ht="15.75" customHeight="1">
      <c r="A63" s="401" t="s">
        <v>172</v>
      </c>
      <c r="B63" s="402"/>
      <c r="C63" s="403"/>
      <c r="D63" s="403"/>
      <c r="E63" s="403"/>
      <c r="F63" s="403"/>
      <c r="G63" s="404"/>
    </row>
    <row r="64" spans="1:7" ht="15.75" customHeight="1">
      <c r="A64" s="396" t="s">
        <v>78</v>
      </c>
      <c r="B64" s="397"/>
      <c r="C64" s="405"/>
      <c r="D64" s="405"/>
      <c r="E64" s="405"/>
      <c r="F64" s="405"/>
      <c r="G64" s="406"/>
    </row>
    <row r="65" spans="1:7" ht="51.75" customHeight="1">
      <c r="A65" s="168"/>
      <c r="B65" s="167"/>
      <c r="C65" s="169"/>
      <c r="D65" s="168"/>
      <c r="E65" s="167"/>
      <c r="F65" s="168"/>
      <c r="G65" s="167"/>
    </row>
    <row r="66" spans="1:7" ht="13.5" customHeight="1" thickBot="1">
      <c r="A66" s="166" t="s">
        <v>103</v>
      </c>
      <c r="B66" s="165"/>
      <c r="C66" s="164" t="s">
        <v>102</v>
      </c>
      <c r="D66" s="412" t="s">
        <v>101</v>
      </c>
      <c r="E66" s="413"/>
      <c r="F66" s="412"/>
      <c r="G66" s="413"/>
    </row>
    <row r="67" spans="1:7" ht="0.75" customHeight="1">
      <c r="A67" s="388"/>
      <c r="B67" s="389"/>
      <c r="C67" s="389"/>
      <c r="D67" s="389"/>
      <c r="E67" s="389"/>
      <c r="F67" s="389"/>
      <c r="G67" s="390"/>
    </row>
    <row r="68" spans="1:7" ht="18.75" customHeight="1" thickBot="1">
      <c r="A68" s="391" t="s">
        <v>100</v>
      </c>
      <c r="B68" s="392"/>
      <c r="C68" s="393"/>
      <c r="D68" s="394"/>
      <c r="E68" s="394"/>
      <c r="F68" s="394"/>
      <c r="G68" s="395"/>
    </row>
  </sheetData>
  <mergeCells count="47">
    <mergeCell ref="B51:D51"/>
    <mergeCell ref="B33:D33"/>
    <mergeCell ref="B2:E2"/>
    <mergeCell ref="B6:D6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41:D41"/>
    <mergeCell ref="B42:D42"/>
    <mergeCell ref="B43:D43"/>
    <mergeCell ref="B44:D44"/>
    <mergeCell ref="B50:D50"/>
    <mergeCell ref="B36:D36"/>
    <mergeCell ref="B37:D37"/>
    <mergeCell ref="B38:D38"/>
    <mergeCell ref="B39:D39"/>
    <mergeCell ref="B40:D40"/>
    <mergeCell ref="B52:D52"/>
    <mergeCell ref="B53:D53"/>
    <mergeCell ref="B54:D54"/>
    <mergeCell ref="B1:F1"/>
    <mergeCell ref="D66:E66"/>
    <mergeCell ref="F66:G66"/>
    <mergeCell ref="A59:G59"/>
    <mergeCell ref="B46:D46"/>
    <mergeCell ref="B47:D47"/>
    <mergeCell ref="B48:D48"/>
    <mergeCell ref="B49:D49"/>
    <mergeCell ref="B55:D55"/>
    <mergeCell ref="B58:E58"/>
    <mergeCell ref="B45:D45"/>
    <mergeCell ref="B34:D34"/>
    <mergeCell ref="B35:D35"/>
    <mergeCell ref="A67:G67"/>
    <mergeCell ref="A68:G68"/>
    <mergeCell ref="A60:E60"/>
    <mergeCell ref="F60:G60"/>
    <mergeCell ref="D62:E62"/>
    <mergeCell ref="F62:G62"/>
    <mergeCell ref="A63:G63"/>
    <mergeCell ref="A64:G64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topLeftCell="A22" zoomScaleSheetLayoutView="100" zoomScalePageLayoutView="33" workbookViewId="0">
      <selection activeCell="B48" sqref="B48:D48"/>
    </sheetView>
  </sheetViews>
  <sheetFormatPr defaultColWidth="20.6640625" defaultRowHeight="19.5" customHeight="1"/>
  <cols>
    <col min="1" max="1" width="15.6640625" style="163" customWidth="1"/>
    <col min="2" max="2" width="15.88671875" style="163" customWidth="1"/>
    <col min="3" max="3" width="22" style="163" customWidth="1"/>
    <col min="4" max="4" width="21.33203125" style="163" customWidth="1"/>
    <col min="5" max="5" width="18.44140625" style="163" customWidth="1"/>
    <col min="6" max="7" width="24" style="163" customWidth="1"/>
    <col min="8" max="8" width="20.6640625" style="163"/>
    <col min="9" max="9" width="20.6640625" style="163" customWidth="1"/>
    <col min="10" max="16384" width="20.6640625" style="163"/>
  </cols>
  <sheetData>
    <row r="1" spans="1:7" s="318" customFormat="1" ht="54.75" customHeight="1" thickBot="1">
      <c r="A1" s="323"/>
      <c r="B1" s="322"/>
      <c r="C1" s="321" t="s">
        <v>1</v>
      </c>
      <c r="D1" s="320"/>
      <c r="E1" s="320"/>
      <c r="F1" s="320"/>
      <c r="G1" s="319"/>
    </row>
    <row r="2" spans="1:7" ht="24.75" customHeight="1">
      <c r="A2" s="317"/>
      <c r="B2" s="441" t="s">
        <v>179</v>
      </c>
      <c r="C2" s="442"/>
      <c r="D2" s="442"/>
      <c r="E2" s="443"/>
      <c r="F2" s="313" t="s">
        <v>53</v>
      </c>
      <c r="G2" s="312" t="s">
        <v>154</v>
      </c>
    </row>
    <row r="3" spans="1:7" s="173" customFormat="1" ht="15.6">
      <c r="A3" s="298" t="s">
        <v>2</v>
      </c>
      <c r="B3" s="305" t="s">
        <v>137</v>
      </c>
      <c r="C3" s="307"/>
      <c r="D3" s="304"/>
      <c r="E3" s="311" t="s">
        <v>3</v>
      </c>
      <c r="F3" s="311"/>
      <c r="G3" s="310"/>
    </row>
    <row r="4" spans="1:7" s="173" customFormat="1" ht="15.6">
      <c r="A4" s="298" t="s">
        <v>4</v>
      </c>
      <c r="B4" s="305" t="s">
        <v>54</v>
      </c>
      <c r="C4" s="307"/>
      <c r="D4" s="306"/>
      <c r="E4" s="309" t="s">
        <v>134</v>
      </c>
      <c r="F4" s="308"/>
      <c r="G4" s="259">
        <v>42612</v>
      </c>
    </row>
    <row r="5" spans="1:7" s="173" customFormat="1" ht="15">
      <c r="A5" s="298" t="s">
        <v>56</v>
      </c>
      <c r="B5" s="305" t="s">
        <v>133</v>
      </c>
      <c r="C5" s="307"/>
      <c r="D5" s="306"/>
      <c r="E5" s="301" t="s">
        <v>132</v>
      </c>
      <c r="F5" s="300"/>
      <c r="G5" s="299"/>
    </row>
    <row r="6" spans="1:7" s="173" customFormat="1" ht="15.6" customHeight="1">
      <c r="A6" s="298" t="s">
        <v>6</v>
      </c>
      <c r="B6" s="430" t="s">
        <v>161</v>
      </c>
      <c r="C6" s="431"/>
      <c r="D6" s="432"/>
      <c r="E6" s="301" t="s">
        <v>57</v>
      </c>
      <c r="F6" s="300"/>
      <c r="G6" s="299"/>
    </row>
    <row r="7" spans="1:7" s="173" customFormat="1" ht="15" customHeight="1">
      <c r="A7" s="298"/>
      <c r="B7" s="303"/>
      <c r="C7" s="302"/>
      <c r="D7" s="295"/>
      <c r="E7" s="301" t="s">
        <v>131</v>
      </c>
      <c r="F7" s="300"/>
      <c r="G7" s="259">
        <v>42611</v>
      </c>
    </row>
    <row r="8" spans="1:7" s="173" customFormat="1" ht="16.5" customHeight="1">
      <c r="A8" s="298"/>
      <c r="B8" s="297"/>
      <c r="C8" s="296"/>
      <c r="D8" s="295"/>
      <c r="E8" s="294" t="s">
        <v>58</v>
      </c>
      <c r="F8" s="293"/>
      <c r="G8" s="292"/>
    </row>
    <row r="9" spans="1:7" s="173" customFormat="1" ht="16.2" thickBot="1">
      <c r="A9" s="291"/>
      <c r="B9" s="290"/>
      <c r="C9" s="289"/>
      <c r="D9" s="287"/>
      <c r="E9" s="288" t="s">
        <v>7</v>
      </c>
      <c r="F9" s="287"/>
      <c r="G9" s="286"/>
    </row>
    <row r="10" spans="1:7" ht="13.2">
      <c r="A10" s="285" t="s">
        <v>8</v>
      </c>
      <c r="B10" s="284"/>
      <c r="C10" s="284"/>
      <c r="D10" s="284"/>
      <c r="E10" s="284"/>
      <c r="F10" s="284"/>
      <c r="G10" s="283"/>
    </row>
    <row r="11" spans="1:7" ht="15" customHeight="1">
      <c r="A11" s="278" t="s">
        <v>59</v>
      </c>
      <c r="B11" s="331" t="s">
        <v>162</v>
      </c>
      <c r="C11" s="281"/>
      <c r="D11" s="280">
        <v>42401</v>
      </c>
      <c r="E11" s="278" t="s">
        <v>11</v>
      </c>
      <c r="F11" s="277"/>
      <c r="G11" s="279"/>
    </row>
    <row r="12" spans="1:7" ht="13.8">
      <c r="A12" s="278" t="s">
        <v>10</v>
      </c>
      <c r="B12" s="277"/>
      <c r="C12" s="276"/>
      <c r="D12" s="280"/>
      <c r="E12" s="278"/>
      <c r="F12" s="277"/>
      <c r="G12" s="279"/>
    </row>
    <row r="13" spans="1:7" ht="13.8">
      <c r="A13" s="278" t="s">
        <v>130</v>
      </c>
      <c r="B13" s="277"/>
      <c r="C13" s="276"/>
      <c r="D13" s="236"/>
      <c r="E13" s="275"/>
      <c r="F13" s="274"/>
      <c r="G13" s="273"/>
    </row>
    <row r="14" spans="1:7" ht="14.4" thickBot="1">
      <c r="A14" s="265" t="s">
        <v>12</v>
      </c>
      <c r="B14" s="237"/>
      <c r="C14" s="272"/>
      <c r="D14" s="236"/>
      <c r="E14" s="271"/>
      <c r="F14" s="270"/>
      <c r="G14" s="231"/>
    </row>
    <row r="15" spans="1:7" ht="13.8">
      <c r="A15" s="265" t="s">
        <v>128</v>
      </c>
      <c r="B15" s="237"/>
      <c r="C15" s="264"/>
      <c r="D15" s="269">
        <v>29100000</v>
      </c>
      <c r="E15" s="268" t="s">
        <v>163</v>
      </c>
      <c r="F15" s="267"/>
      <c r="G15" s="266">
        <v>7275000</v>
      </c>
    </row>
    <row r="16" spans="1:7" ht="13.8">
      <c r="A16" s="265" t="s">
        <v>15</v>
      </c>
      <c r="B16" s="237"/>
      <c r="C16" s="264"/>
      <c r="D16" s="263"/>
      <c r="E16" s="262" t="s">
        <v>164</v>
      </c>
      <c r="F16" s="261"/>
      <c r="G16" s="332"/>
    </row>
    <row r="17" spans="1:8" ht="16.2" thickBot="1">
      <c r="A17" s="255" t="s">
        <v>17</v>
      </c>
      <c r="B17" s="179"/>
      <c r="C17" s="260"/>
      <c r="D17" s="259">
        <v>42598</v>
      </c>
      <c r="E17" s="258" t="s">
        <v>165</v>
      </c>
      <c r="F17" s="257"/>
      <c r="G17" s="256"/>
    </row>
    <row r="18" spans="1:8" ht="13.8">
      <c r="A18" s="255" t="s">
        <v>124</v>
      </c>
      <c r="B18" s="179"/>
      <c r="C18" s="254"/>
      <c r="D18" s="253">
        <v>2910000</v>
      </c>
      <c r="E18" s="252"/>
      <c r="F18" s="251"/>
      <c r="G18" s="250"/>
    </row>
    <row r="19" spans="1:8" ht="15" customHeight="1">
      <c r="A19" s="249" t="s">
        <v>20</v>
      </c>
      <c r="B19" s="248"/>
      <c r="C19" s="247"/>
      <c r="D19" s="246">
        <f>F48</f>
        <v>2910000</v>
      </c>
      <c r="E19" s="238"/>
      <c r="F19" s="237"/>
      <c r="G19" s="236"/>
    </row>
    <row r="20" spans="1:8" ht="13.8">
      <c r="A20" s="238" t="s">
        <v>22</v>
      </c>
      <c r="B20" s="245"/>
      <c r="C20" s="244"/>
      <c r="D20" s="243" t="s">
        <v>91</v>
      </c>
      <c r="E20" s="238"/>
      <c r="F20" s="237"/>
      <c r="G20" s="236"/>
    </row>
    <row r="21" spans="1:8" ht="13.8">
      <c r="A21" s="242" t="s">
        <v>123</v>
      </c>
      <c r="B21" s="241"/>
      <c r="C21" s="240"/>
      <c r="D21" s="239">
        <v>5000533622</v>
      </c>
      <c r="E21" s="238"/>
      <c r="F21" s="237"/>
      <c r="G21" s="236"/>
    </row>
    <row r="22" spans="1:8" ht="15" customHeight="1" thickBot="1">
      <c r="A22" s="233" t="s">
        <v>23</v>
      </c>
      <c r="B22" s="232"/>
      <c r="C22" s="235"/>
      <c r="D22" s="234" t="s">
        <v>80</v>
      </c>
      <c r="E22" s="233"/>
      <c r="F22" s="232"/>
      <c r="G22" s="231"/>
    </row>
    <row r="23" spans="1:8" s="186" customFormat="1" ht="15.75" customHeight="1">
      <c r="A23" s="230" t="s">
        <v>24</v>
      </c>
      <c r="B23" s="229"/>
      <c r="C23" s="229"/>
      <c r="D23" s="229"/>
      <c r="E23" s="229"/>
      <c r="F23" s="229"/>
      <c r="G23" s="228"/>
    </row>
    <row r="24" spans="1:8" s="223" customFormat="1" ht="13.8">
      <c r="A24" s="227" t="s">
        <v>0</v>
      </c>
      <c r="B24" s="433" t="s">
        <v>25</v>
      </c>
      <c r="C24" s="433"/>
      <c r="D24" s="433"/>
      <c r="E24" s="330" t="s">
        <v>26</v>
      </c>
      <c r="F24" s="225" t="s">
        <v>27</v>
      </c>
      <c r="G24" s="224" t="s">
        <v>28</v>
      </c>
    </row>
    <row r="25" spans="1:8" s="195" customFormat="1" ht="13.8">
      <c r="A25" s="199" t="s">
        <v>29</v>
      </c>
      <c r="B25" s="417" t="s">
        <v>30</v>
      </c>
      <c r="C25" s="417"/>
      <c r="D25" s="417"/>
      <c r="E25" s="222"/>
      <c r="F25" s="221"/>
      <c r="G25" s="220"/>
    </row>
    <row r="26" spans="1:8" s="214" customFormat="1" ht="13.5" customHeight="1">
      <c r="A26" s="194" t="s">
        <v>139</v>
      </c>
      <c r="B26" s="434" t="s">
        <v>176</v>
      </c>
      <c r="C26" s="435"/>
      <c r="D26" s="436"/>
      <c r="E26" s="203">
        <v>7275000</v>
      </c>
      <c r="F26" s="203">
        <f>G26-E26</f>
        <v>0</v>
      </c>
      <c r="G26" s="218">
        <v>7275000</v>
      </c>
    </row>
    <row r="27" spans="1:8" s="214" customFormat="1" ht="15" customHeight="1">
      <c r="A27" s="194" t="s">
        <v>140</v>
      </c>
      <c r="B27" s="434" t="s">
        <v>177</v>
      </c>
      <c r="C27" s="435"/>
      <c r="D27" s="436"/>
      <c r="E27" s="203">
        <v>18915000</v>
      </c>
      <c r="F27" s="203">
        <f>G27-E27</f>
        <v>0</v>
      </c>
      <c r="G27" s="218">
        <v>18915000</v>
      </c>
    </row>
    <row r="28" spans="1:8" s="214" customFormat="1" ht="15" customHeight="1">
      <c r="A28" s="194" t="s">
        <v>141</v>
      </c>
      <c r="B28" s="434" t="s">
        <v>143</v>
      </c>
      <c r="C28" s="435"/>
      <c r="D28" s="436"/>
      <c r="E28" s="203"/>
      <c r="F28" s="203">
        <v>2910000</v>
      </c>
      <c r="G28" s="218">
        <v>2910000</v>
      </c>
    </row>
    <row r="29" spans="1:8" s="214" customFormat="1" ht="15" customHeight="1">
      <c r="A29" s="194"/>
      <c r="B29" s="444"/>
      <c r="C29" s="445"/>
      <c r="D29" s="446"/>
      <c r="E29" s="203"/>
      <c r="F29" s="219"/>
      <c r="G29" s="218"/>
    </row>
    <row r="30" spans="1:8" s="214" customFormat="1" ht="0.75" customHeight="1">
      <c r="A30" s="192"/>
      <c r="B30" s="407"/>
      <c r="C30" s="407"/>
      <c r="D30" s="407"/>
      <c r="E30" s="190"/>
      <c r="F30" s="217"/>
      <c r="G30" s="216"/>
    </row>
    <row r="31" spans="1:8" s="186" customFormat="1" ht="21" customHeight="1">
      <c r="A31" s="188"/>
      <c r="B31" s="410" t="s">
        <v>31</v>
      </c>
      <c r="C31" s="440"/>
      <c r="D31" s="440"/>
      <c r="E31" s="187">
        <f>SUM(E26:E30)</f>
        <v>26190000</v>
      </c>
      <c r="F31" s="187">
        <f>SUM(F25:F30)</f>
        <v>2910000</v>
      </c>
      <c r="G31" s="187">
        <f>SUM(G25:G30)</f>
        <v>29100000</v>
      </c>
      <c r="H31" s="336">
        <f>G31+'RA03 FINAL'!G37</f>
        <v>29450500.800000001</v>
      </c>
    </row>
    <row r="32" spans="1:8" s="195" customFormat="1" ht="13.8">
      <c r="A32" s="199" t="s">
        <v>32</v>
      </c>
      <c r="B32" s="417" t="s">
        <v>33</v>
      </c>
      <c r="C32" s="417"/>
      <c r="D32" s="417"/>
      <c r="E32" s="198"/>
      <c r="F32" s="197"/>
      <c r="G32" s="196"/>
    </row>
    <row r="33" spans="1:9" s="214" customFormat="1" ht="14.25" customHeight="1">
      <c r="A33" s="215" t="s">
        <v>74</v>
      </c>
      <c r="B33" s="426" t="s">
        <v>168</v>
      </c>
      <c r="C33" s="426"/>
      <c r="D33" s="426"/>
      <c r="E33" s="203"/>
      <c r="F33" s="203"/>
      <c r="G33" s="202"/>
    </row>
    <row r="34" spans="1:9" s="177" customFormat="1" ht="13.8">
      <c r="A34" s="194" t="s">
        <v>75</v>
      </c>
      <c r="B34" s="407" t="s">
        <v>122</v>
      </c>
      <c r="C34" s="407"/>
      <c r="D34" s="407"/>
      <c r="E34" s="203"/>
      <c r="F34" s="203">
        <f>G34-E34</f>
        <v>0</v>
      </c>
      <c r="G34" s="213"/>
    </row>
    <row r="35" spans="1:9" s="177" customFormat="1" ht="13.8">
      <c r="A35" s="194" t="s">
        <v>34</v>
      </c>
      <c r="B35" s="407" t="s">
        <v>169</v>
      </c>
      <c r="C35" s="407"/>
      <c r="D35" s="407"/>
      <c r="E35" s="203"/>
      <c r="F35" s="212">
        <f>G35-E35</f>
        <v>0</v>
      </c>
      <c r="G35" s="202"/>
    </row>
    <row r="36" spans="1:9" s="177" customFormat="1" ht="0.75" customHeight="1">
      <c r="A36" s="211"/>
      <c r="B36" s="407"/>
      <c r="C36" s="407"/>
      <c r="D36" s="407"/>
      <c r="E36" s="210"/>
      <c r="F36" s="209"/>
      <c r="G36" s="208"/>
    </row>
    <row r="37" spans="1:9" s="186" customFormat="1" ht="21" customHeight="1">
      <c r="A37" s="188"/>
      <c r="B37" s="410" t="s">
        <v>35</v>
      </c>
      <c r="C37" s="410"/>
      <c r="D37" s="410"/>
      <c r="E37" s="187">
        <f>SUM(E31:E35)</f>
        <v>26190000</v>
      </c>
      <c r="F37" s="187">
        <f>SUM(F31:F35)</f>
        <v>2910000</v>
      </c>
      <c r="G37" s="200">
        <f>SUM(G31:G35)</f>
        <v>29100000</v>
      </c>
    </row>
    <row r="38" spans="1:9" s="195" customFormat="1" ht="13.8">
      <c r="A38" s="199" t="s">
        <v>36</v>
      </c>
      <c r="B38" s="417" t="s">
        <v>37</v>
      </c>
      <c r="C38" s="417"/>
      <c r="D38" s="417"/>
      <c r="E38" s="198"/>
      <c r="F38" s="197"/>
      <c r="G38" s="196"/>
      <c r="I38" s="195">
        <f>43055962*5/100</f>
        <v>2152798.1</v>
      </c>
    </row>
    <row r="39" spans="1:9" ht="16.5" customHeight="1">
      <c r="A39" s="204" t="s">
        <v>38</v>
      </c>
      <c r="B39" s="424" t="s">
        <v>170</v>
      </c>
      <c r="C39" s="424"/>
      <c r="D39" s="424"/>
      <c r="E39" s="203"/>
      <c r="F39" s="203"/>
      <c r="G39" s="202"/>
      <c r="I39" s="207"/>
    </row>
    <row r="40" spans="1:9" ht="21" customHeight="1">
      <c r="A40" s="204" t="s">
        <v>69</v>
      </c>
      <c r="B40" s="421" t="s">
        <v>120</v>
      </c>
      <c r="C40" s="422"/>
      <c r="D40" s="423"/>
      <c r="E40" s="203"/>
      <c r="F40" s="203">
        <f>G40-E40</f>
        <v>0</v>
      </c>
      <c r="G40" s="202"/>
      <c r="I40" s="207"/>
    </row>
    <row r="41" spans="1:9" ht="21" customHeight="1">
      <c r="A41" s="204" t="s">
        <v>70</v>
      </c>
      <c r="B41" s="414" t="s">
        <v>119</v>
      </c>
      <c r="C41" s="415"/>
      <c r="D41" s="416"/>
      <c r="E41" s="203"/>
      <c r="F41" s="203">
        <f>G41-E41</f>
        <v>0</v>
      </c>
      <c r="G41" s="202"/>
    </row>
    <row r="42" spans="1:9" ht="0.75" customHeight="1">
      <c r="A42" s="204"/>
      <c r="B42" s="414"/>
      <c r="C42" s="415"/>
      <c r="D42" s="416"/>
      <c r="E42" s="203"/>
      <c r="F42" s="203"/>
      <c r="G42" s="202"/>
    </row>
    <row r="43" spans="1:9" s="186" customFormat="1" ht="21" customHeight="1">
      <c r="A43" s="201"/>
      <c r="B43" s="410" t="s">
        <v>39</v>
      </c>
      <c r="C43" s="410"/>
      <c r="D43" s="410"/>
      <c r="E43" s="187">
        <f>SUM(E38:E42)</f>
        <v>0</v>
      </c>
      <c r="F43" s="187">
        <f>SUM(F38:F42)</f>
        <v>0</v>
      </c>
      <c r="G43" s="200">
        <f>SUM(G38:G42)</f>
        <v>0</v>
      </c>
    </row>
    <row r="44" spans="1:9" s="195" customFormat="1" ht="13.8">
      <c r="A44" s="199" t="s">
        <v>41</v>
      </c>
      <c r="B44" s="417" t="s">
        <v>118</v>
      </c>
      <c r="C44" s="417"/>
      <c r="D44" s="417"/>
      <c r="E44" s="198"/>
      <c r="F44" s="197"/>
      <c r="G44" s="196"/>
    </row>
    <row r="45" spans="1:9" s="177" customFormat="1" ht="21" customHeight="1">
      <c r="A45" s="194" t="s">
        <v>43</v>
      </c>
      <c r="B45" s="421" t="s">
        <v>117</v>
      </c>
      <c r="C45" s="422"/>
      <c r="D45" s="423"/>
      <c r="E45" s="206"/>
      <c r="F45" s="206"/>
      <c r="G45" s="205"/>
    </row>
    <row r="46" spans="1:9" ht="0.75" customHeight="1">
      <c r="A46" s="204"/>
      <c r="B46" s="414"/>
      <c r="C46" s="415"/>
      <c r="D46" s="416"/>
      <c r="E46" s="203"/>
      <c r="F46" s="203"/>
      <c r="G46" s="202"/>
    </row>
    <row r="47" spans="1:9" s="186" customFormat="1" ht="21" customHeight="1">
      <c r="A47" s="201"/>
      <c r="B47" s="410" t="s">
        <v>116</v>
      </c>
      <c r="C47" s="410"/>
      <c r="D47" s="410"/>
      <c r="E47" s="187">
        <f>SUM(E44:E46)</f>
        <v>0</v>
      </c>
      <c r="F47" s="187">
        <f>SUM(F44:F46)</f>
        <v>0</v>
      </c>
      <c r="G47" s="200">
        <f>SUM(G44:G46)</f>
        <v>0</v>
      </c>
    </row>
    <row r="48" spans="1:9" s="186" customFormat="1" ht="21" customHeight="1">
      <c r="A48" s="188"/>
      <c r="B48" s="410" t="s">
        <v>115</v>
      </c>
      <c r="C48" s="410"/>
      <c r="D48" s="410"/>
      <c r="E48" s="187">
        <f>E37+E43-E47</f>
        <v>26190000</v>
      </c>
      <c r="F48" s="187">
        <f>F37+F43-F47</f>
        <v>2910000</v>
      </c>
      <c r="G48" s="200">
        <f>G37+G43-G47</f>
        <v>29100000</v>
      </c>
    </row>
    <row r="49" spans="1:7" s="195" customFormat="1" ht="13.8">
      <c r="A49" s="199" t="s">
        <v>114</v>
      </c>
      <c r="B49" s="417" t="s">
        <v>113</v>
      </c>
      <c r="C49" s="417"/>
      <c r="D49" s="417"/>
      <c r="E49" s="198"/>
      <c r="F49" s="197"/>
      <c r="G49" s="196"/>
    </row>
    <row r="50" spans="1:7" s="177" customFormat="1" ht="21" customHeight="1">
      <c r="A50" s="194" t="s">
        <v>112</v>
      </c>
      <c r="B50" s="407" t="s">
        <v>135</v>
      </c>
      <c r="C50" s="425"/>
      <c r="D50" s="425"/>
      <c r="E50" s="333"/>
      <c r="F50" s="115">
        <f>G50-E50</f>
        <v>0</v>
      </c>
      <c r="G50" s="334"/>
    </row>
    <row r="51" spans="1:7" s="177" customFormat="1" ht="21" customHeight="1">
      <c r="A51" s="194" t="s">
        <v>111</v>
      </c>
      <c r="B51" s="407" t="s">
        <v>81</v>
      </c>
      <c r="C51" s="425"/>
      <c r="D51" s="425"/>
      <c r="E51" s="334"/>
      <c r="F51" s="115"/>
      <c r="G51" s="334"/>
    </row>
    <row r="52" spans="1:7" s="177" customFormat="1" ht="21" customHeight="1">
      <c r="A52" s="193" t="s">
        <v>110</v>
      </c>
      <c r="B52" s="407" t="s">
        <v>64</v>
      </c>
      <c r="C52" s="407"/>
      <c r="D52" s="407"/>
      <c r="E52" s="161"/>
      <c r="F52" s="115"/>
      <c r="G52" s="334"/>
    </row>
    <row r="53" spans="1:7" s="177" customFormat="1" ht="0.75" customHeight="1">
      <c r="A53" s="192"/>
      <c r="B53" s="408"/>
      <c r="C53" s="409"/>
      <c r="D53" s="409"/>
      <c r="E53" s="191"/>
      <c r="F53" s="190"/>
      <c r="G53" s="189"/>
    </row>
    <row r="54" spans="1:7" s="186" customFormat="1" ht="21" customHeight="1">
      <c r="A54" s="188"/>
      <c r="B54" s="410" t="s">
        <v>109</v>
      </c>
      <c r="C54" s="410"/>
      <c r="D54" s="410"/>
      <c r="E54" s="187"/>
      <c r="F54" s="187">
        <f>SUM(F49:F53)</f>
        <v>0</v>
      </c>
      <c r="G54" s="187">
        <f>SUM(G49:G53)</f>
        <v>0</v>
      </c>
    </row>
    <row r="55" spans="1:7" s="184" customFormat="1" ht="21" customHeight="1" thickBot="1">
      <c r="A55" s="185"/>
      <c r="B55" s="418" t="s">
        <v>108</v>
      </c>
      <c r="C55" s="419"/>
      <c r="D55" s="419"/>
      <c r="E55" s="162"/>
      <c r="F55" s="162"/>
      <c r="G55" s="162"/>
    </row>
    <row r="56" spans="1:7" s="177" customFormat="1" ht="21" customHeight="1" thickTop="1">
      <c r="A56" s="183" t="s">
        <v>107</v>
      </c>
      <c r="B56" s="182" t="s">
        <v>106</v>
      </c>
      <c r="C56" s="182"/>
      <c r="D56" s="182"/>
      <c r="E56" s="182"/>
      <c r="F56" s="182"/>
      <c r="G56" s="181"/>
    </row>
    <row r="57" spans="1:7" s="177" customFormat="1" ht="21" customHeight="1">
      <c r="A57" s="180"/>
      <c r="B57" s="179" t="s">
        <v>105</v>
      </c>
      <c r="C57" s="179"/>
      <c r="D57" s="179"/>
      <c r="E57" s="179"/>
      <c r="F57" s="179"/>
      <c r="G57" s="178"/>
    </row>
    <row r="58" spans="1:7" s="173" customFormat="1" ht="17.25" customHeight="1">
      <c r="A58" s="176"/>
      <c r="B58" s="420" t="s">
        <v>178</v>
      </c>
      <c r="C58" s="420"/>
      <c r="D58" s="420"/>
      <c r="E58" s="420"/>
      <c r="F58" s="175"/>
      <c r="G58" s="174"/>
    </row>
    <row r="59" spans="1:7" ht="15.75" customHeight="1">
      <c r="A59" s="401" t="s">
        <v>49</v>
      </c>
      <c r="B59" s="402"/>
      <c r="C59" s="403"/>
      <c r="D59" s="403"/>
      <c r="E59" s="403"/>
      <c r="F59" s="403"/>
      <c r="G59" s="404"/>
    </row>
    <row r="60" spans="1:7" ht="15.75" customHeight="1">
      <c r="A60" s="396" t="s">
        <v>50</v>
      </c>
      <c r="B60" s="397"/>
      <c r="C60" s="397"/>
      <c r="D60" s="397"/>
      <c r="E60" s="398"/>
      <c r="F60" s="396" t="s">
        <v>104</v>
      </c>
      <c r="G60" s="398"/>
    </row>
    <row r="61" spans="1:7" ht="42.75" customHeight="1">
      <c r="A61" s="168"/>
      <c r="B61" s="167"/>
      <c r="C61" s="169"/>
      <c r="D61" s="168"/>
      <c r="E61" s="167"/>
      <c r="F61" s="168"/>
      <c r="G61" s="167"/>
    </row>
    <row r="62" spans="1:7" ht="13.2">
      <c r="A62" s="172" t="s">
        <v>77</v>
      </c>
      <c r="B62" s="171"/>
      <c r="C62" s="170" t="s">
        <v>82</v>
      </c>
      <c r="D62" s="399"/>
      <c r="E62" s="400"/>
      <c r="F62" s="399" t="s">
        <v>92</v>
      </c>
      <c r="G62" s="400"/>
    </row>
    <row r="63" spans="1:7" ht="15.75" customHeight="1">
      <c r="A63" s="401" t="s">
        <v>172</v>
      </c>
      <c r="B63" s="402"/>
      <c r="C63" s="403"/>
      <c r="D63" s="403"/>
      <c r="E63" s="403"/>
      <c r="F63" s="403"/>
      <c r="G63" s="404"/>
    </row>
    <row r="64" spans="1:7" ht="15.75" customHeight="1">
      <c r="A64" s="396" t="s">
        <v>78</v>
      </c>
      <c r="B64" s="397"/>
      <c r="C64" s="405"/>
      <c r="D64" s="405"/>
      <c r="E64" s="405"/>
      <c r="F64" s="405"/>
      <c r="G64" s="406"/>
    </row>
    <row r="65" spans="1:7" ht="51.75" customHeight="1">
      <c r="A65" s="168"/>
      <c r="B65" s="167"/>
      <c r="C65" s="169"/>
      <c r="D65" s="168"/>
      <c r="E65" s="167"/>
      <c r="F65" s="168"/>
      <c r="G65" s="167"/>
    </row>
    <row r="66" spans="1:7" ht="13.5" customHeight="1" thickBot="1">
      <c r="A66" s="166" t="s">
        <v>103</v>
      </c>
      <c r="B66" s="165"/>
      <c r="C66" s="164" t="s">
        <v>102</v>
      </c>
      <c r="D66" s="412" t="s">
        <v>101</v>
      </c>
      <c r="E66" s="413"/>
      <c r="F66" s="412"/>
      <c r="G66" s="413"/>
    </row>
    <row r="67" spans="1:7" ht="0.75" customHeight="1">
      <c r="A67" s="388"/>
      <c r="B67" s="389"/>
      <c r="C67" s="389"/>
      <c r="D67" s="389"/>
      <c r="E67" s="389"/>
      <c r="F67" s="389"/>
      <c r="G67" s="390"/>
    </row>
    <row r="68" spans="1:7" ht="18.75" customHeight="1" thickBot="1">
      <c r="A68" s="391" t="s">
        <v>100</v>
      </c>
      <c r="B68" s="392"/>
      <c r="C68" s="393"/>
      <c r="D68" s="394"/>
      <c r="E68" s="394"/>
      <c r="F68" s="394"/>
      <c r="G68" s="395"/>
    </row>
  </sheetData>
  <mergeCells count="46">
    <mergeCell ref="B28:D28"/>
    <mergeCell ref="B6:D6"/>
    <mergeCell ref="B24:D24"/>
    <mergeCell ref="B25:D25"/>
    <mergeCell ref="B26:D26"/>
    <mergeCell ref="B27:D27"/>
    <mergeCell ref="B40:D40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52:D52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A67:G67"/>
    <mergeCell ref="A68:G68"/>
    <mergeCell ref="B2:E2"/>
    <mergeCell ref="D62:E62"/>
    <mergeCell ref="F62:G62"/>
    <mergeCell ref="A63:G63"/>
    <mergeCell ref="A64:G64"/>
    <mergeCell ref="D66:E66"/>
    <mergeCell ref="F66:G66"/>
    <mergeCell ref="B53:D53"/>
    <mergeCell ref="B54:D54"/>
    <mergeCell ref="B55:D55"/>
    <mergeCell ref="B58:E58"/>
    <mergeCell ref="A59:G59"/>
    <mergeCell ref="A60:E60"/>
    <mergeCell ref="F60:G60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topLeftCell="A53" zoomScaleSheetLayoutView="100" zoomScalePageLayoutView="33" workbookViewId="0">
      <selection activeCell="D74" sqref="D74"/>
    </sheetView>
  </sheetViews>
  <sheetFormatPr defaultColWidth="20.6640625" defaultRowHeight="19.5" customHeight="1"/>
  <cols>
    <col min="1" max="1" width="15.6640625" style="163" customWidth="1"/>
    <col min="2" max="2" width="15.88671875" style="163" customWidth="1"/>
    <col min="3" max="3" width="22" style="163" customWidth="1"/>
    <col min="4" max="4" width="21.33203125" style="163" customWidth="1"/>
    <col min="5" max="5" width="18.44140625" style="163" customWidth="1"/>
    <col min="6" max="7" width="24" style="163" customWidth="1"/>
    <col min="8" max="8" width="20.6640625" style="163"/>
    <col min="9" max="9" width="20.6640625" style="163" customWidth="1"/>
    <col min="10" max="16384" width="20.6640625" style="163"/>
  </cols>
  <sheetData>
    <row r="1" spans="1:7" s="318" customFormat="1" ht="54.75" customHeight="1" thickBot="1">
      <c r="A1" s="323"/>
      <c r="B1" s="322"/>
      <c r="C1" s="447" t="s">
        <v>1</v>
      </c>
      <c r="D1" s="447"/>
      <c r="E1" s="447"/>
      <c r="F1" s="447"/>
      <c r="G1" s="319"/>
    </row>
    <row r="2" spans="1:7" ht="24.75" customHeight="1">
      <c r="A2" s="317"/>
      <c r="B2" s="441" t="s">
        <v>173</v>
      </c>
      <c r="C2" s="442"/>
      <c r="D2" s="442"/>
      <c r="E2" s="443"/>
      <c r="F2" s="313" t="s">
        <v>53</v>
      </c>
      <c r="G2" s="312" t="s">
        <v>174</v>
      </c>
    </row>
    <row r="3" spans="1:7" s="173" customFormat="1" ht="15.6">
      <c r="A3" s="298" t="s">
        <v>2</v>
      </c>
      <c r="B3" s="305" t="s">
        <v>137</v>
      </c>
      <c r="C3" s="307"/>
      <c r="D3" s="304"/>
      <c r="E3" s="311" t="s">
        <v>3</v>
      </c>
      <c r="F3" s="311"/>
      <c r="G3" s="310"/>
    </row>
    <row r="4" spans="1:7" s="173" customFormat="1" ht="15.6">
      <c r="A4" s="298" t="s">
        <v>4</v>
      </c>
      <c r="B4" s="305" t="s">
        <v>54</v>
      </c>
      <c r="C4" s="307"/>
      <c r="D4" s="306"/>
      <c r="E4" s="309" t="s">
        <v>134</v>
      </c>
      <c r="F4" s="308"/>
      <c r="G4" s="259">
        <v>42612</v>
      </c>
    </row>
    <row r="5" spans="1:7" s="173" customFormat="1" ht="15">
      <c r="A5" s="298" t="s">
        <v>56</v>
      </c>
      <c r="B5" s="305" t="s">
        <v>133</v>
      </c>
      <c r="C5" s="307"/>
      <c r="D5" s="306"/>
      <c r="E5" s="301" t="s">
        <v>132</v>
      </c>
      <c r="F5" s="300"/>
      <c r="G5" s="299"/>
    </row>
    <row r="6" spans="1:7" s="173" customFormat="1" ht="15.6" customHeight="1">
      <c r="A6" s="298" t="s">
        <v>6</v>
      </c>
      <c r="B6" s="305" t="s">
        <v>146</v>
      </c>
      <c r="C6" s="179"/>
      <c r="D6" s="304"/>
      <c r="E6" s="301" t="s">
        <v>57</v>
      </c>
      <c r="F6" s="300"/>
      <c r="G6" s="299"/>
    </row>
    <row r="7" spans="1:7" s="173" customFormat="1" ht="15" customHeight="1">
      <c r="A7" s="298"/>
      <c r="B7" s="303"/>
      <c r="C7" s="302"/>
      <c r="D7" s="295"/>
      <c r="E7" s="301" t="s">
        <v>131</v>
      </c>
      <c r="F7" s="300"/>
      <c r="G7" s="299">
        <v>42611</v>
      </c>
    </row>
    <row r="8" spans="1:7" s="173" customFormat="1" ht="16.5" customHeight="1">
      <c r="A8" s="298"/>
      <c r="B8" s="297"/>
      <c r="C8" s="296"/>
      <c r="D8" s="295"/>
      <c r="E8" s="294" t="s">
        <v>58</v>
      </c>
      <c r="F8" s="293"/>
      <c r="G8" s="292"/>
    </row>
    <row r="9" spans="1:7" s="173" customFormat="1" ht="16.2" thickBot="1">
      <c r="A9" s="291"/>
      <c r="B9" s="290"/>
      <c r="C9" s="289"/>
      <c r="D9" s="287"/>
      <c r="E9" s="288" t="s">
        <v>7</v>
      </c>
      <c r="F9" s="287"/>
      <c r="G9" s="286"/>
    </row>
    <row r="10" spans="1:7" ht="13.2">
      <c r="A10" s="285" t="s">
        <v>8</v>
      </c>
      <c r="B10" s="284"/>
      <c r="C10" s="284"/>
      <c r="D10" s="284"/>
      <c r="E10" s="284"/>
      <c r="F10" s="284"/>
      <c r="G10" s="283"/>
    </row>
    <row r="11" spans="1:7" ht="15" customHeight="1">
      <c r="A11" s="278" t="s">
        <v>59</v>
      </c>
      <c r="B11" s="282" t="s">
        <v>138</v>
      </c>
      <c r="C11" s="281"/>
      <c r="D11" s="280">
        <v>42370</v>
      </c>
      <c r="E11" s="278" t="s">
        <v>11</v>
      </c>
      <c r="F11" s="277"/>
      <c r="G11" s="279"/>
    </row>
    <row r="12" spans="1:7" ht="13.8">
      <c r="A12" s="278" t="s">
        <v>10</v>
      </c>
      <c r="B12" s="277"/>
      <c r="C12" s="276"/>
      <c r="D12" s="280">
        <v>42370</v>
      </c>
      <c r="E12" s="278"/>
      <c r="F12" s="277"/>
      <c r="G12" s="279"/>
    </row>
    <row r="13" spans="1:7" ht="13.8">
      <c r="A13" s="278" t="s">
        <v>130</v>
      </c>
      <c r="B13" s="277"/>
      <c r="C13" s="276"/>
      <c r="D13" s="236"/>
      <c r="E13" s="275"/>
      <c r="F13" s="274"/>
      <c r="G13" s="273"/>
    </row>
    <row r="14" spans="1:7" ht="14.4" thickBot="1">
      <c r="A14" s="265" t="s">
        <v>12</v>
      </c>
      <c r="B14" s="237"/>
      <c r="C14" s="272"/>
      <c r="D14" s="236" t="s">
        <v>129</v>
      </c>
      <c r="E14" s="271"/>
      <c r="F14" s="270"/>
      <c r="G14" s="231"/>
    </row>
    <row r="15" spans="1:7" ht="13.8">
      <c r="A15" s="265" t="s">
        <v>128</v>
      </c>
      <c r="B15" s="237"/>
      <c r="C15" s="264"/>
      <c r="D15" s="269">
        <v>4100000</v>
      </c>
      <c r="E15" s="268" t="s">
        <v>127</v>
      </c>
      <c r="F15" s="267"/>
      <c r="G15" s="266">
        <v>820000</v>
      </c>
    </row>
    <row r="16" spans="1:7" ht="13.8">
      <c r="A16" s="265" t="s">
        <v>15</v>
      </c>
      <c r="B16" s="237"/>
      <c r="C16" s="264"/>
      <c r="D16" s="263"/>
      <c r="E16" s="262" t="s">
        <v>126</v>
      </c>
      <c r="F16" s="261"/>
      <c r="G16" s="325" t="s">
        <v>147</v>
      </c>
    </row>
    <row r="17" spans="1:7" ht="16.2" thickBot="1">
      <c r="A17" s="255" t="s">
        <v>17</v>
      </c>
      <c r="B17" s="179"/>
      <c r="C17" s="260"/>
      <c r="D17" s="259">
        <v>42566</v>
      </c>
      <c r="E17" s="258" t="s">
        <v>125</v>
      </c>
      <c r="F17" s="257"/>
      <c r="G17" s="256"/>
    </row>
    <row r="18" spans="1:7" ht="13.8">
      <c r="A18" s="255" t="s">
        <v>124</v>
      </c>
      <c r="B18" s="179"/>
      <c r="C18" s="254"/>
      <c r="D18" s="253">
        <v>411791</v>
      </c>
      <c r="E18" s="252"/>
      <c r="F18" s="251"/>
      <c r="G18" s="250"/>
    </row>
    <row r="19" spans="1:7" ht="15" customHeight="1">
      <c r="A19" s="249" t="s">
        <v>20</v>
      </c>
      <c r="B19" s="248"/>
      <c r="C19" s="247"/>
      <c r="D19" s="246">
        <f>F48</f>
        <v>410000</v>
      </c>
      <c r="E19" s="238"/>
      <c r="F19" s="237"/>
      <c r="G19" s="236"/>
    </row>
    <row r="20" spans="1:7" ht="13.8">
      <c r="A20" s="238" t="s">
        <v>22</v>
      </c>
      <c r="B20" s="245"/>
      <c r="C20" s="244"/>
      <c r="D20" s="243" t="s">
        <v>91</v>
      </c>
      <c r="E20" s="238"/>
      <c r="F20" s="237"/>
      <c r="G20" s="236"/>
    </row>
    <row r="21" spans="1:7" ht="13.8">
      <c r="A21" s="242" t="s">
        <v>123</v>
      </c>
      <c r="B21" s="241"/>
      <c r="C21" s="240"/>
      <c r="D21" s="239">
        <v>5000533622</v>
      </c>
      <c r="E21" s="238"/>
      <c r="F21" s="237"/>
      <c r="G21" s="236"/>
    </row>
    <row r="22" spans="1:7" ht="15" customHeight="1" thickBot="1">
      <c r="A22" s="233" t="s">
        <v>23</v>
      </c>
      <c r="B22" s="232"/>
      <c r="C22" s="235"/>
      <c r="D22" s="234" t="s">
        <v>80</v>
      </c>
      <c r="E22" s="233"/>
      <c r="F22" s="232"/>
      <c r="G22" s="231"/>
    </row>
    <row r="23" spans="1:7" s="186" customFormat="1" ht="15.75" customHeight="1">
      <c r="A23" s="230" t="s">
        <v>24</v>
      </c>
      <c r="B23" s="229"/>
      <c r="C23" s="229"/>
      <c r="D23" s="229"/>
      <c r="E23" s="229"/>
      <c r="F23" s="229"/>
      <c r="G23" s="228"/>
    </row>
    <row r="24" spans="1:7" s="223" customFormat="1" ht="13.8">
      <c r="A24" s="227" t="s">
        <v>0</v>
      </c>
      <c r="B24" s="433" t="s">
        <v>25</v>
      </c>
      <c r="C24" s="433"/>
      <c r="D24" s="433"/>
      <c r="E24" s="330" t="s">
        <v>26</v>
      </c>
      <c r="F24" s="225" t="s">
        <v>27</v>
      </c>
      <c r="G24" s="224" t="s">
        <v>28</v>
      </c>
    </row>
    <row r="25" spans="1:7" s="195" customFormat="1" ht="13.8">
      <c r="A25" s="199" t="s">
        <v>29</v>
      </c>
      <c r="B25" s="417" t="s">
        <v>30</v>
      </c>
      <c r="C25" s="417"/>
      <c r="D25" s="417"/>
      <c r="E25" s="222"/>
      <c r="F25" s="221"/>
      <c r="G25" s="220"/>
    </row>
    <row r="26" spans="1:7" s="214" customFormat="1" ht="21" customHeight="1">
      <c r="A26" s="204" t="s">
        <v>139</v>
      </c>
      <c r="B26" s="434" t="s">
        <v>144</v>
      </c>
      <c r="C26" s="435"/>
      <c r="D26" s="436"/>
      <c r="E26" s="203">
        <v>820000</v>
      </c>
      <c r="F26" s="203">
        <f>G26-E26</f>
        <v>0</v>
      </c>
      <c r="G26" s="218">
        <v>820000</v>
      </c>
    </row>
    <row r="27" spans="1:7" s="214" customFormat="1" ht="21" customHeight="1">
      <c r="A27" s="194" t="s">
        <v>140</v>
      </c>
      <c r="B27" s="434" t="s">
        <v>151</v>
      </c>
      <c r="C27" s="435"/>
      <c r="D27" s="436"/>
      <c r="E27" s="203">
        <v>1640000</v>
      </c>
      <c r="F27" s="203">
        <f>G27-E27</f>
        <v>0</v>
      </c>
      <c r="G27" s="218">
        <v>1640000</v>
      </c>
    </row>
    <row r="28" spans="1:7" s="214" customFormat="1" ht="21" customHeight="1">
      <c r="A28" s="194" t="s">
        <v>141</v>
      </c>
      <c r="B28" s="434" t="s">
        <v>142</v>
      </c>
      <c r="C28" s="435"/>
      <c r="D28" s="436"/>
      <c r="E28" s="203">
        <v>1230000</v>
      </c>
      <c r="F28" s="203">
        <f>G28-E28</f>
        <v>0</v>
      </c>
      <c r="G28" s="218">
        <v>1230000</v>
      </c>
    </row>
    <row r="29" spans="1:7" s="214" customFormat="1" ht="21" customHeight="1">
      <c r="A29" s="194" t="s">
        <v>149</v>
      </c>
      <c r="B29" s="444" t="s">
        <v>143</v>
      </c>
      <c r="C29" s="445"/>
      <c r="D29" s="446"/>
      <c r="E29" s="203"/>
      <c r="F29" s="203">
        <v>410000</v>
      </c>
      <c r="G29" s="218">
        <v>410000</v>
      </c>
    </row>
    <row r="30" spans="1:7" s="214" customFormat="1" ht="0.75" customHeight="1">
      <c r="A30" s="192"/>
      <c r="B30" s="407"/>
      <c r="C30" s="407"/>
      <c r="D30" s="407"/>
      <c r="E30" s="190"/>
      <c r="F30" s="217"/>
      <c r="G30" s="216"/>
    </row>
    <row r="31" spans="1:7" s="186" customFormat="1" ht="21" customHeight="1">
      <c r="A31" s="188"/>
      <c r="B31" s="410" t="s">
        <v>31</v>
      </c>
      <c r="C31" s="440"/>
      <c r="D31" s="440"/>
      <c r="E31" s="187">
        <v>3690000</v>
      </c>
      <c r="F31" s="187">
        <f>SUM(F27:F30)</f>
        <v>410000</v>
      </c>
      <c r="G31" s="187">
        <f>SUM(G26:G30)</f>
        <v>4100000</v>
      </c>
    </row>
    <row r="32" spans="1:7" s="195" customFormat="1" ht="13.8">
      <c r="A32" s="199" t="s">
        <v>32</v>
      </c>
      <c r="B32" s="417" t="s">
        <v>33</v>
      </c>
      <c r="C32" s="417"/>
      <c r="D32" s="417"/>
      <c r="E32" s="198"/>
      <c r="F32" s="197"/>
      <c r="G32" s="196"/>
    </row>
    <row r="33" spans="1:9" s="214" customFormat="1" ht="15" customHeight="1">
      <c r="A33" s="215" t="s">
        <v>74</v>
      </c>
      <c r="B33" s="383" t="s">
        <v>148</v>
      </c>
      <c r="C33" s="383"/>
      <c r="D33" s="383"/>
      <c r="E33" s="203"/>
      <c r="F33" s="203">
        <f>G33-E33</f>
        <v>0</v>
      </c>
      <c r="G33" s="202"/>
    </row>
    <row r="34" spans="1:9" s="177" customFormat="1" ht="15.75" customHeight="1">
      <c r="A34" s="194" t="s">
        <v>75</v>
      </c>
      <c r="B34" s="407" t="s">
        <v>122</v>
      </c>
      <c r="C34" s="407"/>
      <c r="D34" s="407"/>
      <c r="E34" s="203"/>
      <c r="F34" s="203">
        <f>G34-E34</f>
        <v>0</v>
      </c>
      <c r="G34" s="213"/>
    </row>
    <row r="35" spans="1:9" s="177" customFormat="1" ht="18" customHeight="1">
      <c r="A35" s="194" t="s">
        <v>34</v>
      </c>
      <c r="B35" s="407" t="s">
        <v>121</v>
      </c>
      <c r="C35" s="407"/>
      <c r="D35" s="407"/>
      <c r="E35" s="203"/>
      <c r="F35" s="212">
        <f>G35-E35</f>
        <v>0</v>
      </c>
      <c r="G35" s="202"/>
    </row>
    <row r="36" spans="1:9" s="177" customFormat="1" ht="0.75" customHeight="1">
      <c r="A36" s="211"/>
      <c r="B36" s="407"/>
      <c r="C36" s="407"/>
      <c r="D36" s="407"/>
      <c r="E36" s="210"/>
      <c r="F36" s="209"/>
      <c r="G36" s="208"/>
    </row>
    <row r="37" spans="1:9" s="186" customFormat="1" ht="21" customHeight="1">
      <c r="A37" s="188"/>
      <c r="B37" s="410" t="s">
        <v>35</v>
      </c>
      <c r="C37" s="410"/>
      <c r="D37" s="410"/>
      <c r="E37" s="187">
        <v>3690000</v>
      </c>
      <c r="F37" s="187">
        <f>SUM(F31:F35)</f>
        <v>410000</v>
      </c>
      <c r="G37" s="200">
        <f>SUM(G31:G35)</f>
        <v>4100000</v>
      </c>
    </row>
    <row r="38" spans="1:9" s="195" customFormat="1" ht="18.75" customHeight="1">
      <c r="A38" s="199" t="s">
        <v>36</v>
      </c>
      <c r="B38" s="417" t="s">
        <v>37</v>
      </c>
      <c r="C38" s="417"/>
      <c r="D38" s="417"/>
      <c r="E38" s="198"/>
      <c r="F38" s="197"/>
      <c r="G38" s="196"/>
    </row>
    <row r="39" spans="1:9" ht="23.25" customHeight="1">
      <c r="A39" s="204" t="s">
        <v>38</v>
      </c>
      <c r="B39" s="434" t="s">
        <v>150</v>
      </c>
      <c r="C39" s="435"/>
      <c r="D39" s="436"/>
      <c r="E39" s="203"/>
      <c r="F39" s="203"/>
      <c r="G39" s="202"/>
      <c r="I39" s="207"/>
    </row>
    <row r="40" spans="1:9" ht="21" customHeight="1">
      <c r="A40" s="204" t="s">
        <v>69</v>
      </c>
      <c r="B40" s="421" t="s">
        <v>120</v>
      </c>
      <c r="C40" s="422"/>
      <c r="D40" s="423"/>
      <c r="E40" s="203"/>
      <c r="F40" s="203">
        <f>G40-E40</f>
        <v>0</v>
      </c>
      <c r="G40" s="202"/>
      <c r="I40" s="207"/>
    </row>
    <row r="41" spans="1:9" ht="21" customHeight="1">
      <c r="A41" s="204" t="s">
        <v>70</v>
      </c>
      <c r="B41" s="414" t="s">
        <v>119</v>
      </c>
      <c r="C41" s="415"/>
      <c r="D41" s="416"/>
      <c r="E41" s="203"/>
      <c r="F41" s="203">
        <f>G41-E41</f>
        <v>0</v>
      </c>
      <c r="G41" s="202"/>
    </row>
    <row r="42" spans="1:9" ht="0.75" customHeight="1">
      <c r="A42" s="204"/>
      <c r="B42" s="414"/>
      <c r="C42" s="415"/>
      <c r="D42" s="416"/>
      <c r="E42" s="203"/>
      <c r="F42" s="203"/>
      <c r="G42" s="202"/>
    </row>
    <row r="43" spans="1:9" s="186" customFormat="1" ht="21" customHeight="1">
      <c r="A43" s="201"/>
      <c r="B43" s="410" t="s">
        <v>39</v>
      </c>
      <c r="C43" s="410"/>
      <c r="D43" s="410"/>
      <c r="E43" s="187">
        <v>0</v>
      </c>
      <c r="F43" s="187">
        <f>SUM(F38:F42)</f>
        <v>0</v>
      </c>
      <c r="G43" s="200">
        <f>SUM(G38:G42)</f>
        <v>0</v>
      </c>
    </row>
    <row r="44" spans="1:9" s="195" customFormat="1" ht="13.8">
      <c r="A44" s="199" t="s">
        <v>41</v>
      </c>
      <c r="B44" s="417" t="s">
        <v>118</v>
      </c>
      <c r="C44" s="417"/>
      <c r="D44" s="417"/>
      <c r="E44" s="198"/>
      <c r="F44" s="197"/>
      <c r="G44" s="196"/>
    </row>
    <row r="45" spans="1:9" s="177" customFormat="1" ht="21" customHeight="1">
      <c r="A45" s="194" t="s">
        <v>43</v>
      </c>
      <c r="B45" s="421" t="s">
        <v>117</v>
      </c>
      <c r="C45" s="422"/>
      <c r="D45" s="423"/>
      <c r="E45" s="206"/>
      <c r="F45" s="206"/>
      <c r="G45" s="205"/>
    </row>
    <row r="46" spans="1:9" ht="0.75" customHeight="1">
      <c r="A46" s="204"/>
      <c r="B46" s="414"/>
      <c r="C46" s="415"/>
      <c r="D46" s="416"/>
      <c r="E46" s="203"/>
      <c r="F46" s="203"/>
      <c r="G46" s="202"/>
    </row>
    <row r="47" spans="1:9" s="186" customFormat="1" ht="21" customHeight="1">
      <c r="A47" s="201"/>
      <c r="B47" s="410" t="s">
        <v>116</v>
      </c>
      <c r="C47" s="410"/>
      <c r="D47" s="410"/>
      <c r="E47" s="187">
        <v>0</v>
      </c>
      <c r="F47" s="187">
        <f>SUM(F44:F46)</f>
        <v>0</v>
      </c>
      <c r="G47" s="200">
        <f>SUM(G44:G46)</f>
        <v>0</v>
      </c>
    </row>
    <row r="48" spans="1:9" s="186" customFormat="1" ht="21" customHeight="1">
      <c r="A48" s="188"/>
      <c r="B48" s="410" t="s">
        <v>115</v>
      </c>
      <c r="C48" s="410"/>
      <c r="D48" s="410"/>
      <c r="E48" s="187">
        <v>3690000</v>
      </c>
      <c r="F48" s="187">
        <f>F37+F43-F47</f>
        <v>410000</v>
      </c>
      <c r="G48" s="200">
        <f>G37+G43-G47</f>
        <v>4100000</v>
      </c>
    </row>
    <row r="49" spans="1:7" s="195" customFormat="1" ht="13.8">
      <c r="A49" s="199" t="s">
        <v>114</v>
      </c>
      <c r="B49" s="417" t="s">
        <v>113</v>
      </c>
      <c r="C49" s="417"/>
      <c r="D49" s="417"/>
      <c r="E49" s="198"/>
      <c r="F49" s="197"/>
      <c r="G49" s="196"/>
    </row>
    <row r="50" spans="1:7" s="177" customFormat="1" ht="21" customHeight="1">
      <c r="A50" s="194" t="s">
        <v>112</v>
      </c>
      <c r="B50" s="407" t="s">
        <v>135</v>
      </c>
      <c r="C50" s="425"/>
      <c r="D50" s="425"/>
      <c r="E50" s="92"/>
      <c r="F50" s="115"/>
      <c r="G50" s="161"/>
    </row>
    <row r="51" spans="1:7" s="177" customFormat="1" ht="21" customHeight="1">
      <c r="A51" s="194" t="s">
        <v>111</v>
      </c>
      <c r="B51" s="407" t="s">
        <v>81</v>
      </c>
      <c r="C51" s="425"/>
      <c r="D51" s="425"/>
      <c r="E51" s="92"/>
      <c r="F51" s="115"/>
      <c r="G51" s="161"/>
    </row>
    <row r="52" spans="1:7" s="177" customFormat="1" ht="21" customHeight="1">
      <c r="A52" s="193" t="s">
        <v>110</v>
      </c>
      <c r="B52" s="407" t="s">
        <v>64</v>
      </c>
      <c r="C52" s="407"/>
      <c r="D52" s="407"/>
      <c r="E52" s="161"/>
      <c r="F52" s="115"/>
      <c r="G52" s="161"/>
    </row>
    <row r="53" spans="1:7" s="177" customFormat="1" ht="0.75" customHeight="1">
      <c r="A53" s="192"/>
      <c r="B53" s="408"/>
      <c r="C53" s="409"/>
      <c r="D53" s="409"/>
      <c r="E53" s="191"/>
      <c r="F53" s="190"/>
      <c r="G53" s="189"/>
    </row>
    <row r="54" spans="1:7" s="186" customFormat="1" ht="21" customHeight="1">
      <c r="A54" s="188"/>
      <c r="B54" s="410" t="s">
        <v>109</v>
      </c>
      <c r="C54" s="410"/>
      <c r="D54" s="410"/>
      <c r="E54" s="187">
        <v>0</v>
      </c>
      <c r="F54" s="187">
        <f>SUM(F49:F53)</f>
        <v>0</v>
      </c>
      <c r="G54" s="187">
        <f>SUM(G49:G53)</f>
        <v>0</v>
      </c>
    </row>
    <row r="55" spans="1:7" s="184" customFormat="1" ht="21" customHeight="1" thickBot="1">
      <c r="A55" s="185"/>
      <c r="B55" s="418" t="s">
        <v>108</v>
      </c>
      <c r="C55" s="419"/>
      <c r="D55" s="419"/>
      <c r="E55" s="162"/>
      <c r="F55" s="324"/>
      <c r="G55" s="162"/>
    </row>
    <row r="56" spans="1:7" s="177" customFormat="1" ht="21" customHeight="1" thickTop="1">
      <c r="A56" s="183" t="s">
        <v>107</v>
      </c>
      <c r="B56" s="182" t="s">
        <v>106</v>
      </c>
      <c r="C56" s="182"/>
      <c r="D56" s="182"/>
      <c r="E56" s="182"/>
      <c r="F56" s="182"/>
      <c r="G56" s="181"/>
    </row>
    <row r="57" spans="1:7" s="177" customFormat="1" ht="21" customHeight="1">
      <c r="A57" s="180"/>
      <c r="B57" s="179" t="s">
        <v>105</v>
      </c>
      <c r="C57" s="179"/>
      <c r="D57" s="179"/>
      <c r="E57" s="179"/>
      <c r="F57" s="179"/>
      <c r="G57" s="178"/>
    </row>
    <row r="58" spans="1:7" s="173" customFormat="1" ht="15.75" customHeight="1">
      <c r="A58" s="176"/>
      <c r="B58" s="420" t="s">
        <v>175</v>
      </c>
      <c r="C58" s="420"/>
      <c r="D58" s="420"/>
      <c r="E58" s="420"/>
      <c r="F58" s="175"/>
      <c r="G58" s="174"/>
    </row>
    <row r="59" spans="1:7" ht="15.75" customHeight="1">
      <c r="A59" s="401" t="s">
        <v>49</v>
      </c>
      <c r="B59" s="402"/>
      <c r="C59" s="403"/>
      <c r="D59" s="403"/>
      <c r="E59" s="403"/>
      <c r="F59" s="403"/>
      <c r="G59" s="404"/>
    </row>
    <row r="60" spans="1:7" ht="15.75" customHeight="1">
      <c r="A60" s="396" t="s">
        <v>50</v>
      </c>
      <c r="B60" s="397"/>
      <c r="C60" s="397"/>
      <c r="D60" s="397"/>
      <c r="E60" s="398"/>
      <c r="F60" s="396" t="s">
        <v>104</v>
      </c>
      <c r="G60" s="398"/>
    </row>
    <row r="61" spans="1:7" ht="42.75" customHeight="1">
      <c r="A61" s="168"/>
      <c r="B61" s="167"/>
      <c r="C61" s="169"/>
      <c r="D61" s="168"/>
      <c r="E61" s="167"/>
      <c r="F61" s="168"/>
      <c r="G61" s="167"/>
    </row>
    <row r="62" spans="1:7" ht="13.2">
      <c r="A62" s="172" t="s">
        <v>77</v>
      </c>
      <c r="B62" s="171"/>
      <c r="C62" s="170" t="s">
        <v>82</v>
      </c>
      <c r="D62" s="399"/>
      <c r="E62" s="400"/>
      <c r="F62" s="399" t="s">
        <v>92</v>
      </c>
      <c r="G62" s="400"/>
    </row>
    <row r="63" spans="1:7" ht="15.75" customHeight="1">
      <c r="A63" s="401" t="s">
        <v>153</v>
      </c>
      <c r="B63" s="402"/>
      <c r="C63" s="403"/>
      <c r="D63" s="403"/>
      <c r="E63" s="403"/>
      <c r="F63" s="403"/>
      <c r="G63" s="404"/>
    </row>
    <row r="64" spans="1:7" ht="15.75" customHeight="1">
      <c r="A64" s="396" t="s">
        <v>78</v>
      </c>
      <c r="B64" s="397"/>
      <c r="C64" s="405"/>
      <c r="D64" s="405"/>
      <c r="E64" s="405"/>
      <c r="F64" s="405"/>
      <c r="G64" s="406"/>
    </row>
    <row r="65" spans="1:7" ht="51.75" customHeight="1">
      <c r="A65" s="168"/>
      <c r="B65" s="167"/>
      <c r="C65" s="169"/>
      <c r="D65" s="168"/>
      <c r="E65" s="167"/>
      <c r="F65" s="168"/>
      <c r="G65" s="167"/>
    </row>
    <row r="66" spans="1:7" ht="13.5" customHeight="1" thickBot="1">
      <c r="A66" s="166" t="s">
        <v>103</v>
      </c>
      <c r="B66" s="165"/>
      <c r="C66" s="164" t="s">
        <v>102</v>
      </c>
      <c r="D66" s="412" t="s">
        <v>101</v>
      </c>
      <c r="E66" s="413"/>
      <c r="F66" s="412"/>
      <c r="G66" s="413"/>
    </row>
    <row r="67" spans="1:7" ht="0.75" customHeight="1">
      <c r="A67" s="388"/>
      <c r="B67" s="389"/>
      <c r="C67" s="389"/>
      <c r="D67" s="389"/>
      <c r="E67" s="389"/>
      <c r="F67" s="389"/>
      <c r="G67" s="390"/>
    </row>
    <row r="68" spans="1:7" ht="13.8" thickBot="1">
      <c r="A68" s="391" t="s">
        <v>100</v>
      </c>
      <c r="B68" s="392"/>
      <c r="C68" s="393"/>
      <c r="D68" s="394"/>
      <c r="E68" s="394"/>
      <c r="F68" s="394"/>
      <c r="G68" s="395"/>
    </row>
  </sheetData>
  <mergeCells count="46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67:G67"/>
    <mergeCell ref="A68:G68"/>
    <mergeCell ref="B2:E2"/>
    <mergeCell ref="C1:F1"/>
    <mergeCell ref="D62:E62"/>
    <mergeCell ref="F62:G62"/>
    <mergeCell ref="A63:G63"/>
    <mergeCell ref="A64:G64"/>
    <mergeCell ref="D66:E66"/>
    <mergeCell ref="F66:G66"/>
    <mergeCell ref="B54:D54"/>
    <mergeCell ref="B55:D55"/>
    <mergeCell ref="B58:E58"/>
    <mergeCell ref="A59:G59"/>
    <mergeCell ref="A60:E60"/>
    <mergeCell ref="F60:G60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topLeftCell="A15" zoomScaleSheetLayoutView="100" zoomScalePageLayoutView="33" workbookViewId="0">
      <selection activeCell="F40" sqref="F40"/>
    </sheetView>
  </sheetViews>
  <sheetFormatPr defaultColWidth="20.6640625" defaultRowHeight="19.5" customHeight="1"/>
  <cols>
    <col min="1" max="1" width="15.6640625" style="163" customWidth="1"/>
    <col min="2" max="2" width="15.88671875" style="163" customWidth="1"/>
    <col min="3" max="3" width="22" style="163" customWidth="1"/>
    <col min="4" max="4" width="21.33203125" style="163" customWidth="1"/>
    <col min="5" max="5" width="18.44140625" style="163" customWidth="1"/>
    <col min="6" max="7" width="24" style="163" customWidth="1"/>
    <col min="8" max="8" width="20.6640625" style="163"/>
    <col min="9" max="9" width="20.6640625" style="163" customWidth="1"/>
    <col min="10" max="16384" width="20.6640625" style="163"/>
  </cols>
  <sheetData>
    <row r="1" spans="1:7" s="318" customFormat="1" ht="54.75" customHeight="1" thickBot="1">
      <c r="A1" s="323"/>
      <c r="B1" s="322"/>
      <c r="C1" s="321" t="s">
        <v>1</v>
      </c>
      <c r="D1" s="320"/>
      <c r="E1" s="320"/>
      <c r="F1" s="320"/>
      <c r="G1" s="319"/>
    </row>
    <row r="2" spans="1:7" ht="24.75" customHeight="1">
      <c r="A2" s="317"/>
      <c r="B2" s="316" t="s">
        <v>159</v>
      </c>
      <c r="C2" s="315"/>
      <c r="D2" s="315"/>
      <c r="E2" s="314"/>
      <c r="F2" s="313" t="s">
        <v>160</v>
      </c>
      <c r="G2" s="312" t="s">
        <v>136</v>
      </c>
    </row>
    <row r="3" spans="1:7" s="173" customFormat="1" ht="15.6">
      <c r="A3" s="298" t="s">
        <v>2</v>
      </c>
      <c r="B3" s="305" t="s">
        <v>137</v>
      </c>
      <c r="C3" s="307"/>
      <c r="D3" s="304"/>
      <c r="E3" s="311" t="s">
        <v>3</v>
      </c>
      <c r="F3" s="311"/>
      <c r="G3" s="310"/>
    </row>
    <row r="4" spans="1:7" s="173" customFormat="1" ht="15.6">
      <c r="A4" s="298" t="s">
        <v>4</v>
      </c>
      <c r="B4" s="305" t="s">
        <v>54</v>
      </c>
      <c r="C4" s="307"/>
      <c r="D4" s="306"/>
      <c r="E4" s="309" t="s">
        <v>134</v>
      </c>
      <c r="F4" s="308"/>
      <c r="G4" s="259">
        <v>42577</v>
      </c>
    </row>
    <row r="5" spans="1:7" s="173" customFormat="1" ht="15">
      <c r="A5" s="298" t="s">
        <v>56</v>
      </c>
      <c r="B5" s="305" t="s">
        <v>133</v>
      </c>
      <c r="C5" s="307"/>
      <c r="D5" s="306"/>
      <c r="E5" s="301" t="s">
        <v>132</v>
      </c>
      <c r="F5" s="300"/>
      <c r="G5" s="299"/>
    </row>
    <row r="6" spans="1:7" s="173" customFormat="1" ht="15.6" customHeight="1">
      <c r="A6" s="298" t="s">
        <v>6</v>
      </c>
      <c r="B6" s="430" t="s">
        <v>161</v>
      </c>
      <c r="C6" s="431"/>
      <c r="D6" s="432"/>
      <c r="E6" s="301" t="s">
        <v>57</v>
      </c>
      <c r="F6" s="300"/>
      <c r="G6" s="299"/>
    </row>
    <row r="7" spans="1:7" s="173" customFormat="1" ht="15" customHeight="1">
      <c r="A7" s="298"/>
      <c r="B7" s="303"/>
      <c r="C7" s="302"/>
      <c r="D7" s="295"/>
      <c r="E7" s="301" t="s">
        <v>131</v>
      </c>
      <c r="F7" s="300"/>
      <c r="G7" s="299"/>
    </row>
    <row r="8" spans="1:7" s="173" customFormat="1" ht="16.5" customHeight="1">
      <c r="A8" s="298"/>
      <c r="B8" s="297"/>
      <c r="C8" s="296"/>
      <c r="D8" s="295"/>
      <c r="E8" s="294" t="s">
        <v>58</v>
      </c>
      <c r="F8" s="293"/>
      <c r="G8" s="292"/>
    </row>
    <row r="9" spans="1:7" s="173" customFormat="1" ht="16.2" thickBot="1">
      <c r="A9" s="291"/>
      <c r="B9" s="290"/>
      <c r="C9" s="289"/>
      <c r="D9" s="287"/>
      <c r="E9" s="288" t="s">
        <v>7</v>
      </c>
      <c r="F9" s="287"/>
      <c r="G9" s="286"/>
    </row>
    <row r="10" spans="1:7" ht="13.2">
      <c r="A10" s="285" t="s">
        <v>8</v>
      </c>
      <c r="B10" s="284"/>
      <c r="C10" s="284"/>
      <c r="D10" s="284"/>
      <c r="E10" s="284"/>
      <c r="F10" s="284"/>
      <c r="G10" s="283"/>
    </row>
    <row r="11" spans="1:7" ht="15" customHeight="1">
      <c r="A11" s="278" t="s">
        <v>59</v>
      </c>
      <c r="B11" s="331" t="s">
        <v>162</v>
      </c>
      <c r="C11" s="281"/>
      <c r="D11" s="280">
        <v>42401</v>
      </c>
      <c r="E11" s="278" t="s">
        <v>11</v>
      </c>
      <c r="F11" s="277"/>
      <c r="G11" s="279"/>
    </row>
    <row r="12" spans="1:7" ht="13.8">
      <c r="A12" s="278" t="s">
        <v>10</v>
      </c>
      <c r="B12" s="277"/>
      <c r="C12" s="276"/>
      <c r="D12" s="280"/>
      <c r="E12" s="278"/>
      <c r="F12" s="277"/>
      <c r="G12" s="279"/>
    </row>
    <row r="13" spans="1:7" ht="13.8">
      <c r="A13" s="278" t="s">
        <v>130</v>
      </c>
      <c r="B13" s="277"/>
      <c r="C13" s="276"/>
      <c r="D13" s="236"/>
      <c r="E13" s="275"/>
      <c r="F13" s="274"/>
      <c r="G13" s="273"/>
    </row>
    <row r="14" spans="1:7" ht="14.4" thickBot="1">
      <c r="A14" s="265" t="s">
        <v>12</v>
      </c>
      <c r="B14" s="237"/>
      <c r="C14" s="272"/>
      <c r="D14" s="236"/>
      <c r="E14" s="271"/>
      <c r="F14" s="270"/>
      <c r="G14" s="231"/>
    </row>
    <row r="15" spans="1:7" ht="13.8">
      <c r="A15" s="265" t="s">
        <v>128</v>
      </c>
      <c r="B15" s="237"/>
      <c r="C15" s="264"/>
      <c r="D15" s="269">
        <v>29100000</v>
      </c>
      <c r="E15" s="268" t="s">
        <v>163</v>
      </c>
      <c r="F15" s="267"/>
      <c r="G15" s="266"/>
    </row>
    <row r="16" spans="1:7" ht="13.8">
      <c r="A16" s="265" t="s">
        <v>15</v>
      </c>
      <c r="B16" s="237"/>
      <c r="C16" s="264"/>
      <c r="D16" s="263"/>
      <c r="E16" s="262" t="s">
        <v>164</v>
      </c>
      <c r="F16" s="261"/>
      <c r="G16" s="332"/>
    </row>
    <row r="17" spans="1:7" ht="16.2" thickBot="1">
      <c r="A17" s="255" t="s">
        <v>17</v>
      </c>
      <c r="B17" s="179"/>
      <c r="C17" s="260"/>
      <c r="D17" s="259"/>
      <c r="E17" s="258" t="s">
        <v>165</v>
      </c>
      <c r="F17" s="257"/>
      <c r="G17" s="256"/>
    </row>
    <row r="18" spans="1:7" ht="13.8">
      <c r="A18" s="255" t="s">
        <v>124</v>
      </c>
      <c r="B18" s="179"/>
      <c r="C18" s="254"/>
      <c r="D18" s="253">
        <v>29100000</v>
      </c>
      <c r="E18" s="252"/>
      <c r="F18" s="251"/>
      <c r="G18" s="250"/>
    </row>
    <row r="19" spans="1:7" ht="15" customHeight="1">
      <c r="A19" s="249" t="s">
        <v>20</v>
      </c>
      <c r="B19" s="248"/>
      <c r="C19" s="247"/>
      <c r="D19" s="246">
        <f>F48</f>
        <v>29100000</v>
      </c>
      <c r="E19" s="238"/>
      <c r="F19" s="237"/>
      <c r="G19" s="236"/>
    </row>
    <row r="20" spans="1:7" ht="13.8">
      <c r="A20" s="238" t="s">
        <v>22</v>
      </c>
      <c r="B20" s="245"/>
      <c r="C20" s="244"/>
      <c r="D20" s="243" t="s">
        <v>91</v>
      </c>
      <c r="E20" s="238"/>
      <c r="F20" s="237"/>
      <c r="G20" s="236"/>
    </row>
    <row r="21" spans="1:7" ht="13.8">
      <c r="A21" s="242" t="s">
        <v>123</v>
      </c>
      <c r="B21" s="241"/>
      <c r="C21" s="240"/>
      <c r="D21" s="239">
        <v>5000533622</v>
      </c>
      <c r="E21" s="238"/>
      <c r="F21" s="237"/>
      <c r="G21" s="236"/>
    </row>
    <row r="22" spans="1:7" ht="15" customHeight="1" thickBot="1">
      <c r="A22" s="233" t="s">
        <v>23</v>
      </c>
      <c r="B22" s="232"/>
      <c r="C22" s="235"/>
      <c r="D22" s="234" t="s">
        <v>80</v>
      </c>
      <c r="E22" s="233"/>
      <c r="F22" s="232"/>
      <c r="G22" s="231"/>
    </row>
    <row r="23" spans="1:7" s="186" customFormat="1" ht="15.75" customHeight="1">
      <c r="A23" s="230" t="s">
        <v>24</v>
      </c>
      <c r="B23" s="229"/>
      <c r="C23" s="229"/>
      <c r="D23" s="229"/>
      <c r="E23" s="229"/>
      <c r="F23" s="229"/>
      <c r="G23" s="228"/>
    </row>
    <row r="24" spans="1:7" s="223" customFormat="1" ht="13.8">
      <c r="A24" s="227" t="s">
        <v>0</v>
      </c>
      <c r="B24" s="433" t="s">
        <v>25</v>
      </c>
      <c r="C24" s="433"/>
      <c r="D24" s="433"/>
      <c r="E24" s="329" t="s">
        <v>26</v>
      </c>
      <c r="F24" s="225" t="s">
        <v>27</v>
      </c>
      <c r="G24" s="224" t="s">
        <v>28</v>
      </c>
    </row>
    <row r="25" spans="1:7" s="195" customFormat="1" ht="13.8">
      <c r="A25" s="199" t="s">
        <v>29</v>
      </c>
      <c r="B25" s="417" t="s">
        <v>30</v>
      </c>
      <c r="C25" s="417"/>
      <c r="D25" s="417"/>
      <c r="E25" s="222"/>
      <c r="F25" s="221"/>
      <c r="G25" s="220"/>
    </row>
    <row r="26" spans="1:7" s="214" customFormat="1" ht="13.5" customHeight="1">
      <c r="A26" s="194" t="s">
        <v>139</v>
      </c>
      <c r="B26" s="434" t="s">
        <v>166</v>
      </c>
      <c r="C26" s="435"/>
      <c r="D26" s="436"/>
      <c r="E26" s="203"/>
      <c r="F26" s="219">
        <v>29100000</v>
      </c>
      <c r="G26" s="218"/>
    </row>
    <row r="27" spans="1:7" s="214" customFormat="1" ht="15" customHeight="1">
      <c r="A27" s="194" t="s">
        <v>140</v>
      </c>
      <c r="B27" s="434" t="s">
        <v>167</v>
      </c>
      <c r="C27" s="435"/>
      <c r="D27" s="436"/>
      <c r="E27" s="203"/>
      <c r="F27" s="219"/>
      <c r="G27" s="218"/>
    </row>
    <row r="28" spans="1:7" s="214" customFormat="1" ht="15" customHeight="1">
      <c r="A28" s="194" t="s">
        <v>141</v>
      </c>
      <c r="B28" s="434" t="s">
        <v>142</v>
      </c>
      <c r="C28" s="435"/>
      <c r="D28" s="436"/>
      <c r="E28" s="203"/>
      <c r="F28" s="219"/>
      <c r="G28" s="218"/>
    </row>
    <row r="29" spans="1:7" s="214" customFormat="1" ht="15" customHeight="1">
      <c r="A29" s="194" t="s">
        <v>149</v>
      </c>
      <c r="B29" s="444" t="s">
        <v>143</v>
      </c>
      <c r="C29" s="445"/>
      <c r="D29" s="446"/>
      <c r="E29" s="203"/>
      <c r="F29" s="219"/>
      <c r="G29" s="218"/>
    </row>
    <row r="30" spans="1:7" s="214" customFormat="1" ht="0.75" customHeight="1">
      <c r="A30" s="192"/>
      <c r="B30" s="407"/>
      <c r="C30" s="407"/>
      <c r="D30" s="407"/>
      <c r="E30" s="190"/>
      <c r="F30" s="217"/>
      <c r="G30" s="216"/>
    </row>
    <row r="31" spans="1:7" s="186" customFormat="1" ht="21" customHeight="1">
      <c r="A31" s="188"/>
      <c r="B31" s="410" t="s">
        <v>31</v>
      </c>
      <c r="C31" s="440"/>
      <c r="D31" s="440"/>
      <c r="E31" s="187">
        <f>SUM(E26:E30)</f>
        <v>0</v>
      </c>
      <c r="F31" s="187">
        <f>SUM(F25:F30)</f>
        <v>29100000</v>
      </c>
      <c r="G31" s="187">
        <f>SUM(G25:G30)</f>
        <v>0</v>
      </c>
    </row>
    <row r="32" spans="1:7" s="195" customFormat="1" ht="13.8">
      <c r="A32" s="199" t="s">
        <v>32</v>
      </c>
      <c r="B32" s="417" t="s">
        <v>33</v>
      </c>
      <c r="C32" s="417"/>
      <c r="D32" s="417"/>
      <c r="E32" s="198"/>
      <c r="F32" s="197"/>
      <c r="G32" s="196"/>
    </row>
    <row r="33" spans="1:9" s="214" customFormat="1" ht="14.25" customHeight="1">
      <c r="A33" s="215" t="s">
        <v>74</v>
      </c>
      <c r="B33" s="426" t="s">
        <v>168</v>
      </c>
      <c r="C33" s="426"/>
      <c r="D33" s="426"/>
      <c r="E33" s="203"/>
      <c r="F33" s="203"/>
      <c r="G33" s="202"/>
    </row>
    <row r="34" spans="1:9" s="177" customFormat="1" ht="13.8">
      <c r="A34" s="194" t="s">
        <v>75</v>
      </c>
      <c r="B34" s="407" t="s">
        <v>122</v>
      </c>
      <c r="C34" s="407"/>
      <c r="D34" s="407"/>
      <c r="E34" s="203"/>
      <c r="F34" s="203">
        <f>G34-E34</f>
        <v>0</v>
      </c>
      <c r="G34" s="213"/>
    </row>
    <row r="35" spans="1:9" s="177" customFormat="1" ht="13.8">
      <c r="A35" s="194" t="s">
        <v>34</v>
      </c>
      <c r="B35" s="407" t="s">
        <v>169</v>
      </c>
      <c r="C35" s="407"/>
      <c r="D35" s="407"/>
      <c r="E35" s="203"/>
      <c r="F35" s="212">
        <f>G35-E35</f>
        <v>0</v>
      </c>
      <c r="G35" s="202"/>
    </row>
    <row r="36" spans="1:9" s="177" customFormat="1" ht="0.75" customHeight="1">
      <c r="A36" s="211"/>
      <c r="B36" s="407"/>
      <c r="C36" s="407"/>
      <c r="D36" s="407"/>
      <c r="E36" s="210"/>
      <c r="F36" s="209"/>
      <c r="G36" s="208"/>
    </row>
    <row r="37" spans="1:9" s="186" customFormat="1" ht="21" customHeight="1">
      <c r="A37" s="188"/>
      <c r="B37" s="410" t="s">
        <v>35</v>
      </c>
      <c r="C37" s="410"/>
      <c r="D37" s="410"/>
      <c r="E37" s="187">
        <f>SUM(E31:E35)</f>
        <v>0</v>
      </c>
      <c r="F37" s="187">
        <f>SUM(F31:F35)</f>
        <v>29100000</v>
      </c>
      <c r="G37" s="200">
        <f>SUM(G31:G35)</f>
        <v>0</v>
      </c>
    </row>
    <row r="38" spans="1:9" s="195" customFormat="1" ht="13.8">
      <c r="A38" s="199" t="s">
        <v>36</v>
      </c>
      <c r="B38" s="417" t="s">
        <v>37</v>
      </c>
      <c r="C38" s="417"/>
      <c r="D38" s="417"/>
      <c r="E38" s="198"/>
      <c r="F38" s="197"/>
      <c r="G38" s="196"/>
      <c r="I38" s="195">
        <f>43055962*5/100</f>
        <v>2152798.1</v>
      </c>
    </row>
    <row r="39" spans="1:9" ht="16.5" customHeight="1">
      <c r="A39" s="204" t="s">
        <v>38</v>
      </c>
      <c r="B39" s="424" t="s">
        <v>170</v>
      </c>
      <c r="C39" s="424"/>
      <c r="D39" s="424"/>
      <c r="E39" s="203"/>
      <c r="F39" s="203"/>
      <c r="G39" s="202"/>
      <c r="I39" s="207"/>
    </row>
    <row r="40" spans="1:9" ht="21" customHeight="1">
      <c r="A40" s="204" t="s">
        <v>69</v>
      </c>
      <c r="B40" s="421" t="s">
        <v>120</v>
      </c>
      <c r="C40" s="422"/>
      <c r="D40" s="423"/>
      <c r="E40" s="203"/>
      <c r="F40" s="203">
        <f>G40-E40</f>
        <v>0</v>
      </c>
      <c r="G40" s="202"/>
      <c r="I40" s="207"/>
    </row>
    <row r="41" spans="1:9" ht="21" customHeight="1">
      <c r="A41" s="204" t="s">
        <v>70</v>
      </c>
      <c r="B41" s="414" t="s">
        <v>119</v>
      </c>
      <c r="C41" s="415"/>
      <c r="D41" s="416"/>
      <c r="E41" s="203"/>
      <c r="F41" s="203">
        <f>G41-E41</f>
        <v>0</v>
      </c>
      <c r="G41" s="202"/>
    </row>
    <row r="42" spans="1:9" ht="0.75" customHeight="1">
      <c r="A42" s="204"/>
      <c r="B42" s="414"/>
      <c r="C42" s="415"/>
      <c r="D42" s="416"/>
      <c r="E42" s="203"/>
      <c r="F42" s="203"/>
      <c r="G42" s="202"/>
    </row>
    <row r="43" spans="1:9" s="186" customFormat="1" ht="21" customHeight="1">
      <c r="A43" s="201"/>
      <c r="B43" s="410" t="s">
        <v>39</v>
      </c>
      <c r="C43" s="410"/>
      <c r="D43" s="410"/>
      <c r="E43" s="187">
        <f>SUM(E38:E42)</f>
        <v>0</v>
      </c>
      <c r="F43" s="187">
        <f>SUM(F38:F42)</f>
        <v>0</v>
      </c>
      <c r="G43" s="200">
        <f>SUM(G38:G42)</f>
        <v>0</v>
      </c>
    </row>
    <row r="44" spans="1:9" s="195" customFormat="1" ht="13.8">
      <c r="A44" s="199" t="s">
        <v>41</v>
      </c>
      <c r="B44" s="417" t="s">
        <v>118</v>
      </c>
      <c r="C44" s="417"/>
      <c r="D44" s="417"/>
      <c r="E44" s="198"/>
      <c r="F44" s="197"/>
      <c r="G44" s="196"/>
    </row>
    <row r="45" spans="1:9" s="177" customFormat="1" ht="21" customHeight="1">
      <c r="A45" s="194" t="s">
        <v>43</v>
      </c>
      <c r="B45" s="421" t="s">
        <v>117</v>
      </c>
      <c r="C45" s="422"/>
      <c r="D45" s="423"/>
      <c r="E45" s="206"/>
      <c r="F45" s="206"/>
      <c r="G45" s="205"/>
    </row>
    <row r="46" spans="1:9" ht="0.75" customHeight="1">
      <c r="A46" s="204"/>
      <c r="B46" s="414"/>
      <c r="C46" s="415"/>
      <c r="D46" s="416"/>
      <c r="E46" s="203"/>
      <c r="F46" s="203"/>
      <c r="G46" s="202"/>
    </row>
    <row r="47" spans="1:9" s="186" customFormat="1" ht="21" customHeight="1">
      <c r="A47" s="201"/>
      <c r="B47" s="410" t="s">
        <v>116</v>
      </c>
      <c r="C47" s="410"/>
      <c r="D47" s="410"/>
      <c r="E47" s="187">
        <f>SUM(E44:E46)</f>
        <v>0</v>
      </c>
      <c r="F47" s="187">
        <f>SUM(F44:F46)</f>
        <v>0</v>
      </c>
      <c r="G47" s="200">
        <f>SUM(G44:G46)</f>
        <v>0</v>
      </c>
    </row>
    <row r="48" spans="1:9" s="186" customFormat="1" ht="21" customHeight="1">
      <c r="A48" s="188"/>
      <c r="B48" s="410" t="s">
        <v>115</v>
      </c>
      <c r="C48" s="410"/>
      <c r="D48" s="410"/>
      <c r="E48" s="187">
        <f>E37+E43-E47</f>
        <v>0</v>
      </c>
      <c r="F48" s="187">
        <f>F37+F43-F47</f>
        <v>29100000</v>
      </c>
      <c r="G48" s="200">
        <f>G37+G43-G47</f>
        <v>0</v>
      </c>
    </row>
    <row r="49" spans="1:7" s="195" customFormat="1" ht="13.8">
      <c r="A49" s="199" t="s">
        <v>114</v>
      </c>
      <c r="B49" s="417" t="s">
        <v>113</v>
      </c>
      <c r="C49" s="417"/>
      <c r="D49" s="417"/>
      <c r="E49" s="198"/>
      <c r="F49" s="197"/>
      <c r="G49" s="196"/>
    </row>
    <row r="50" spans="1:7" s="177" customFormat="1" ht="21" customHeight="1">
      <c r="A50" s="194" t="s">
        <v>112</v>
      </c>
      <c r="B50" s="407" t="s">
        <v>135</v>
      </c>
      <c r="C50" s="425"/>
      <c r="D50" s="425"/>
      <c r="E50" s="333"/>
      <c r="F50" s="115">
        <f>G50-E50</f>
        <v>0</v>
      </c>
      <c r="G50" s="334"/>
    </row>
    <row r="51" spans="1:7" s="177" customFormat="1" ht="21" customHeight="1">
      <c r="A51" s="194" t="s">
        <v>111</v>
      </c>
      <c r="B51" s="407" t="s">
        <v>81</v>
      </c>
      <c r="C51" s="425"/>
      <c r="D51" s="425"/>
      <c r="E51" s="334"/>
      <c r="F51" s="115"/>
      <c r="G51" s="334"/>
    </row>
    <row r="52" spans="1:7" s="177" customFormat="1" ht="21" customHeight="1">
      <c r="A52" s="193" t="s">
        <v>110</v>
      </c>
      <c r="B52" s="407" t="s">
        <v>64</v>
      </c>
      <c r="C52" s="407"/>
      <c r="D52" s="407"/>
      <c r="E52" s="161"/>
      <c r="F52" s="115"/>
      <c r="G52" s="334"/>
    </row>
    <row r="53" spans="1:7" s="177" customFormat="1" ht="0.75" customHeight="1">
      <c r="A53" s="192"/>
      <c r="B53" s="408"/>
      <c r="C53" s="409"/>
      <c r="D53" s="409"/>
      <c r="E53" s="191"/>
      <c r="F53" s="190"/>
      <c r="G53" s="189"/>
    </row>
    <row r="54" spans="1:7" s="186" customFormat="1" ht="21" customHeight="1">
      <c r="A54" s="188"/>
      <c r="B54" s="410" t="s">
        <v>109</v>
      </c>
      <c r="C54" s="410"/>
      <c r="D54" s="410"/>
      <c r="E54" s="187"/>
      <c r="F54" s="187">
        <f>SUM(F49:F53)</f>
        <v>0</v>
      </c>
      <c r="G54" s="187">
        <f>SUM(G49:G53)</f>
        <v>0</v>
      </c>
    </row>
    <row r="55" spans="1:7" s="184" customFormat="1" ht="21" customHeight="1" thickBot="1">
      <c r="A55" s="185"/>
      <c r="B55" s="418" t="s">
        <v>108</v>
      </c>
      <c r="C55" s="419"/>
      <c r="D55" s="419"/>
      <c r="E55" s="162"/>
      <c r="F55" s="162"/>
      <c r="G55" s="162"/>
    </row>
    <row r="56" spans="1:7" s="177" customFormat="1" ht="21" customHeight="1" thickTop="1">
      <c r="A56" s="183" t="s">
        <v>107</v>
      </c>
      <c r="B56" s="182" t="s">
        <v>106</v>
      </c>
      <c r="C56" s="182"/>
      <c r="D56" s="182"/>
      <c r="E56" s="182"/>
      <c r="F56" s="182"/>
      <c r="G56" s="181"/>
    </row>
    <row r="57" spans="1:7" s="177" customFormat="1" ht="21" customHeight="1">
      <c r="A57" s="180"/>
      <c r="B57" s="179" t="s">
        <v>105</v>
      </c>
      <c r="C57" s="179"/>
      <c r="D57" s="179"/>
      <c r="E57" s="179"/>
      <c r="F57" s="179"/>
      <c r="G57" s="178"/>
    </row>
    <row r="58" spans="1:7" s="173" customFormat="1" ht="17.25" customHeight="1">
      <c r="A58" s="176"/>
      <c r="B58" s="420" t="s">
        <v>171</v>
      </c>
      <c r="C58" s="420"/>
      <c r="D58" s="420"/>
      <c r="E58" s="420"/>
      <c r="F58" s="175"/>
      <c r="G58" s="174"/>
    </row>
    <row r="59" spans="1:7" ht="15.75" customHeight="1">
      <c r="A59" s="401" t="s">
        <v>49</v>
      </c>
      <c r="B59" s="402"/>
      <c r="C59" s="403"/>
      <c r="D59" s="403"/>
      <c r="E59" s="403"/>
      <c r="F59" s="403"/>
      <c r="G59" s="404"/>
    </row>
    <row r="60" spans="1:7" ht="15.75" customHeight="1">
      <c r="A60" s="396" t="s">
        <v>50</v>
      </c>
      <c r="B60" s="397"/>
      <c r="C60" s="397"/>
      <c r="D60" s="397"/>
      <c r="E60" s="398"/>
      <c r="F60" s="396" t="s">
        <v>104</v>
      </c>
      <c r="G60" s="398"/>
    </row>
    <row r="61" spans="1:7" ht="42.75" customHeight="1">
      <c r="A61" s="168"/>
      <c r="B61" s="167"/>
      <c r="C61" s="169"/>
      <c r="D61" s="168"/>
      <c r="E61" s="167"/>
      <c r="F61" s="168"/>
      <c r="G61" s="167"/>
    </row>
    <row r="62" spans="1:7" ht="13.2">
      <c r="A62" s="172" t="s">
        <v>77</v>
      </c>
      <c r="B62" s="171"/>
      <c r="C62" s="170" t="s">
        <v>82</v>
      </c>
      <c r="D62" s="399"/>
      <c r="E62" s="400"/>
      <c r="F62" s="399" t="s">
        <v>92</v>
      </c>
      <c r="G62" s="400"/>
    </row>
    <row r="63" spans="1:7" ht="15.75" customHeight="1">
      <c r="A63" s="401" t="s">
        <v>172</v>
      </c>
      <c r="B63" s="402"/>
      <c r="C63" s="403"/>
      <c r="D63" s="403"/>
      <c r="E63" s="403"/>
      <c r="F63" s="403"/>
      <c r="G63" s="404"/>
    </row>
    <row r="64" spans="1:7" ht="15.75" customHeight="1">
      <c r="A64" s="396" t="s">
        <v>78</v>
      </c>
      <c r="B64" s="397"/>
      <c r="C64" s="405"/>
      <c r="D64" s="405"/>
      <c r="E64" s="405"/>
      <c r="F64" s="405"/>
      <c r="G64" s="406"/>
    </row>
    <row r="65" spans="1:7" ht="51.75" customHeight="1">
      <c r="A65" s="168"/>
      <c r="B65" s="167"/>
      <c r="C65" s="169"/>
      <c r="D65" s="168"/>
      <c r="E65" s="167"/>
      <c r="F65" s="168"/>
      <c r="G65" s="167"/>
    </row>
    <row r="66" spans="1:7" ht="13.5" customHeight="1" thickBot="1">
      <c r="A66" s="166" t="s">
        <v>103</v>
      </c>
      <c r="B66" s="165"/>
      <c r="C66" s="164" t="s">
        <v>102</v>
      </c>
      <c r="D66" s="412" t="s">
        <v>101</v>
      </c>
      <c r="E66" s="413"/>
      <c r="F66" s="412"/>
      <c r="G66" s="413"/>
    </row>
    <row r="67" spans="1:7" ht="11.25" customHeight="1">
      <c r="A67" s="388"/>
      <c r="B67" s="389"/>
      <c r="C67" s="389"/>
      <c r="D67" s="389"/>
      <c r="E67" s="389"/>
      <c r="F67" s="389"/>
      <c r="G67" s="390"/>
    </row>
    <row r="68" spans="1:7" ht="13.8" thickBot="1">
      <c r="A68" s="391" t="s">
        <v>100</v>
      </c>
      <c r="B68" s="392"/>
      <c r="C68" s="393"/>
      <c r="D68" s="394"/>
      <c r="E68" s="394"/>
      <c r="F68" s="394"/>
      <c r="G68" s="395"/>
    </row>
  </sheetData>
  <mergeCells count="45">
    <mergeCell ref="A67:G67"/>
    <mergeCell ref="A68:G68"/>
    <mergeCell ref="D62:E62"/>
    <mergeCell ref="F62:G62"/>
    <mergeCell ref="A63:G63"/>
    <mergeCell ref="A64:G64"/>
    <mergeCell ref="D66:E66"/>
    <mergeCell ref="F66:G66"/>
    <mergeCell ref="A60:E60"/>
    <mergeCell ref="F60:G60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8:E58"/>
    <mergeCell ref="A59:G59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6:D6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topLeftCell="A21" zoomScaleSheetLayoutView="100" zoomScalePageLayoutView="33" workbookViewId="0">
      <selection activeCell="G43" sqref="G43"/>
    </sheetView>
  </sheetViews>
  <sheetFormatPr defaultColWidth="20.6640625" defaultRowHeight="19.5" customHeight="1"/>
  <cols>
    <col min="1" max="1" width="15.6640625" style="163" customWidth="1"/>
    <col min="2" max="2" width="15.88671875" style="163" customWidth="1"/>
    <col min="3" max="3" width="22" style="163" customWidth="1"/>
    <col min="4" max="4" width="21.33203125" style="163" customWidth="1"/>
    <col min="5" max="5" width="18.44140625" style="163" customWidth="1"/>
    <col min="6" max="7" width="24" style="163" customWidth="1"/>
    <col min="8" max="8" width="20.6640625" style="163"/>
    <col min="9" max="9" width="20.6640625" style="163" customWidth="1"/>
    <col min="10" max="16384" width="20.6640625" style="163"/>
  </cols>
  <sheetData>
    <row r="1" spans="1:7" s="318" customFormat="1" ht="54.75" customHeight="1" thickBot="1">
      <c r="A1" s="323"/>
      <c r="B1" s="322"/>
      <c r="C1" s="321" t="s">
        <v>1</v>
      </c>
      <c r="D1" s="320"/>
      <c r="E1" s="320"/>
      <c r="F1" s="320"/>
      <c r="G1" s="319"/>
    </row>
    <row r="2" spans="1:7" ht="24.75" customHeight="1">
      <c r="A2" s="317"/>
      <c r="B2" s="316" t="s">
        <v>158</v>
      </c>
      <c r="C2" s="315"/>
      <c r="D2" s="315"/>
      <c r="E2" s="314"/>
      <c r="F2" s="313" t="s">
        <v>53</v>
      </c>
      <c r="G2" s="312" t="s">
        <v>157</v>
      </c>
    </row>
    <row r="3" spans="1:7" s="173" customFormat="1" ht="15.6">
      <c r="A3" s="298" t="s">
        <v>2</v>
      </c>
      <c r="B3" s="305" t="s">
        <v>137</v>
      </c>
      <c r="C3" s="307"/>
      <c r="D3" s="304"/>
      <c r="E3" s="311" t="s">
        <v>3</v>
      </c>
      <c r="F3" s="311"/>
      <c r="G3" s="310"/>
    </row>
    <row r="4" spans="1:7" s="173" customFormat="1" ht="15.6">
      <c r="A4" s="298" t="s">
        <v>4</v>
      </c>
      <c r="B4" s="305" t="s">
        <v>54</v>
      </c>
      <c r="C4" s="307"/>
      <c r="D4" s="306"/>
      <c r="E4" s="309" t="s">
        <v>134</v>
      </c>
      <c r="F4" s="308"/>
      <c r="G4" s="259">
        <v>42587</v>
      </c>
    </row>
    <row r="5" spans="1:7" s="173" customFormat="1" ht="15">
      <c r="A5" s="298" t="s">
        <v>56</v>
      </c>
      <c r="B5" s="305" t="s">
        <v>133</v>
      </c>
      <c r="C5" s="307"/>
      <c r="D5" s="306"/>
      <c r="E5" s="301" t="s">
        <v>132</v>
      </c>
      <c r="F5" s="300"/>
      <c r="G5" s="299"/>
    </row>
    <row r="6" spans="1:7" s="173" customFormat="1" ht="15.6" customHeight="1">
      <c r="A6" s="298" t="s">
        <v>6</v>
      </c>
      <c r="B6" s="305" t="s">
        <v>146</v>
      </c>
      <c r="C6" s="179"/>
      <c r="D6" s="304"/>
      <c r="E6" s="301" t="s">
        <v>57</v>
      </c>
      <c r="F6" s="300"/>
      <c r="G6" s="299"/>
    </row>
    <row r="7" spans="1:7" s="173" customFormat="1" ht="15" customHeight="1">
      <c r="A7" s="298"/>
      <c r="B7" s="303"/>
      <c r="C7" s="302"/>
      <c r="D7" s="295"/>
      <c r="E7" s="301" t="s">
        <v>131</v>
      </c>
      <c r="F7" s="300"/>
      <c r="G7" s="299">
        <v>42587</v>
      </c>
    </row>
    <row r="8" spans="1:7" s="173" customFormat="1" ht="16.5" customHeight="1">
      <c r="A8" s="298"/>
      <c r="B8" s="297"/>
      <c r="C8" s="296"/>
      <c r="D8" s="295"/>
      <c r="E8" s="294" t="s">
        <v>58</v>
      </c>
      <c r="F8" s="293"/>
      <c r="G8" s="292"/>
    </row>
    <row r="9" spans="1:7" s="173" customFormat="1" ht="16.2" thickBot="1">
      <c r="A9" s="291"/>
      <c r="B9" s="290"/>
      <c r="C9" s="289"/>
      <c r="D9" s="287"/>
      <c r="E9" s="288" t="s">
        <v>7</v>
      </c>
      <c r="F9" s="287"/>
      <c r="G9" s="286"/>
    </row>
    <row r="10" spans="1:7" ht="13.2">
      <c r="A10" s="285" t="s">
        <v>8</v>
      </c>
      <c r="B10" s="284"/>
      <c r="C10" s="284"/>
      <c r="D10" s="284"/>
      <c r="E10" s="284"/>
      <c r="F10" s="284"/>
      <c r="G10" s="283"/>
    </row>
    <row r="11" spans="1:7" ht="15" customHeight="1">
      <c r="A11" s="278" t="s">
        <v>59</v>
      </c>
      <c r="B11" s="282" t="s">
        <v>138</v>
      </c>
      <c r="C11" s="281"/>
      <c r="D11" s="280">
        <v>42370</v>
      </c>
      <c r="E11" s="278" t="s">
        <v>11</v>
      </c>
      <c r="F11" s="277"/>
      <c r="G11" s="279"/>
    </row>
    <row r="12" spans="1:7" ht="13.8">
      <c r="A12" s="278" t="s">
        <v>10</v>
      </c>
      <c r="B12" s="277"/>
      <c r="C12" s="276"/>
      <c r="D12" s="280">
        <v>42370</v>
      </c>
      <c r="E12" s="278"/>
      <c r="F12" s="277"/>
      <c r="G12" s="279"/>
    </row>
    <row r="13" spans="1:7" ht="13.8">
      <c r="A13" s="278" t="s">
        <v>130</v>
      </c>
      <c r="B13" s="277"/>
      <c r="C13" s="276"/>
      <c r="D13" s="236"/>
      <c r="E13" s="275"/>
      <c r="F13" s="274"/>
      <c r="G13" s="273"/>
    </row>
    <row r="14" spans="1:7" ht="14.4" thickBot="1">
      <c r="A14" s="265" t="s">
        <v>12</v>
      </c>
      <c r="B14" s="237"/>
      <c r="C14" s="272"/>
      <c r="D14" s="236" t="s">
        <v>129</v>
      </c>
      <c r="E14" s="271"/>
      <c r="F14" s="270"/>
      <c r="G14" s="231"/>
    </row>
    <row r="15" spans="1:7" ht="13.8">
      <c r="A15" s="265" t="s">
        <v>128</v>
      </c>
      <c r="B15" s="237"/>
      <c r="C15" s="264"/>
      <c r="D15" s="269">
        <v>4100000</v>
      </c>
      <c r="E15" s="268" t="s">
        <v>127</v>
      </c>
      <c r="F15" s="267"/>
      <c r="G15" s="266">
        <v>820000</v>
      </c>
    </row>
    <row r="16" spans="1:7" ht="13.8">
      <c r="A16" s="265" t="s">
        <v>15</v>
      </c>
      <c r="B16" s="237"/>
      <c r="C16" s="264"/>
      <c r="D16" s="263"/>
      <c r="E16" s="262" t="s">
        <v>126</v>
      </c>
      <c r="F16" s="261"/>
      <c r="G16" s="325" t="s">
        <v>147</v>
      </c>
    </row>
    <row r="17" spans="1:7" ht="16.2" thickBot="1">
      <c r="A17" s="255" t="s">
        <v>17</v>
      </c>
      <c r="B17" s="179"/>
      <c r="C17" s="260"/>
      <c r="D17" s="259">
        <v>42566</v>
      </c>
      <c r="E17" s="258" t="s">
        <v>125</v>
      </c>
      <c r="F17" s="257"/>
      <c r="G17" s="256"/>
    </row>
    <row r="18" spans="1:7" ht="13.8">
      <c r="A18" s="255" t="s">
        <v>124</v>
      </c>
      <c r="B18" s="179"/>
      <c r="C18" s="254"/>
      <c r="D18" s="253">
        <v>823581</v>
      </c>
      <c r="E18" s="252"/>
      <c r="F18" s="251"/>
      <c r="G18" s="250"/>
    </row>
    <row r="19" spans="1:7" ht="15" customHeight="1">
      <c r="A19" s="249" t="s">
        <v>20</v>
      </c>
      <c r="B19" s="248"/>
      <c r="C19" s="247"/>
      <c r="D19" s="246">
        <f>F48</f>
        <v>820000</v>
      </c>
      <c r="E19" s="238"/>
      <c r="F19" s="237"/>
      <c r="G19" s="236"/>
    </row>
    <row r="20" spans="1:7" ht="13.8">
      <c r="A20" s="238" t="s">
        <v>22</v>
      </c>
      <c r="B20" s="245"/>
      <c r="C20" s="244"/>
      <c r="D20" s="243" t="s">
        <v>91</v>
      </c>
      <c r="E20" s="238"/>
      <c r="F20" s="237"/>
      <c r="G20" s="236"/>
    </row>
    <row r="21" spans="1:7" ht="13.8">
      <c r="A21" s="242" t="s">
        <v>123</v>
      </c>
      <c r="B21" s="241"/>
      <c r="C21" s="240"/>
      <c r="D21" s="239">
        <v>5000533622</v>
      </c>
      <c r="E21" s="238"/>
      <c r="F21" s="237"/>
      <c r="G21" s="236"/>
    </row>
    <row r="22" spans="1:7" ht="15" customHeight="1" thickBot="1">
      <c r="A22" s="233" t="s">
        <v>23</v>
      </c>
      <c r="B22" s="232"/>
      <c r="C22" s="235"/>
      <c r="D22" s="234" t="s">
        <v>80</v>
      </c>
      <c r="E22" s="233"/>
      <c r="F22" s="232"/>
      <c r="G22" s="231"/>
    </row>
    <row r="23" spans="1:7" s="186" customFormat="1" ht="15.75" customHeight="1">
      <c r="A23" s="230" t="s">
        <v>24</v>
      </c>
      <c r="B23" s="229"/>
      <c r="C23" s="229"/>
      <c r="D23" s="229"/>
      <c r="E23" s="229"/>
      <c r="F23" s="229"/>
      <c r="G23" s="228"/>
    </row>
    <row r="24" spans="1:7" s="223" customFormat="1" ht="13.8">
      <c r="A24" s="227" t="s">
        <v>0</v>
      </c>
      <c r="B24" s="433" t="s">
        <v>25</v>
      </c>
      <c r="C24" s="433"/>
      <c r="D24" s="433"/>
      <c r="E24" s="328" t="s">
        <v>26</v>
      </c>
      <c r="F24" s="225" t="s">
        <v>27</v>
      </c>
      <c r="G24" s="224" t="s">
        <v>28</v>
      </c>
    </row>
    <row r="25" spans="1:7" s="195" customFormat="1" ht="13.8">
      <c r="A25" s="199" t="s">
        <v>29</v>
      </c>
      <c r="B25" s="417" t="s">
        <v>30</v>
      </c>
      <c r="C25" s="417"/>
      <c r="D25" s="417"/>
      <c r="E25" s="222"/>
      <c r="F25" s="221"/>
      <c r="G25" s="220"/>
    </row>
    <row r="26" spans="1:7" s="214" customFormat="1" ht="21" customHeight="1">
      <c r="A26" s="204" t="s">
        <v>139</v>
      </c>
      <c r="B26" s="434" t="s">
        <v>144</v>
      </c>
      <c r="C26" s="435"/>
      <c r="D26" s="436"/>
      <c r="E26" s="203">
        <v>820000</v>
      </c>
      <c r="F26" s="203">
        <f>G26-E26</f>
        <v>0</v>
      </c>
      <c r="G26" s="218">
        <v>820000</v>
      </c>
    </row>
    <row r="27" spans="1:7" s="214" customFormat="1" ht="21" customHeight="1">
      <c r="A27" s="194" t="s">
        <v>140</v>
      </c>
      <c r="B27" s="434" t="s">
        <v>151</v>
      </c>
      <c r="C27" s="435"/>
      <c r="D27" s="436"/>
      <c r="E27" s="203">
        <v>820000</v>
      </c>
      <c r="F27" s="203">
        <v>820000</v>
      </c>
      <c r="G27" s="218">
        <v>1640000</v>
      </c>
    </row>
    <row r="28" spans="1:7" s="214" customFormat="1" ht="21" customHeight="1">
      <c r="A28" s="194" t="s">
        <v>141</v>
      </c>
      <c r="B28" s="434" t="s">
        <v>142</v>
      </c>
      <c r="C28" s="435"/>
      <c r="D28" s="436"/>
      <c r="E28" s="203">
        <v>1230000</v>
      </c>
      <c r="F28" s="203">
        <f>G28-E28</f>
        <v>0</v>
      </c>
      <c r="G28" s="218">
        <v>1230000</v>
      </c>
    </row>
    <row r="29" spans="1:7" s="214" customFormat="1" ht="21" customHeight="1">
      <c r="A29" s="194" t="s">
        <v>149</v>
      </c>
      <c r="B29" s="444" t="s">
        <v>143</v>
      </c>
      <c r="C29" s="445"/>
      <c r="D29" s="446"/>
      <c r="E29" s="203"/>
      <c r="F29" s="219"/>
      <c r="G29" s="218"/>
    </row>
    <row r="30" spans="1:7" s="214" customFormat="1" ht="0.75" customHeight="1">
      <c r="A30" s="192"/>
      <c r="B30" s="407"/>
      <c r="C30" s="407"/>
      <c r="D30" s="407"/>
      <c r="E30" s="190"/>
      <c r="F30" s="217"/>
      <c r="G30" s="216"/>
    </row>
    <row r="31" spans="1:7" s="186" customFormat="1" ht="21" customHeight="1">
      <c r="A31" s="188"/>
      <c r="B31" s="410" t="s">
        <v>31</v>
      </c>
      <c r="C31" s="440"/>
      <c r="D31" s="440"/>
      <c r="E31" s="187">
        <v>2870000</v>
      </c>
      <c r="F31" s="187">
        <f>SUM(F27:F30)</f>
        <v>820000</v>
      </c>
      <c r="G31" s="187">
        <f>SUM(G26:G30)</f>
        <v>3690000</v>
      </c>
    </row>
    <row r="32" spans="1:7" s="195" customFormat="1" ht="13.8">
      <c r="A32" s="199" t="s">
        <v>32</v>
      </c>
      <c r="B32" s="417" t="s">
        <v>33</v>
      </c>
      <c r="C32" s="417"/>
      <c r="D32" s="417"/>
      <c r="E32" s="198"/>
      <c r="F32" s="197"/>
      <c r="G32" s="196"/>
    </row>
    <row r="33" spans="1:9" s="214" customFormat="1" ht="15" customHeight="1">
      <c r="A33" s="215" t="s">
        <v>74</v>
      </c>
      <c r="B33" s="383" t="s">
        <v>148</v>
      </c>
      <c r="C33" s="383"/>
      <c r="D33" s="383"/>
      <c r="E33" s="203"/>
      <c r="F33" s="203">
        <f>G33-E33</f>
        <v>0</v>
      </c>
      <c r="G33" s="202"/>
    </row>
    <row r="34" spans="1:9" s="177" customFormat="1" ht="15.75" customHeight="1">
      <c r="A34" s="194" t="s">
        <v>75</v>
      </c>
      <c r="B34" s="407" t="s">
        <v>122</v>
      </c>
      <c r="C34" s="407"/>
      <c r="D34" s="407"/>
      <c r="E34" s="203"/>
      <c r="F34" s="203">
        <f>G34-E34</f>
        <v>0</v>
      </c>
      <c r="G34" s="213"/>
    </row>
    <row r="35" spans="1:9" s="177" customFormat="1" ht="18" customHeight="1">
      <c r="A35" s="194" t="s">
        <v>34</v>
      </c>
      <c r="B35" s="407" t="s">
        <v>121</v>
      </c>
      <c r="C35" s="407"/>
      <c r="D35" s="407"/>
      <c r="E35" s="203"/>
      <c r="F35" s="212">
        <f>G35-E35</f>
        <v>0</v>
      </c>
      <c r="G35" s="202"/>
    </row>
    <row r="36" spans="1:9" s="177" customFormat="1" ht="0.75" customHeight="1">
      <c r="A36" s="211"/>
      <c r="B36" s="407"/>
      <c r="C36" s="407"/>
      <c r="D36" s="407"/>
      <c r="E36" s="210"/>
      <c r="F36" s="209"/>
      <c r="G36" s="208"/>
    </row>
    <row r="37" spans="1:9" s="186" customFormat="1" ht="21" customHeight="1">
      <c r="A37" s="188"/>
      <c r="B37" s="410" t="s">
        <v>35</v>
      </c>
      <c r="C37" s="410"/>
      <c r="D37" s="410"/>
      <c r="E37" s="187">
        <v>2870000</v>
      </c>
      <c r="F37" s="187">
        <f>SUM(F31:F35)</f>
        <v>820000</v>
      </c>
      <c r="G37" s="200">
        <f>SUM(G31:G35)</f>
        <v>3690000</v>
      </c>
    </row>
    <row r="38" spans="1:9" s="195" customFormat="1" ht="18.75" customHeight="1">
      <c r="A38" s="199" t="s">
        <v>36</v>
      </c>
      <c r="B38" s="417" t="s">
        <v>37</v>
      </c>
      <c r="C38" s="417"/>
      <c r="D38" s="417"/>
      <c r="E38" s="198"/>
      <c r="F38" s="197"/>
      <c r="G38" s="196"/>
    </row>
    <row r="39" spans="1:9" ht="23.25" customHeight="1">
      <c r="A39" s="204" t="s">
        <v>38</v>
      </c>
      <c r="B39" s="434" t="s">
        <v>150</v>
      </c>
      <c r="C39" s="435"/>
      <c r="D39" s="436"/>
      <c r="E39" s="203"/>
      <c r="F39" s="203"/>
      <c r="G39" s="202"/>
      <c r="I39" s="207"/>
    </row>
    <row r="40" spans="1:9" ht="21" customHeight="1">
      <c r="A40" s="204" t="s">
        <v>69</v>
      </c>
      <c r="B40" s="421" t="s">
        <v>120</v>
      </c>
      <c r="C40" s="422"/>
      <c r="D40" s="423"/>
      <c r="E40" s="203"/>
      <c r="F40" s="203">
        <f>G40-E40</f>
        <v>0</v>
      </c>
      <c r="G40" s="202"/>
      <c r="I40" s="207"/>
    </row>
    <row r="41" spans="1:9" ht="21" customHeight="1">
      <c r="A41" s="204" t="s">
        <v>70</v>
      </c>
      <c r="B41" s="414" t="s">
        <v>119</v>
      </c>
      <c r="C41" s="415"/>
      <c r="D41" s="416"/>
      <c r="E41" s="203"/>
      <c r="F41" s="203">
        <f>G41-E41</f>
        <v>0</v>
      </c>
      <c r="G41" s="202"/>
    </row>
    <row r="42" spans="1:9" ht="0.75" customHeight="1">
      <c r="A42" s="204"/>
      <c r="B42" s="414"/>
      <c r="C42" s="415"/>
      <c r="D42" s="416"/>
      <c r="E42" s="203"/>
      <c r="F42" s="203"/>
      <c r="G42" s="202"/>
    </row>
    <row r="43" spans="1:9" s="186" customFormat="1" ht="21" customHeight="1">
      <c r="A43" s="201"/>
      <c r="B43" s="410" t="s">
        <v>39</v>
      </c>
      <c r="C43" s="410"/>
      <c r="D43" s="410"/>
      <c r="E43" s="187">
        <v>0</v>
      </c>
      <c r="F43" s="187">
        <f>SUM(F38:F42)</f>
        <v>0</v>
      </c>
      <c r="G43" s="200">
        <f>SUM(G38:G42)</f>
        <v>0</v>
      </c>
    </row>
    <row r="44" spans="1:9" s="195" customFormat="1" ht="13.8">
      <c r="A44" s="199" t="s">
        <v>41</v>
      </c>
      <c r="B44" s="417" t="s">
        <v>118</v>
      </c>
      <c r="C44" s="417"/>
      <c r="D44" s="417"/>
      <c r="E44" s="198"/>
      <c r="F44" s="197"/>
      <c r="G44" s="196"/>
    </row>
    <row r="45" spans="1:9" s="177" customFormat="1" ht="21" customHeight="1">
      <c r="A45" s="194" t="s">
        <v>43</v>
      </c>
      <c r="B45" s="421" t="s">
        <v>117</v>
      </c>
      <c r="C45" s="422"/>
      <c r="D45" s="423"/>
      <c r="E45" s="206"/>
      <c r="F45" s="206"/>
      <c r="G45" s="205"/>
    </row>
    <row r="46" spans="1:9" ht="0.75" customHeight="1">
      <c r="A46" s="204"/>
      <c r="B46" s="414"/>
      <c r="C46" s="415"/>
      <c r="D46" s="416"/>
      <c r="E46" s="203"/>
      <c r="F46" s="203"/>
      <c r="G46" s="202"/>
    </row>
    <row r="47" spans="1:9" s="186" customFormat="1" ht="21" customHeight="1">
      <c r="A47" s="201"/>
      <c r="B47" s="410" t="s">
        <v>116</v>
      </c>
      <c r="C47" s="410"/>
      <c r="D47" s="410"/>
      <c r="E47" s="187">
        <v>0</v>
      </c>
      <c r="F47" s="187">
        <f>SUM(F44:F46)</f>
        <v>0</v>
      </c>
      <c r="G47" s="200">
        <f>SUM(G44:G46)</f>
        <v>0</v>
      </c>
    </row>
    <row r="48" spans="1:9" s="186" customFormat="1" ht="21" customHeight="1">
      <c r="A48" s="188"/>
      <c r="B48" s="410" t="s">
        <v>115</v>
      </c>
      <c r="C48" s="410"/>
      <c r="D48" s="410"/>
      <c r="E48" s="187">
        <v>2870000</v>
      </c>
      <c r="F48" s="187">
        <f>F37+F43-F47</f>
        <v>820000</v>
      </c>
      <c r="G48" s="200">
        <f>G37+G43-G47</f>
        <v>3690000</v>
      </c>
    </row>
    <row r="49" spans="1:7" s="195" customFormat="1" ht="13.8">
      <c r="A49" s="199" t="s">
        <v>114</v>
      </c>
      <c r="B49" s="417" t="s">
        <v>113</v>
      </c>
      <c r="C49" s="417"/>
      <c r="D49" s="417"/>
      <c r="E49" s="198"/>
      <c r="F49" s="197"/>
      <c r="G49" s="196"/>
    </row>
    <row r="50" spans="1:7" s="177" customFormat="1" ht="21" customHeight="1">
      <c r="A50" s="194" t="s">
        <v>112</v>
      </c>
      <c r="B50" s="407" t="s">
        <v>135</v>
      </c>
      <c r="C50" s="425"/>
      <c r="D50" s="425"/>
      <c r="E50" s="92"/>
      <c r="F50" s="115"/>
      <c r="G50" s="161"/>
    </row>
    <row r="51" spans="1:7" s="177" customFormat="1" ht="21" customHeight="1">
      <c r="A51" s="194" t="s">
        <v>111</v>
      </c>
      <c r="B51" s="407" t="s">
        <v>81</v>
      </c>
      <c r="C51" s="425"/>
      <c r="D51" s="425"/>
      <c r="E51" s="92"/>
      <c r="F51" s="115"/>
      <c r="G51" s="161"/>
    </row>
    <row r="52" spans="1:7" s="177" customFormat="1" ht="21" customHeight="1">
      <c r="A52" s="193" t="s">
        <v>110</v>
      </c>
      <c r="B52" s="407" t="s">
        <v>64</v>
      </c>
      <c r="C52" s="407"/>
      <c r="D52" s="407"/>
      <c r="E52" s="161"/>
      <c r="F52" s="115"/>
      <c r="G52" s="161"/>
    </row>
    <row r="53" spans="1:7" s="177" customFormat="1" ht="0.75" customHeight="1">
      <c r="A53" s="192"/>
      <c r="B53" s="408"/>
      <c r="C53" s="409"/>
      <c r="D53" s="409"/>
      <c r="E53" s="191"/>
      <c r="F53" s="190"/>
      <c r="G53" s="189"/>
    </row>
    <row r="54" spans="1:7" s="186" customFormat="1" ht="21" customHeight="1">
      <c r="A54" s="188"/>
      <c r="B54" s="410" t="s">
        <v>109</v>
      </c>
      <c r="C54" s="410"/>
      <c r="D54" s="410"/>
      <c r="E54" s="187">
        <v>0</v>
      </c>
      <c r="F54" s="187">
        <f>SUM(F49:F53)</f>
        <v>0</v>
      </c>
      <c r="G54" s="187">
        <f>SUM(G49:G53)</f>
        <v>0</v>
      </c>
    </row>
    <row r="55" spans="1:7" s="184" customFormat="1" ht="21" customHeight="1" thickBot="1">
      <c r="A55" s="185"/>
      <c r="B55" s="418" t="s">
        <v>108</v>
      </c>
      <c r="C55" s="419"/>
      <c r="D55" s="419"/>
      <c r="E55" s="162"/>
      <c r="F55" s="324"/>
      <c r="G55" s="162"/>
    </row>
    <row r="56" spans="1:7" s="177" customFormat="1" ht="21" customHeight="1" thickTop="1">
      <c r="A56" s="183" t="s">
        <v>107</v>
      </c>
      <c r="B56" s="182" t="s">
        <v>106</v>
      </c>
      <c r="C56" s="182"/>
      <c r="D56" s="182"/>
      <c r="E56" s="182"/>
      <c r="F56" s="182"/>
      <c r="G56" s="181"/>
    </row>
    <row r="57" spans="1:7" s="177" customFormat="1" ht="21" customHeight="1">
      <c r="A57" s="180"/>
      <c r="B57" s="179" t="s">
        <v>105</v>
      </c>
      <c r="C57" s="179"/>
      <c r="D57" s="179"/>
      <c r="E57" s="179"/>
      <c r="F57" s="179"/>
      <c r="G57" s="178"/>
    </row>
    <row r="58" spans="1:7" s="173" customFormat="1" ht="15.75" customHeight="1">
      <c r="A58" s="176"/>
      <c r="B58" s="420" t="s">
        <v>152</v>
      </c>
      <c r="C58" s="420"/>
      <c r="D58" s="420"/>
      <c r="E58" s="420"/>
      <c r="F58" s="175"/>
      <c r="G58" s="174"/>
    </row>
    <row r="59" spans="1:7" ht="15.75" customHeight="1">
      <c r="A59" s="401" t="s">
        <v>49</v>
      </c>
      <c r="B59" s="402"/>
      <c r="C59" s="403"/>
      <c r="D59" s="403"/>
      <c r="E59" s="403"/>
      <c r="F59" s="403"/>
      <c r="G59" s="404"/>
    </row>
    <row r="60" spans="1:7" ht="15.75" customHeight="1">
      <c r="A60" s="396" t="s">
        <v>50</v>
      </c>
      <c r="B60" s="397"/>
      <c r="C60" s="397"/>
      <c r="D60" s="397"/>
      <c r="E60" s="398"/>
      <c r="F60" s="396" t="s">
        <v>104</v>
      </c>
      <c r="G60" s="398"/>
    </row>
    <row r="61" spans="1:7" ht="42.75" customHeight="1">
      <c r="A61" s="168"/>
      <c r="B61" s="167"/>
      <c r="C61" s="169"/>
      <c r="D61" s="168"/>
      <c r="E61" s="167"/>
      <c r="F61" s="168"/>
      <c r="G61" s="167"/>
    </row>
    <row r="62" spans="1:7" ht="13.2">
      <c r="A62" s="172" t="s">
        <v>77</v>
      </c>
      <c r="B62" s="171"/>
      <c r="C62" s="170" t="s">
        <v>82</v>
      </c>
      <c r="D62" s="399"/>
      <c r="E62" s="400"/>
      <c r="F62" s="399" t="s">
        <v>92</v>
      </c>
      <c r="G62" s="400"/>
    </row>
    <row r="63" spans="1:7" ht="15.75" customHeight="1">
      <c r="A63" s="401" t="s">
        <v>153</v>
      </c>
      <c r="B63" s="402"/>
      <c r="C63" s="403"/>
      <c r="D63" s="403"/>
      <c r="E63" s="403"/>
      <c r="F63" s="403"/>
      <c r="G63" s="404"/>
    </row>
    <row r="64" spans="1:7" ht="15.75" customHeight="1">
      <c r="A64" s="396" t="s">
        <v>78</v>
      </c>
      <c r="B64" s="397"/>
      <c r="C64" s="405"/>
      <c r="D64" s="405"/>
      <c r="E64" s="405"/>
      <c r="F64" s="405"/>
      <c r="G64" s="406"/>
    </row>
    <row r="65" spans="1:7" ht="51.75" customHeight="1">
      <c r="A65" s="168"/>
      <c r="B65" s="167"/>
      <c r="C65" s="169"/>
      <c r="D65" s="168"/>
      <c r="E65" s="167"/>
      <c r="F65" s="168"/>
      <c r="G65" s="167"/>
    </row>
    <row r="66" spans="1:7" ht="13.5" customHeight="1" thickBot="1">
      <c r="A66" s="166" t="s">
        <v>103</v>
      </c>
      <c r="B66" s="165"/>
      <c r="C66" s="164" t="s">
        <v>102</v>
      </c>
      <c r="D66" s="412" t="s">
        <v>101</v>
      </c>
      <c r="E66" s="413"/>
      <c r="F66" s="412"/>
      <c r="G66" s="413"/>
    </row>
    <row r="67" spans="1:7" ht="5.0999999999999996" customHeight="1">
      <c r="A67" s="388"/>
      <c r="B67" s="389"/>
      <c r="C67" s="389"/>
      <c r="D67" s="389"/>
      <c r="E67" s="389"/>
      <c r="F67" s="389"/>
      <c r="G67" s="390"/>
    </row>
    <row r="68" spans="1:7" ht="13.8" thickBot="1">
      <c r="A68" s="391" t="s">
        <v>100</v>
      </c>
      <c r="B68" s="392"/>
      <c r="C68" s="393"/>
      <c r="D68" s="394"/>
      <c r="E68" s="394"/>
      <c r="F68" s="394"/>
      <c r="G68" s="395"/>
    </row>
  </sheetData>
  <mergeCells count="44">
    <mergeCell ref="A67:G67"/>
    <mergeCell ref="A68:G68"/>
    <mergeCell ref="D62:E62"/>
    <mergeCell ref="F62:G62"/>
    <mergeCell ref="A63:G63"/>
    <mergeCell ref="A64:G64"/>
    <mergeCell ref="D66:E66"/>
    <mergeCell ref="F66:G66"/>
    <mergeCell ref="B54:D54"/>
    <mergeCell ref="B55:D55"/>
    <mergeCell ref="B58:E58"/>
    <mergeCell ref="A59:G59"/>
    <mergeCell ref="A60:E60"/>
    <mergeCell ref="F60:G6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24:D24"/>
    <mergeCell ref="B25:D25"/>
    <mergeCell ref="B26:D26"/>
    <mergeCell ref="B27:D27"/>
    <mergeCell ref="B28:D2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SheetLayoutView="100" zoomScalePageLayoutView="33" workbookViewId="0">
      <selection activeCell="B1" sqref="B1"/>
    </sheetView>
  </sheetViews>
  <sheetFormatPr defaultColWidth="20.6640625" defaultRowHeight="19.5" customHeight="1"/>
  <cols>
    <col min="1" max="1" width="15.6640625" style="163" customWidth="1"/>
    <col min="2" max="2" width="15.88671875" style="163" customWidth="1"/>
    <col min="3" max="3" width="22" style="163" customWidth="1"/>
    <col min="4" max="4" width="21.33203125" style="163" customWidth="1"/>
    <col min="5" max="5" width="18.44140625" style="163" customWidth="1"/>
    <col min="6" max="7" width="24" style="163" customWidth="1"/>
    <col min="8" max="8" width="20.6640625" style="163"/>
    <col min="9" max="9" width="20.6640625" style="163" customWidth="1"/>
    <col min="10" max="16384" width="20.6640625" style="163"/>
  </cols>
  <sheetData>
    <row r="1" spans="1:7" s="318" customFormat="1" ht="54.75" customHeight="1" thickBot="1">
      <c r="A1" s="323"/>
      <c r="B1" s="322"/>
      <c r="C1" s="321" t="s">
        <v>1</v>
      </c>
      <c r="D1" s="320"/>
      <c r="E1" s="320"/>
      <c r="F1" s="320"/>
      <c r="G1" s="319"/>
    </row>
    <row r="2" spans="1:7" ht="24.75" customHeight="1">
      <c r="A2" s="317"/>
      <c r="B2" s="316" t="s">
        <v>156</v>
      </c>
      <c r="C2" s="315"/>
      <c r="D2" s="315"/>
      <c r="E2" s="314"/>
      <c r="F2" s="313" t="s">
        <v>53</v>
      </c>
      <c r="G2" s="312" t="s">
        <v>157</v>
      </c>
    </row>
    <row r="3" spans="1:7" s="173" customFormat="1" ht="15.6">
      <c r="A3" s="298" t="s">
        <v>2</v>
      </c>
      <c r="B3" s="305" t="s">
        <v>137</v>
      </c>
      <c r="C3" s="307"/>
      <c r="D3" s="304"/>
      <c r="E3" s="311" t="s">
        <v>3</v>
      </c>
      <c r="F3" s="311"/>
      <c r="G3" s="310"/>
    </row>
    <row r="4" spans="1:7" s="173" customFormat="1" ht="15.6">
      <c r="A4" s="298" t="s">
        <v>4</v>
      </c>
      <c r="B4" s="305" t="s">
        <v>54</v>
      </c>
      <c r="C4" s="307"/>
      <c r="D4" s="306"/>
      <c r="E4" s="309" t="s">
        <v>134</v>
      </c>
      <c r="F4" s="308"/>
      <c r="G4" s="259">
        <v>42587</v>
      </c>
    </row>
    <row r="5" spans="1:7" s="173" customFormat="1" ht="15">
      <c r="A5" s="298" t="s">
        <v>56</v>
      </c>
      <c r="B5" s="305" t="s">
        <v>133</v>
      </c>
      <c r="C5" s="307"/>
      <c r="D5" s="306"/>
      <c r="E5" s="301" t="s">
        <v>132</v>
      </c>
      <c r="F5" s="300"/>
      <c r="G5" s="299"/>
    </row>
    <row r="6" spans="1:7" s="173" customFormat="1" ht="15.6" customHeight="1">
      <c r="A6" s="298" t="s">
        <v>6</v>
      </c>
      <c r="B6" s="305" t="s">
        <v>146</v>
      </c>
      <c r="C6" s="179"/>
      <c r="D6" s="304"/>
      <c r="E6" s="301" t="s">
        <v>57</v>
      </c>
      <c r="F6" s="300"/>
      <c r="G6" s="299"/>
    </row>
    <row r="7" spans="1:7" s="173" customFormat="1" ht="15" customHeight="1">
      <c r="A7" s="298"/>
      <c r="B7" s="303"/>
      <c r="C7" s="302"/>
      <c r="D7" s="295"/>
      <c r="E7" s="301" t="s">
        <v>131</v>
      </c>
      <c r="F7" s="300"/>
      <c r="G7" s="299">
        <v>42587</v>
      </c>
    </row>
    <row r="8" spans="1:7" s="173" customFormat="1" ht="16.5" customHeight="1">
      <c r="A8" s="298"/>
      <c r="B8" s="297"/>
      <c r="C8" s="296"/>
      <c r="D8" s="295"/>
      <c r="E8" s="294" t="s">
        <v>58</v>
      </c>
      <c r="F8" s="293"/>
      <c r="G8" s="292"/>
    </row>
    <row r="9" spans="1:7" s="173" customFormat="1" ht="16.2" thickBot="1">
      <c r="A9" s="291"/>
      <c r="B9" s="290"/>
      <c r="C9" s="289"/>
      <c r="D9" s="287"/>
      <c r="E9" s="288" t="s">
        <v>7</v>
      </c>
      <c r="F9" s="287"/>
      <c r="G9" s="286"/>
    </row>
    <row r="10" spans="1:7" ht="13.2">
      <c r="A10" s="285" t="s">
        <v>8</v>
      </c>
      <c r="B10" s="284"/>
      <c r="C10" s="284"/>
      <c r="D10" s="284"/>
      <c r="E10" s="284"/>
      <c r="F10" s="284"/>
      <c r="G10" s="283"/>
    </row>
    <row r="11" spans="1:7" ht="15" customHeight="1">
      <c r="A11" s="278" t="s">
        <v>59</v>
      </c>
      <c r="B11" s="282" t="s">
        <v>138</v>
      </c>
      <c r="C11" s="281"/>
      <c r="D11" s="280">
        <v>42370</v>
      </c>
      <c r="E11" s="278" t="s">
        <v>11</v>
      </c>
      <c r="F11" s="277"/>
      <c r="G11" s="279"/>
    </row>
    <row r="12" spans="1:7" ht="13.8">
      <c r="A12" s="278" t="s">
        <v>10</v>
      </c>
      <c r="B12" s="277"/>
      <c r="C12" s="276"/>
      <c r="D12" s="280">
        <v>42370</v>
      </c>
      <c r="E12" s="278"/>
      <c r="F12" s="277"/>
      <c r="G12" s="279"/>
    </row>
    <row r="13" spans="1:7" ht="13.8">
      <c r="A13" s="278" t="s">
        <v>130</v>
      </c>
      <c r="B13" s="277"/>
      <c r="C13" s="276"/>
      <c r="D13" s="236"/>
      <c r="E13" s="275"/>
      <c r="F13" s="274"/>
      <c r="G13" s="273"/>
    </row>
    <row r="14" spans="1:7" ht="14.4" thickBot="1">
      <c r="A14" s="265" t="s">
        <v>12</v>
      </c>
      <c r="B14" s="237"/>
      <c r="C14" s="272"/>
      <c r="D14" s="236" t="s">
        <v>129</v>
      </c>
      <c r="E14" s="271"/>
      <c r="F14" s="270"/>
      <c r="G14" s="231"/>
    </row>
    <row r="15" spans="1:7" ht="13.8">
      <c r="A15" s="265" t="s">
        <v>128</v>
      </c>
      <c r="B15" s="237"/>
      <c r="C15" s="264"/>
      <c r="D15" s="269">
        <v>4100000</v>
      </c>
      <c r="E15" s="268" t="s">
        <v>127</v>
      </c>
      <c r="F15" s="267"/>
      <c r="G15" s="266">
        <v>820000</v>
      </c>
    </row>
    <row r="16" spans="1:7" ht="13.8">
      <c r="A16" s="265" t="s">
        <v>15</v>
      </c>
      <c r="B16" s="237"/>
      <c r="C16" s="264"/>
      <c r="D16" s="263"/>
      <c r="E16" s="262" t="s">
        <v>126</v>
      </c>
      <c r="F16" s="261"/>
      <c r="G16" s="325" t="s">
        <v>147</v>
      </c>
    </row>
    <row r="17" spans="1:7" ht="16.2" thickBot="1">
      <c r="A17" s="255" t="s">
        <v>17</v>
      </c>
      <c r="B17" s="179"/>
      <c r="C17" s="260"/>
      <c r="D17" s="259">
        <v>42566</v>
      </c>
      <c r="E17" s="258" t="s">
        <v>125</v>
      </c>
      <c r="F17" s="257"/>
      <c r="G17" s="256"/>
    </row>
    <row r="18" spans="1:7" ht="13.8">
      <c r="A18" s="255" t="s">
        <v>124</v>
      </c>
      <c r="B18" s="179"/>
      <c r="C18" s="254"/>
      <c r="D18" s="253">
        <v>823581</v>
      </c>
      <c r="E18" s="252"/>
      <c r="F18" s="251"/>
      <c r="G18" s="250"/>
    </row>
    <row r="19" spans="1:7" ht="15" customHeight="1">
      <c r="A19" s="249" t="s">
        <v>20</v>
      </c>
      <c r="B19" s="248"/>
      <c r="C19" s="247"/>
      <c r="D19" s="246">
        <f>F48</f>
        <v>820000</v>
      </c>
      <c r="E19" s="238"/>
      <c r="F19" s="237"/>
      <c r="G19" s="236"/>
    </row>
    <row r="20" spans="1:7" ht="13.8">
      <c r="A20" s="238" t="s">
        <v>22</v>
      </c>
      <c r="B20" s="245"/>
      <c r="C20" s="244"/>
      <c r="D20" s="243" t="s">
        <v>91</v>
      </c>
      <c r="E20" s="238"/>
      <c r="F20" s="237"/>
      <c r="G20" s="236"/>
    </row>
    <row r="21" spans="1:7" ht="13.8">
      <c r="A21" s="242" t="s">
        <v>123</v>
      </c>
      <c r="B21" s="241"/>
      <c r="C21" s="240"/>
      <c r="D21" s="239">
        <v>5000533622</v>
      </c>
      <c r="E21" s="238"/>
      <c r="F21" s="237"/>
      <c r="G21" s="236"/>
    </row>
    <row r="22" spans="1:7" ht="15" customHeight="1" thickBot="1">
      <c r="A22" s="233" t="s">
        <v>23</v>
      </c>
      <c r="B22" s="232"/>
      <c r="C22" s="235"/>
      <c r="D22" s="234" t="s">
        <v>80</v>
      </c>
      <c r="E22" s="233"/>
      <c r="F22" s="232"/>
      <c r="G22" s="231"/>
    </row>
    <row r="23" spans="1:7" s="186" customFormat="1" ht="15.75" customHeight="1">
      <c r="A23" s="230" t="s">
        <v>24</v>
      </c>
      <c r="B23" s="229"/>
      <c r="C23" s="229"/>
      <c r="D23" s="229"/>
      <c r="E23" s="229"/>
      <c r="F23" s="229"/>
      <c r="G23" s="228"/>
    </row>
    <row r="24" spans="1:7" s="223" customFormat="1" ht="13.8">
      <c r="A24" s="227" t="s">
        <v>0</v>
      </c>
      <c r="B24" s="433" t="s">
        <v>25</v>
      </c>
      <c r="C24" s="433"/>
      <c r="D24" s="433"/>
      <c r="E24" s="327" t="s">
        <v>26</v>
      </c>
      <c r="F24" s="225" t="s">
        <v>27</v>
      </c>
      <c r="G24" s="224" t="s">
        <v>28</v>
      </c>
    </row>
    <row r="25" spans="1:7" s="195" customFormat="1" ht="13.8">
      <c r="A25" s="199" t="s">
        <v>29</v>
      </c>
      <c r="B25" s="417" t="s">
        <v>30</v>
      </c>
      <c r="C25" s="417"/>
      <c r="D25" s="417"/>
      <c r="E25" s="222"/>
      <c r="F25" s="221"/>
      <c r="G25" s="220"/>
    </row>
    <row r="26" spans="1:7" s="214" customFormat="1" ht="21" customHeight="1">
      <c r="A26" s="204" t="s">
        <v>139</v>
      </c>
      <c r="B26" s="434" t="s">
        <v>144</v>
      </c>
      <c r="C26" s="435"/>
      <c r="D26" s="436"/>
      <c r="E26" s="203">
        <v>820000</v>
      </c>
      <c r="F26" s="203">
        <f>G26-E26</f>
        <v>0</v>
      </c>
      <c r="G26" s="218">
        <v>820000</v>
      </c>
    </row>
    <row r="27" spans="1:7" s="214" customFormat="1" ht="21" customHeight="1">
      <c r="A27" s="194" t="s">
        <v>140</v>
      </c>
      <c r="B27" s="434" t="s">
        <v>151</v>
      </c>
      <c r="C27" s="435"/>
      <c r="D27" s="436"/>
      <c r="E27" s="203">
        <v>820000</v>
      </c>
      <c r="F27" s="203">
        <v>820000</v>
      </c>
      <c r="G27" s="218">
        <v>1640000</v>
      </c>
    </row>
    <row r="28" spans="1:7" s="214" customFormat="1" ht="21" customHeight="1">
      <c r="A28" s="194" t="s">
        <v>141</v>
      </c>
      <c r="B28" s="434" t="s">
        <v>142</v>
      </c>
      <c r="C28" s="435"/>
      <c r="D28" s="436"/>
      <c r="E28" s="203">
        <v>1230000</v>
      </c>
      <c r="F28" s="203">
        <f>G28-E28</f>
        <v>0</v>
      </c>
      <c r="G28" s="218">
        <v>1230000</v>
      </c>
    </row>
    <row r="29" spans="1:7" s="214" customFormat="1" ht="21" customHeight="1">
      <c r="A29" s="194" t="s">
        <v>149</v>
      </c>
      <c r="B29" s="444" t="s">
        <v>143</v>
      </c>
      <c r="C29" s="445"/>
      <c r="D29" s="446"/>
      <c r="E29" s="203"/>
      <c r="F29" s="219"/>
      <c r="G29" s="218"/>
    </row>
    <row r="30" spans="1:7" s="214" customFormat="1" ht="0.75" customHeight="1">
      <c r="A30" s="192"/>
      <c r="B30" s="407"/>
      <c r="C30" s="407"/>
      <c r="D30" s="407"/>
      <c r="E30" s="190"/>
      <c r="F30" s="217"/>
      <c r="G30" s="216"/>
    </row>
    <row r="31" spans="1:7" s="186" customFormat="1" ht="21" customHeight="1">
      <c r="A31" s="188"/>
      <c r="B31" s="410" t="s">
        <v>31</v>
      </c>
      <c r="C31" s="440"/>
      <c r="D31" s="440"/>
      <c r="E31" s="187">
        <v>2870000</v>
      </c>
      <c r="F31" s="187">
        <f>SUM(F27:F30)</f>
        <v>820000</v>
      </c>
      <c r="G31" s="187">
        <f>SUM(G26:G30)</f>
        <v>3690000</v>
      </c>
    </row>
    <row r="32" spans="1:7" s="195" customFormat="1" ht="13.8">
      <c r="A32" s="199" t="s">
        <v>32</v>
      </c>
      <c r="B32" s="417" t="s">
        <v>33</v>
      </c>
      <c r="C32" s="417"/>
      <c r="D32" s="417"/>
      <c r="E32" s="198"/>
      <c r="F32" s="197"/>
      <c r="G32" s="196"/>
    </row>
    <row r="33" spans="1:9" s="214" customFormat="1" ht="15" customHeight="1">
      <c r="A33" s="215" t="s">
        <v>74</v>
      </c>
      <c r="B33" s="383" t="s">
        <v>148</v>
      </c>
      <c r="C33" s="383"/>
      <c r="D33" s="383"/>
      <c r="E33" s="203"/>
      <c r="F33" s="203">
        <f>G33-E33</f>
        <v>0</v>
      </c>
      <c r="G33" s="202"/>
    </row>
    <row r="34" spans="1:9" s="177" customFormat="1" ht="15.75" customHeight="1">
      <c r="A34" s="194" t="s">
        <v>75</v>
      </c>
      <c r="B34" s="407" t="s">
        <v>122</v>
      </c>
      <c r="C34" s="407"/>
      <c r="D34" s="407"/>
      <c r="E34" s="203"/>
      <c r="F34" s="203">
        <f>G34-E34</f>
        <v>0</v>
      </c>
      <c r="G34" s="213"/>
    </row>
    <row r="35" spans="1:9" s="177" customFormat="1" ht="18" customHeight="1">
      <c r="A35" s="194" t="s">
        <v>34</v>
      </c>
      <c r="B35" s="407" t="s">
        <v>121</v>
      </c>
      <c r="C35" s="407"/>
      <c r="D35" s="407"/>
      <c r="E35" s="203"/>
      <c r="F35" s="212">
        <f>G35-E35</f>
        <v>0</v>
      </c>
      <c r="G35" s="202"/>
    </row>
    <row r="36" spans="1:9" s="177" customFormat="1" ht="0.75" customHeight="1">
      <c r="A36" s="211"/>
      <c r="B36" s="407"/>
      <c r="C36" s="407"/>
      <c r="D36" s="407"/>
      <c r="E36" s="210"/>
      <c r="F36" s="209"/>
      <c r="G36" s="208"/>
    </row>
    <row r="37" spans="1:9" s="186" customFormat="1" ht="21" customHeight="1">
      <c r="A37" s="188"/>
      <c r="B37" s="410" t="s">
        <v>35</v>
      </c>
      <c r="C37" s="410"/>
      <c r="D37" s="410"/>
      <c r="E37" s="187">
        <v>2870000</v>
      </c>
      <c r="F37" s="187">
        <f>SUM(F31:F35)</f>
        <v>820000</v>
      </c>
      <c r="G37" s="200">
        <f>SUM(G31:G35)</f>
        <v>3690000</v>
      </c>
    </row>
    <row r="38" spans="1:9" s="195" customFormat="1" ht="18.75" customHeight="1">
      <c r="A38" s="199" t="s">
        <v>36</v>
      </c>
      <c r="B38" s="417" t="s">
        <v>37</v>
      </c>
      <c r="C38" s="417"/>
      <c r="D38" s="417"/>
      <c r="E38" s="198"/>
      <c r="F38" s="197"/>
      <c r="G38" s="196"/>
    </row>
    <row r="39" spans="1:9" ht="23.25" customHeight="1">
      <c r="A39" s="204" t="s">
        <v>38</v>
      </c>
      <c r="B39" s="434" t="s">
        <v>150</v>
      </c>
      <c r="C39" s="435"/>
      <c r="D39" s="436"/>
      <c r="E39" s="203"/>
      <c r="F39" s="203"/>
      <c r="G39" s="202"/>
      <c r="I39" s="207"/>
    </row>
    <row r="40" spans="1:9" ht="21" customHeight="1">
      <c r="A40" s="204" t="s">
        <v>69</v>
      </c>
      <c r="B40" s="421" t="s">
        <v>120</v>
      </c>
      <c r="C40" s="422"/>
      <c r="D40" s="423"/>
      <c r="E40" s="203"/>
      <c r="F40" s="203">
        <f>G40-E40</f>
        <v>0</v>
      </c>
      <c r="G40" s="202"/>
      <c r="I40" s="207"/>
    </row>
    <row r="41" spans="1:9" ht="21" customHeight="1">
      <c r="A41" s="204" t="s">
        <v>70</v>
      </c>
      <c r="B41" s="414" t="s">
        <v>119</v>
      </c>
      <c r="C41" s="415"/>
      <c r="D41" s="416"/>
      <c r="E41" s="203"/>
      <c r="F41" s="203">
        <f>G41-E41</f>
        <v>0</v>
      </c>
      <c r="G41" s="202"/>
    </row>
    <row r="42" spans="1:9" ht="0.75" customHeight="1">
      <c r="A42" s="204"/>
      <c r="B42" s="414"/>
      <c r="C42" s="415"/>
      <c r="D42" s="416"/>
      <c r="E42" s="203"/>
      <c r="F42" s="203"/>
      <c r="G42" s="202"/>
    </row>
    <row r="43" spans="1:9" s="186" customFormat="1" ht="21" customHeight="1">
      <c r="A43" s="201"/>
      <c r="B43" s="410" t="s">
        <v>39</v>
      </c>
      <c r="C43" s="410"/>
      <c r="D43" s="410"/>
      <c r="E43" s="187">
        <v>0</v>
      </c>
      <c r="F43" s="187">
        <f>SUM(F38:F42)</f>
        <v>0</v>
      </c>
      <c r="G43" s="200">
        <f>SUM(G38:G42)</f>
        <v>0</v>
      </c>
    </row>
    <row r="44" spans="1:9" s="195" customFormat="1" ht="13.8">
      <c r="A44" s="199" t="s">
        <v>41</v>
      </c>
      <c r="B44" s="417" t="s">
        <v>118</v>
      </c>
      <c r="C44" s="417"/>
      <c r="D44" s="417"/>
      <c r="E44" s="198"/>
      <c r="F44" s="197"/>
      <c r="G44" s="196"/>
    </row>
    <row r="45" spans="1:9" s="177" customFormat="1" ht="21" customHeight="1">
      <c r="A45" s="194" t="s">
        <v>43</v>
      </c>
      <c r="B45" s="421" t="s">
        <v>117</v>
      </c>
      <c r="C45" s="422"/>
      <c r="D45" s="423"/>
      <c r="E45" s="206"/>
      <c r="F45" s="206"/>
      <c r="G45" s="205"/>
    </row>
    <row r="46" spans="1:9" ht="0.75" customHeight="1">
      <c r="A46" s="204"/>
      <c r="B46" s="414"/>
      <c r="C46" s="415"/>
      <c r="D46" s="416"/>
      <c r="E46" s="203"/>
      <c r="F46" s="203"/>
      <c r="G46" s="202"/>
    </row>
    <row r="47" spans="1:9" s="186" customFormat="1" ht="21" customHeight="1">
      <c r="A47" s="201"/>
      <c r="B47" s="410" t="s">
        <v>116</v>
      </c>
      <c r="C47" s="410"/>
      <c r="D47" s="410"/>
      <c r="E47" s="187">
        <v>0</v>
      </c>
      <c r="F47" s="187">
        <f>SUM(F44:F46)</f>
        <v>0</v>
      </c>
      <c r="G47" s="200">
        <f>SUM(G44:G46)</f>
        <v>0</v>
      </c>
    </row>
    <row r="48" spans="1:9" s="186" customFormat="1" ht="21" customHeight="1">
      <c r="A48" s="188"/>
      <c r="B48" s="410" t="s">
        <v>115</v>
      </c>
      <c r="C48" s="410"/>
      <c r="D48" s="410"/>
      <c r="E48" s="187">
        <v>2870000</v>
      </c>
      <c r="F48" s="187">
        <f>F37+F43-F47</f>
        <v>820000</v>
      </c>
      <c r="G48" s="200">
        <f>G37+G43-G47</f>
        <v>3690000</v>
      </c>
    </row>
    <row r="49" spans="1:7" s="195" customFormat="1" ht="13.8">
      <c r="A49" s="199" t="s">
        <v>114</v>
      </c>
      <c r="B49" s="417" t="s">
        <v>113</v>
      </c>
      <c r="C49" s="417"/>
      <c r="D49" s="417"/>
      <c r="E49" s="198"/>
      <c r="F49" s="197"/>
      <c r="G49" s="196"/>
    </row>
    <row r="50" spans="1:7" s="177" customFormat="1" ht="21" customHeight="1">
      <c r="A50" s="194" t="s">
        <v>112</v>
      </c>
      <c r="B50" s="407" t="s">
        <v>135</v>
      </c>
      <c r="C50" s="425"/>
      <c r="D50" s="425"/>
      <c r="E50" s="92"/>
      <c r="F50" s="115"/>
      <c r="G50" s="161"/>
    </row>
    <row r="51" spans="1:7" s="177" customFormat="1" ht="21" customHeight="1">
      <c r="A51" s="194" t="s">
        <v>111</v>
      </c>
      <c r="B51" s="407" t="s">
        <v>81</v>
      </c>
      <c r="C51" s="425"/>
      <c r="D51" s="425"/>
      <c r="E51" s="92"/>
      <c r="F51" s="115"/>
      <c r="G51" s="161"/>
    </row>
    <row r="52" spans="1:7" s="177" customFormat="1" ht="21" customHeight="1">
      <c r="A52" s="193" t="s">
        <v>110</v>
      </c>
      <c r="B52" s="407" t="s">
        <v>64</v>
      </c>
      <c r="C52" s="407"/>
      <c r="D52" s="407"/>
      <c r="E52" s="161"/>
      <c r="F52" s="115"/>
      <c r="G52" s="161"/>
    </row>
    <row r="53" spans="1:7" s="177" customFormat="1" ht="0.75" customHeight="1">
      <c r="A53" s="192"/>
      <c r="B53" s="408"/>
      <c r="C53" s="409"/>
      <c r="D53" s="409"/>
      <c r="E53" s="191"/>
      <c r="F53" s="190"/>
      <c r="G53" s="189"/>
    </row>
    <row r="54" spans="1:7" s="186" customFormat="1" ht="21" customHeight="1">
      <c r="A54" s="188"/>
      <c r="B54" s="410" t="s">
        <v>109</v>
      </c>
      <c r="C54" s="410"/>
      <c r="D54" s="410"/>
      <c r="E54" s="187">
        <v>0</v>
      </c>
      <c r="F54" s="187">
        <f>SUM(F49:F53)</f>
        <v>0</v>
      </c>
      <c r="G54" s="187">
        <f>SUM(G49:G53)</f>
        <v>0</v>
      </c>
    </row>
    <row r="55" spans="1:7" s="184" customFormat="1" ht="21" customHeight="1" thickBot="1">
      <c r="A55" s="185"/>
      <c r="B55" s="418" t="s">
        <v>108</v>
      </c>
      <c r="C55" s="419"/>
      <c r="D55" s="419"/>
      <c r="E55" s="162"/>
      <c r="F55" s="324"/>
      <c r="G55" s="162"/>
    </row>
    <row r="56" spans="1:7" s="177" customFormat="1" ht="21" customHeight="1" thickTop="1">
      <c r="A56" s="183" t="s">
        <v>107</v>
      </c>
      <c r="B56" s="182" t="s">
        <v>106</v>
      </c>
      <c r="C56" s="182"/>
      <c r="D56" s="182"/>
      <c r="E56" s="182"/>
      <c r="F56" s="182"/>
      <c r="G56" s="181"/>
    </row>
    <row r="57" spans="1:7" s="177" customFormat="1" ht="21" customHeight="1">
      <c r="A57" s="180"/>
      <c r="B57" s="179" t="s">
        <v>105</v>
      </c>
      <c r="C57" s="179"/>
      <c r="D57" s="179"/>
      <c r="E57" s="179"/>
      <c r="F57" s="179"/>
      <c r="G57" s="178"/>
    </row>
    <row r="58" spans="1:7" s="173" customFormat="1" ht="15.75" customHeight="1">
      <c r="A58" s="176"/>
      <c r="B58" s="420" t="s">
        <v>152</v>
      </c>
      <c r="C58" s="420"/>
      <c r="D58" s="420"/>
      <c r="E58" s="420"/>
      <c r="F58" s="175"/>
      <c r="G58" s="174"/>
    </row>
    <row r="59" spans="1:7" ht="15.75" customHeight="1">
      <c r="A59" s="401" t="s">
        <v>49</v>
      </c>
      <c r="B59" s="402"/>
      <c r="C59" s="403"/>
      <c r="D59" s="403"/>
      <c r="E59" s="403"/>
      <c r="F59" s="403"/>
      <c r="G59" s="404"/>
    </row>
    <row r="60" spans="1:7" ht="15.75" customHeight="1">
      <c r="A60" s="396" t="s">
        <v>50</v>
      </c>
      <c r="B60" s="397"/>
      <c r="C60" s="397"/>
      <c r="D60" s="397"/>
      <c r="E60" s="398"/>
      <c r="F60" s="396" t="s">
        <v>104</v>
      </c>
      <c r="G60" s="398"/>
    </row>
    <row r="61" spans="1:7" ht="42.75" customHeight="1">
      <c r="A61" s="168"/>
      <c r="B61" s="167"/>
      <c r="C61" s="169"/>
      <c r="D61" s="168"/>
      <c r="E61" s="167"/>
      <c r="F61" s="168"/>
      <c r="G61" s="167"/>
    </row>
    <row r="62" spans="1:7" ht="13.2">
      <c r="A62" s="172" t="s">
        <v>77</v>
      </c>
      <c r="B62" s="171"/>
      <c r="C62" s="170" t="s">
        <v>82</v>
      </c>
      <c r="D62" s="399"/>
      <c r="E62" s="400"/>
      <c r="F62" s="399" t="s">
        <v>92</v>
      </c>
      <c r="G62" s="400"/>
    </row>
    <row r="63" spans="1:7" ht="15.75" customHeight="1">
      <c r="A63" s="401" t="s">
        <v>153</v>
      </c>
      <c r="B63" s="402"/>
      <c r="C63" s="403"/>
      <c r="D63" s="403"/>
      <c r="E63" s="403"/>
      <c r="F63" s="403"/>
      <c r="G63" s="404"/>
    </row>
    <row r="64" spans="1:7" ht="15.75" customHeight="1">
      <c r="A64" s="396" t="s">
        <v>78</v>
      </c>
      <c r="B64" s="397"/>
      <c r="C64" s="405"/>
      <c r="D64" s="405"/>
      <c r="E64" s="405"/>
      <c r="F64" s="405"/>
      <c r="G64" s="406"/>
    </row>
    <row r="65" spans="1:7" ht="51.75" customHeight="1">
      <c r="A65" s="168"/>
      <c r="B65" s="167"/>
      <c r="C65" s="169"/>
      <c r="D65" s="168"/>
      <c r="E65" s="167"/>
      <c r="F65" s="168"/>
      <c r="G65" s="167"/>
    </row>
    <row r="66" spans="1:7" ht="13.5" customHeight="1" thickBot="1">
      <c r="A66" s="166" t="s">
        <v>103</v>
      </c>
      <c r="B66" s="165"/>
      <c r="C66" s="164" t="s">
        <v>102</v>
      </c>
      <c r="D66" s="412" t="s">
        <v>101</v>
      </c>
      <c r="E66" s="413"/>
      <c r="F66" s="412"/>
      <c r="G66" s="413"/>
    </row>
    <row r="67" spans="1:7" ht="5.0999999999999996" customHeight="1">
      <c r="A67" s="388"/>
      <c r="B67" s="389"/>
      <c r="C67" s="389"/>
      <c r="D67" s="389"/>
      <c r="E67" s="389"/>
      <c r="F67" s="389"/>
      <c r="G67" s="390"/>
    </row>
    <row r="68" spans="1:7" ht="13.8" thickBot="1">
      <c r="A68" s="391" t="s">
        <v>100</v>
      </c>
      <c r="B68" s="392"/>
      <c r="C68" s="393"/>
      <c r="D68" s="394"/>
      <c r="E68" s="394"/>
      <c r="F68" s="394"/>
      <c r="G68" s="395"/>
    </row>
  </sheetData>
  <mergeCells count="44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4:D54"/>
    <mergeCell ref="B55:D55"/>
    <mergeCell ref="B58:E58"/>
    <mergeCell ref="A59:G59"/>
    <mergeCell ref="A60:E60"/>
    <mergeCell ref="F60:G60"/>
    <mergeCell ref="A67:G67"/>
    <mergeCell ref="A68:G68"/>
    <mergeCell ref="D62:E62"/>
    <mergeCell ref="F62:G62"/>
    <mergeCell ref="A63:G63"/>
    <mergeCell ref="A64:G64"/>
    <mergeCell ref="D66:E66"/>
    <mergeCell ref="F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zoomScaleSheetLayoutView="100" zoomScalePageLayoutView="33" workbookViewId="0">
      <selection activeCell="F1" sqref="F1"/>
    </sheetView>
  </sheetViews>
  <sheetFormatPr defaultColWidth="20.6640625" defaultRowHeight="19.5" customHeight="1"/>
  <cols>
    <col min="1" max="1" width="15.6640625" style="163" customWidth="1"/>
    <col min="2" max="2" width="15.88671875" style="163" customWidth="1"/>
    <col min="3" max="3" width="22" style="163" customWidth="1"/>
    <col min="4" max="4" width="21.33203125" style="163" customWidth="1"/>
    <col min="5" max="5" width="18.44140625" style="163" customWidth="1"/>
    <col min="6" max="7" width="24" style="163" customWidth="1"/>
    <col min="8" max="8" width="20.6640625" style="163"/>
    <col min="9" max="9" width="20.6640625" style="163" customWidth="1"/>
    <col min="10" max="16384" width="20.6640625" style="163"/>
  </cols>
  <sheetData>
    <row r="1" spans="1:7" s="318" customFormat="1" ht="54.75" customHeight="1" thickBot="1">
      <c r="A1" s="323"/>
      <c r="B1" s="322"/>
      <c r="C1" s="321" t="s">
        <v>1</v>
      </c>
      <c r="D1" s="320"/>
      <c r="E1" s="320"/>
      <c r="F1" s="320"/>
      <c r="G1" s="319"/>
    </row>
    <row r="2" spans="1:7" ht="24.75" customHeight="1">
      <c r="A2" s="317"/>
      <c r="B2" s="316" t="s">
        <v>155</v>
      </c>
      <c r="C2" s="315"/>
      <c r="D2" s="315"/>
      <c r="E2" s="314"/>
      <c r="F2" s="313" t="s">
        <v>53</v>
      </c>
      <c r="G2" s="312" t="s">
        <v>154</v>
      </c>
    </row>
    <row r="3" spans="1:7" s="173" customFormat="1" ht="15.6">
      <c r="A3" s="298" t="s">
        <v>2</v>
      </c>
      <c r="B3" s="305" t="s">
        <v>137</v>
      </c>
      <c r="C3" s="307"/>
      <c r="D3" s="304"/>
      <c r="E3" s="311" t="s">
        <v>3</v>
      </c>
      <c r="F3" s="311"/>
      <c r="G3" s="310"/>
    </row>
    <row r="4" spans="1:7" s="173" customFormat="1" ht="15.6">
      <c r="A4" s="298" t="s">
        <v>4</v>
      </c>
      <c r="B4" s="305" t="s">
        <v>54</v>
      </c>
      <c r="C4" s="307"/>
      <c r="D4" s="306"/>
      <c r="E4" s="309" t="s">
        <v>134</v>
      </c>
      <c r="F4" s="308"/>
      <c r="G4" s="259">
        <v>42540</v>
      </c>
    </row>
    <row r="5" spans="1:7" s="173" customFormat="1" ht="15">
      <c r="A5" s="298" t="s">
        <v>56</v>
      </c>
      <c r="B5" s="305" t="s">
        <v>133</v>
      </c>
      <c r="C5" s="307"/>
      <c r="D5" s="306"/>
      <c r="E5" s="301" t="s">
        <v>132</v>
      </c>
      <c r="F5" s="300"/>
      <c r="G5" s="299"/>
    </row>
    <row r="6" spans="1:7" s="173" customFormat="1" ht="15.6" customHeight="1">
      <c r="A6" s="298" t="s">
        <v>6</v>
      </c>
      <c r="B6" s="305" t="s">
        <v>146</v>
      </c>
      <c r="C6" s="179"/>
      <c r="D6" s="304"/>
      <c r="E6" s="301" t="s">
        <v>57</v>
      </c>
      <c r="F6" s="300"/>
      <c r="G6" s="299">
        <v>42538</v>
      </c>
    </row>
    <row r="7" spans="1:7" s="173" customFormat="1" ht="15" customHeight="1">
      <c r="A7" s="298"/>
      <c r="B7" s="303"/>
      <c r="C7" s="302"/>
      <c r="D7" s="295"/>
      <c r="E7" s="301" t="s">
        <v>131</v>
      </c>
      <c r="F7" s="300"/>
      <c r="G7" s="299">
        <v>42538</v>
      </c>
    </row>
    <row r="8" spans="1:7" s="173" customFormat="1" ht="16.5" customHeight="1">
      <c r="A8" s="298"/>
      <c r="B8" s="297"/>
      <c r="C8" s="296"/>
      <c r="D8" s="295"/>
      <c r="E8" s="294" t="s">
        <v>58</v>
      </c>
      <c r="F8" s="293"/>
      <c r="G8" s="292"/>
    </row>
    <row r="9" spans="1:7" s="173" customFormat="1" ht="16.2" thickBot="1">
      <c r="A9" s="291"/>
      <c r="B9" s="290"/>
      <c r="C9" s="289"/>
      <c r="D9" s="287"/>
      <c r="E9" s="288" t="s">
        <v>7</v>
      </c>
      <c r="F9" s="287"/>
      <c r="G9" s="286"/>
    </row>
    <row r="10" spans="1:7" ht="13.2">
      <c r="A10" s="285" t="s">
        <v>8</v>
      </c>
      <c r="B10" s="284"/>
      <c r="C10" s="284"/>
      <c r="D10" s="284"/>
      <c r="E10" s="284"/>
      <c r="F10" s="284"/>
      <c r="G10" s="283"/>
    </row>
    <row r="11" spans="1:7" ht="15" customHeight="1">
      <c r="A11" s="278" t="s">
        <v>59</v>
      </c>
      <c r="B11" s="282" t="s">
        <v>138</v>
      </c>
      <c r="C11" s="281"/>
      <c r="D11" s="280">
        <v>42370</v>
      </c>
      <c r="E11" s="278" t="s">
        <v>11</v>
      </c>
      <c r="F11" s="277"/>
      <c r="G11" s="279"/>
    </row>
    <row r="12" spans="1:7" ht="13.8">
      <c r="A12" s="278" t="s">
        <v>10</v>
      </c>
      <c r="B12" s="277"/>
      <c r="C12" s="276"/>
      <c r="D12" s="280">
        <v>42370</v>
      </c>
      <c r="E12" s="278"/>
      <c r="F12" s="277"/>
      <c r="G12" s="279"/>
    </row>
    <row r="13" spans="1:7" ht="13.8">
      <c r="A13" s="278" t="s">
        <v>130</v>
      </c>
      <c r="B13" s="277"/>
      <c r="C13" s="276"/>
      <c r="D13" s="236"/>
      <c r="E13" s="275"/>
      <c r="F13" s="274"/>
      <c r="G13" s="273"/>
    </row>
    <row r="14" spans="1:7" ht="14.4" thickBot="1">
      <c r="A14" s="265" t="s">
        <v>12</v>
      </c>
      <c r="B14" s="237"/>
      <c r="C14" s="272"/>
      <c r="D14" s="236" t="s">
        <v>129</v>
      </c>
      <c r="E14" s="271"/>
      <c r="F14" s="270"/>
      <c r="G14" s="231"/>
    </row>
    <row r="15" spans="1:7" ht="13.8">
      <c r="A15" s="265" t="s">
        <v>128</v>
      </c>
      <c r="B15" s="237"/>
      <c r="C15" s="264"/>
      <c r="D15" s="269">
        <v>4100000</v>
      </c>
      <c r="E15" s="268" t="s">
        <v>127</v>
      </c>
      <c r="F15" s="267"/>
      <c r="G15" s="266">
        <v>820000</v>
      </c>
    </row>
    <row r="16" spans="1:7" ht="13.8">
      <c r="A16" s="265" t="s">
        <v>15</v>
      </c>
      <c r="B16" s="237"/>
      <c r="C16" s="264"/>
      <c r="D16" s="263"/>
      <c r="E16" s="262" t="s">
        <v>126</v>
      </c>
      <c r="F16" s="261"/>
      <c r="G16" s="325" t="s">
        <v>147</v>
      </c>
    </row>
    <row r="17" spans="1:7" ht="16.2" thickBot="1">
      <c r="A17" s="255" t="s">
        <v>17</v>
      </c>
      <c r="B17" s="179"/>
      <c r="C17" s="260"/>
      <c r="D17" s="259">
        <v>42531</v>
      </c>
      <c r="E17" s="258" t="s">
        <v>125</v>
      </c>
      <c r="F17" s="257"/>
      <c r="G17" s="256"/>
    </row>
    <row r="18" spans="1:7" ht="13.8">
      <c r="A18" s="255" t="s">
        <v>124</v>
      </c>
      <c r="B18" s="179"/>
      <c r="C18" s="254"/>
      <c r="D18" s="253">
        <v>1235371</v>
      </c>
      <c r="E18" s="252"/>
      <c r="F18" s="251"/>
      <c r="G18" s="250"/>
    </row>
    <row r="19" spans="1:7" ht="15" customHeight="1">
      <c r="A19" s="249" t="s">
        <v>20</v>
      </c>
      <c r="B19" s="248"/>
      <c r="C19" s="247"/>
      <c r="D19" s="246">
        <f>F48</f>
        <v>1230000</v>
      </c>
      <c r="E19" s="238"/>
      <c r="F19" s="237"/>
      <c r="G19" s="236"/>
    </row>
    <row r="20" spans="1:7" ht="13.8">
      <c r="A20" s="238" t="s">
        <v>22</v>
      </c>
      <c r="B20" s="245"/>
      <c r="C20" s="244"/>
      <c r="D20" s="243" t="s">
        <v>91</v>
      </c>
      <c r="E20" s="238"/>
      <c r="F20" s="237"/>
      <c r="G20" s="236"/>
    </row>
    <row r="21" spans="1:7" ht="13.8">
      <c r="A21" s="242" t="s">
        <v>123</v>
      </c>
      <c r="B21" s="241"/>
      <c r="C21" s="240"/>
      <c r="D21" s="239">
        <v>5000533622</v>
      </c>
      <c r="E21" s="238"/>
      <c r="F21" s="237"/>
      <c r="G21" s="236"/>
    </row>
    <row r="22" spans="1:7" ht="15" customHeight="1" thickBot="1">
      <c r="A22" s="233" t="s">
        <v>23</v>
      </c>
      <c r="B22" s="232"/>
      <c r="C22" s="235"/>
      <c r="D22" s="234" t="s">
        <v>80</v>
      </c>
      <c r="E22" s="233"/>
      <c r="F22" s="232"/>
      <c r="G22" s="231"/>
    </row>
    <row r="23" spans="1:7" s="186" customFormat="1" ht="15.75" customHeight="1">
      <c r="A23" s="230" t="s">
        <v>24</v>
      </c>
      <c r="B23" s="229"/>
      <c r="C23" s="229"/>
      <c r="D23" s="229"/>
      <c r="E23" s="229"/>
      <c r="F23" s="229"/>
      <c r="G23" s="228"/>
    </row>
    <row r="24" spans="1:7" s="223" customFormat="1" ht="13.8">
      <c r="A24" s="227" t="s">
        <v>0</v>
      </c>
      <c r="B24" s="433" t="s">
        <v>25</v>
      </c>
      <c r="C24" s="433"/>
      <c r="D24" s="433"/>
      <c r="E24" s="326" t="s">
        <v>26</v>
      </c>
      <c r="F24" s="225" t="s">
        <v>27</v>
      </c>
      <c r="G24" s="224" t="s">
        <v>28</v>
      </c>
    </row>
    <row r="25" spans="1:7" s="195" customFormat="1" ht="13.8">
      <c r="A25" s="199" t="s">
        <v>29</v>
      </c>
      <c r="B25" s="417" t="s">
        <v>30</v>
      </c>
      <c r="C25" s="417"/>
      <c r="D25" s="417"/>
      <c r="E25" s="222"/>
      <c r="F25" s="221"/>
      <c r="G25" s="220"/>
    </row>
    <row r="26" spans="1:7" s="214" customFormat="1" ht="21" customHeight="1">
      <c r="A26" s="204" t="s">
        <v>139</v>
      </c>
      <c r="B26" s="434" t="s">
        <v>144</v>
      </c>
      <c r="C26" s="435"/>
      <c r="D26" s="436"/>
      <c r="E26" s="203">
        <v>820000</v>
      </c>
      <c r="F26" s="219"/>
      <c r="G26" s="218">
        <v>820000</v>
      </c>
    </row>
    <row r="27" spans="1:7" s="214" customFormat="1" ht="21" customHeight="1">
      <c r="A27" s="194" t="s">
        <v>140</v>
      </c>
      <c r="B27" s="434" t="s">
        <v>151</v>
      </c>
      <c r="C27" s="435"/>
      <c r="D27" s="436"/>
      <c r="E27" s="203">
        <v>820000</v>
      </c>
      <c r="F27" s="219"/>
      <c r="G27" s="218">
        <v>820000</v>
      </c>
    </row>
    <row r="28" spans="1:7" s="214" customFormat="1" ht="21" customHeight="1">
      <c r="A28" s="194" t="s">
        <v>141</v>
      </c>
      <c r="B28" s="434" t="s">
        <v>142</v>
      </c>
      <c r="C28" s="435"/>
      <c r="D28" s="436"/>
      <c r="E28" s="203"/>
      <c r="F28" s="219">
        <v>1230000</v>
      </c>
      <c r="G28" s="218">
        <v>1230000</v>
      </c>
    </row>
    <row r="29" spans="1:7" s="214" customFormat="1" ht="21" customHeight="1">
      <c r="A29" s="194" t="s">
        <v>149</v>
      </c>
      <c r="B29" s="444" t="s">
        <v>143</v>
      </c>
      <c r="C29" s="445"/>
      <c r="D29" s="446"/>
      <c r="E29" s="203"/>
      <c r="F29" s="219"/>
      <c r="G29" s="218"/>
    </row>
    <row r="30" spans="1:7" s="214" customFormat="1" ht="0.75" customHeight="1">
      <c r="A30" s="192"/>
      <c r="B30" s="407"/>
      <c r="C30" s="407"/>
      <c r="D30" s="407"/>
      <c r="E30" s="190"/>
      <c r="F30" s="217"/>
      <c r="G30" s="216"/>
    </row>
    <row r="31" spans="1:7" s="186" customFormat="1" ht="21" customHeight="1">
      <c r="A31" s="188"/>
      <c r="B31" s="410" t="s">
        <v>31</v>
      </c>
      <c r="C31" s="440"/>
      <c r="D31" s="440"/>
      <c r="E31" s="187">
        <v>1640000</v>
      </c>
      <c r="F31" s="187">
        <f>SUM(F27:F30)</f>
        <v>1230000</v>
      </c>
      <c r="G31" s="187">
        <f>SUM(G26:G30)</f>
        <v>2870000</v>
      </c>
    </row>
    <row r="32" spans="1:7" s="195" customFormat="1" ht="13.8">
      <c r="A32" s="199" t="s">
        <v>32</v>
      </c>
      <c r="B32" s="417" t="s">
        <v>33</v>
      </c>
      <c r="C32" s="417"/>
      <c r="D32" s="417"/>
      <c r="E32" s="198"/>
      <c r="F32" s="197"/>
      <c r="G32" s="196"/>
    </row>
    <row r="33" spans="1:9" s="214" customFormat="1" ht="15" customHeight="1">
      <c r="A33" s="215" t="s">
        <v>74</v>
      </c>
      <c r="B33" s="383" t="s">
        <v>148</v>
      </c>
      <c r="C33" s="383"/>
      <c r="D33" s="383"/>
      <c r="E33" s="203"/>
      <c r="F33" s="203">
        <f>G33-E33</f>
        <v>0</v>
      </c>
      <c r="G33" s="202"/>
    </row>
    <row r="34" spans="1:9" s="177" customFormat="1" ht="15.75" customHeight="1">
      <c r="A34" s="194" t="s">
        <v>75</v>
      </c>
      <c r="B34" s="407" t="s">
        <v>122</v>
      </c>
      <c r="C34" s="407"/>
      <c r="D34" s="407"/>
      <c r="E34" s="203"/>
      <c r="F34" s="203">
        <f>G34-E34</f>
        <v>0</v>
      </c>
      <c r="G34" s="213"/>
    </row>
    <row r="35" spans="1:9" s="177" customFormat="1" ht="18" customHeight="1">
      <c r="A35" s="194" t="s">
        <v>34</v>
      </c>
      <c r="B35" s="407" t="s">
        <v>121</v>
      </c>
      <c r="C35" s="407"/>
      <c r="D35" s="407"/>
      <c r="E35" s="203"/>
      <c r="F35" s="212">
        <f>G35-E35</f>
        <v>0</v>
      </c>
      <c r="G35" s="202"/>
    </row>
    <row r="36" spans="1:9" s="177" customFormat="1" ht="0.75" customHeight="1">
      <c r="A36" s="211"/>
      <c r="B36" s="407"/>
      <c r="C36" s="407"/>
      <c r="D36" s="407"/>
      <c r="E36" s="210"/>
      <c r="F36" s="209"/>
      <c r="G36" s="208"/>
    </row>
    <row r="37" spans="1:9" s="186" customFormat="1" ht="21" customHeight="1">
      <c r="A37" s="188"/>
      <c r="B37" s="410" t="s">
        <v>35</v>
      </c>
      <c r="C37" s="410"/>
      <c r="D37" s="410"/>
      <c r="E37" s="187">
        <v>1640000</v>
      </c>
      <c r="F37" s="187">
        <f>SUM(F31:F35)</f>
        <v>1230000</v>
      </c>
      <c r="G37" s="200">
        <f>SUM(G31:G35)</f>
        <v>2870000</v>
      </c>
    </row>
    <row r="38" spans="1:9" s="195" customFormat="1" ht="18.75" customHeight="1">
      <c r="A38" s="199" t="s">
        <v>36</v>
      </c>
      <c r="B38" s="417" t="s">
        <v>37</v>
      </c>
      <c r="C38" s="417"/>
      <c r="D38" s="417"/>
      <c r="E38" s="198"/>
      <c r="F38" s="197"/>
      <c r="G38" s="196"/>
    </row>
    <row r="39" spans="1:9" ht="23.25" customHeight="1">
      <c r="A39" s="204" t="s">
        <v>38</v>
      </c>
      <c r="B39" s="434" t="s">
        <v>150</v>
      </c>
      <c r="C39" s="435"/>
      <c r="D39" s="436"/>
      <c r="E39" s="203"/>
      <c r="F39" s="203"/>
      <c r="G39" s="202"/>
      <c r="I39" s="207"/>
    </row>
    <row r="40" spans="1:9" ht="21" customHeight="1">
      <c r="A40" s="204" t="s">
        <v>69</v>
      </c>
      <c r="B40" s="421" t="s">
        <v>120</v>
      </c>
      <c r="C40" s="422"/>
      <c r="D40" s="423"/>
      <c r="E40" s="203"/>
      <c r="F40" s="203">
        <f>G40-E40</f>
        <v>0</v>
      </c>
      <c r="G40" s="202"/>
      <c r="I40" s="207"/>
    </row>
    <row r="41" spans="1:9" ht="21" customHeight="1">
      <c r="A41" s="204" t="s">
        <v>70</v>
      </c>
      <c r="B41" s="414" t="s">
        <v>119</v>
      </c>
      <c r="C41" s="415"/>
      <c r="D41" s="416"/>
      <c r="E41" s="203"/>
      <c r="F41" s="203">
        <f>G41-E41</f>
        <v>0</v>
      </c>
      <c r="G41" s="202"/>
    </row>
    <row r="42" spans="1:9" ht="0.75" customHeight="1">
      <c r="A42" s="204"/>
      <c r="B42" s="414"/>
      <c r="C42" s="415"/>
      <c r="D42" s="416"/>
      <c r="E42" s="203"/>
      <c r="F42" s="203"/>
      <c r="G42" s="202"/>
    </row>
    <row r="43" spans="1:9" s="186" customFormat="1" ht="21" customHeight="1">
      <c r="A43" s="201"/>
      <c r="B43" s="410" t="s">
        <v>39</v>
      </c>
      <c r="C43" s="410"/>
      <c r="D43" s="410"/>
      <c r="E43" s="187">
        <v>0</v>
      </c>
      <c r="F43" s="187">
        <f>SUM(F38:F42)</f>
        <v>0</v>
      </c>
      <c r="G43" s="200">
        <f>SUM(G38:G42)</f>
        <v>0</v>
      </c>
    </row>
    <row r="44" spans="1:9" s="195" customFormat="1" ht="13.8">
      <c r="A44" s="199" t="s">
        <v>41</v>
      </c>
      <c r="B44" s="417" t="s">
        <v>118</v>
      </c>
      <c r="C44" s="417"/>
      <c r="D44" s="417"/>
      <c r="E44" s="198"/>
      <c r="F44" s="197"/>
      <c r="G44" s="196"/>
    </row>
    <row r="45" spans="1:9" s="177" customFormat="1" ht="21" customHeight="1">
      <c r="A45" s="194" t="s">
        <v>43</v>
      </c>
      <c r="B45" s="421" t="s">
        <v>117</v>
      </c>
      <c r="C45" s="422"/>
      <c r="D45" s="423"/>
      <c r="E45" s="206"/>
      <c r="F45" s="206"/>
      <c r="G45" s="205"/>
    </row>
    <row r="46" spans="1:9" ht="0.75" customHeight="1">
      <c r="A46" s="204"/>
      <c r="B46" s="414"/>
      <c r="C46" s="415"/>
      <c r="D46" s="416"/>
      <c r="E46" s="203"/>
      <c r="F46" s="203"/>
      <c r="G46" s="202"/>
    </row>
    <row r="47" spans="1:9" s="186" customFormat="1" ht="21" customHeight="1">
      <c r="A47" s="201"/>
      <c r="B47" s="410" t="s">
        <v>116</v>
      </c>
      <c r="C47" s="410"/>
      <c r="D47" s="410"/>
      <c r="E47" s="187">
        <v>0</v>
      </c>
      <c r="F47" s="187">
        <f>SUM(F44:F46)</f>
        <v>0</v>
      </c>
      <c r="G47" s="200">
        <f>SUM(G44:G46)</f>
        <v>0</v>
      </c>
    </row>
    <row r="48" spans="1:9" s="186" customFormat="1" ht="21" customHeight="1">
      <c r="A48" s="188"/>
      <c r="B48" s="410" t="s">
        <v>115</v>
      </c>
      <c r="C48" s="410"/>
      <c r="D48" s="410"/>
      <c r="E48" s="187">
        <v>1640000</v>
      </c>
      <c r="F48" s="187">
        <f>F37+F43-F47</f>
        <v>1230000</v>
      </c>
      <c r="G48" s="200">
        <f>G37+G43-G47</f>
        <v>2870000</v>
      </c>
    </row>
    <row r="49" spans="1:7" s="195" customFormat="1" ht="13.8">
      <c r="A49" s="199" t="s">
        <v>114</v>
      </c>
      <c r="B49" s="417" t="s">
        <v>113</v>
      </c>
      <c r="C49" s="417"/>
      <c r="D49" s="417"/>
      <c r="E49" s="198"/>
      <c r="F49" s="197"/>
      <c r="G49" s="196"/>
    </row>
    <row r="50" spans="1:7" s="177" customFormat="1" ht="21" customHeight="1">
      <c r="A50" s="194" t="s">
        <v>112</v>
      </c>
      <c r="B50" s="407" t="s">
        <v>135</v>
      </c>
      <c r="C50" s="425"/>
      <c r="D50" s="425"/>
      <c r="E50" s="92"/>
      <c r="F50" s="115"/>
      <c r="G50" s="161"/>
    </row>
    <row r="51" spans="1:7" s="177" customFormat="1" ht="21" customHeight="1">
      <c r="A51" s="194" t="s">
        <v>111</v>
      </c>
      <c r="B51" s="407" t="s">
        <v>81</v>
      </c>
      <c r="C51" s="425"/>
      <c r="D51" s="425"/>
      <c r="E51" s="92"/>
      <c r="F51" s="115"/>
      <c r="G51" s="161"/>
    </row>
    <row r="52" spans="1:7" s="177" customFormat="1" ht="21" customHeight="1">
      <c r="A52" s="193" t="s">
        <v>110</v>
      </c>
      <c r="B52" s="407" t="s">
        <v>64</v>
      </c>
      <c r="C52" s="407"/>
      <c r="D52" s="407"/>
      <c r="E52" s="161"/>
      <c r="F52" s="115"/>
      <c r="G52" s="161"/>
    </row>
    <row r="53" spans="1:7" s="177" customFormat="1" ht="0.75" customHeight="1">
      <c r="A53" s="192"/>
      <c r="B53" s="408"/>
      <c r="C53" s="409"/>
      <c r="D53" s="409"/>
      <c r="E53" s="191"/>
      <c r="F53" s="190"/>
      <c r="G53" s="189"/>
    </row>
    <row r="54" spans="1:7" s="186" customFormat="1" ht="21" customHeight="1">
      <c r="A54" s="188"/>
      <c r="B54" s="410" t="s">
        <v>109</v>
      </c>
      <c r="C54" s="410"/>
      <c r="D54" s="410"/>
      <c r="E54" s="187">
        <v>0</v>
      </c>
      <c r="F54" s="187">
        <f>SUM(F49:F53)</f>
        <v>0</v>
      </c>
      <c r="G54" s="187">
        <f>SUM(G49:G53)</f>
        <v>0</v>
      </c>
    </row>
    <row r="55" spans="1:7" s="184" customFormat="1" ht="21" customHeight="1" thickBot="1">
      <c r="A55" s="185"/>
      <c r="B55" s="418" t="s">
        <v>108</v>
      </c>
      <c r="C55" s="419"/>
      <c r="D55" s="419"/>
      <c r="E55" s="162"/>
      <c r="F55" s="324"/>
      <c r="G55" s="162"/>
    </row>
    <row r="56" spans="1:7" s="177" customFormat="1" ht="21" customHeight="1" thickTop="1">
      <c r="A56" s="183" t="s">
        <v>107</v>
      </c>
      <c r="B56" s="182" t="s">
        <v>106</v>
      </c>
      <c r="C56" s="182"/>
      <c r="D56" s="182"/>
      <c r="E56" s="182"/>
      <c r="F56" s="182"/>
      <c r="G56" s="181"/>
    </row>
    <row r="57" spans="1:7" s="177" customFormat="1" ht="21" customHeight="1">
      <c r="A57" s="180"/>
      <c r="B57" s="179" t="s">
        <v>105</v>
      </c>
      <c r="C57" s="179"/>
      <c r="D57" s="179"/>
      <c r="E57" s="179"/>
      <c r="F57" s="179"/>
      <c r="G57" s="178"/>
    </row>
    <row r="58" spans="1:7" s="173" customFormat="1" ht="15.75" customHeight="1">
      <c r="A58" s="176"/>
      <c r="B58" s="420" t="s">
        <v>152</v>
      </c>
      <c r="C58" s="420"/>
      <c r="D58" s="420"/>
      <c r="E58" s="420"/>
      <c r="F58" s="175"/>
      <c r="G58" s="174"/>
    </row>
    <row r="59" spans="1:7" ht="15.75" customHeight="1">
      <c r="A59" s="401" t="s">
        <v>49</v>
      </c>
      <c r="B59" s="402"/>
      <c r="C59" s="403"/>
      <c r="D59" s="403"/>
      <c r="E59" s="403"/>
      <c r="F59" s="403"/>
      <c r="G59" s="404"/>
    </row>
    <row r="60" spans="1:7" ht="15.75" customHeight="1">
      <c r="A60" s="396" t="s">
        <v>50</v>
      </c>
      <c r="B60" s="397"/>
      <c r="C60" s="397"/>
      <c r="D60" s="397"/>
      <c r="E60" s="398"/>
      <c r="F60" s="396" t="s">
        <v>104</v>
      </c>
      <c r="G60" s="398"/>
    </row>
    <row r="61" spans="1:7" ht="42.75" customHeight="1">
      <c r="A61" s="168"/>
      <c r="B61" s="167"/>
      <c r="C61" s="169"/>
      <c r="D61" s="168"/>
      <c r="E61" s="167"/>
      <c r="F61" s="168"/>
      <c r="G61" s="167"/>
    </row>
    <row r="62" spans="1:7" ht="13.2">
      <c r="A62" s="172" t="s">
        <v>77</v>
      </c>
      <c r="B62" s="171"/>
      <c r="C62" s="170" t="s">
        <v>82</v>
      </c>
      <c r="D62" s="399"/>
      <c r="E62" s="400"/>
      <c r="F62" s="399" t="s">
        <v>92</v>
      </c>
      <c r="G62" s="400"/>
    </row>
    <row r="63" spans="1:7" ht="15.75" customHeight="1">
      <c r="A63" s="401" t="s">
        <v>153</v>
      </c>
      <c r="B63" s="402"/>
      <c r="C63" s="403"/>
      <c r="D63" s="403"/>
      <c r="E63" s="403"/>
      <c r="F63" s="403"/>
      <c r="G63" s="404"/>
    </row>
    <row r="64" spans="1:7" ht="15.75" customHeight="1">
      <c r="A64" s="396" t="s">
        <v>78</v>
      </c>
      <c r="B64" s="397"/>
      <c r="C64" s="405"/>
      <c r="D64" s="405"/>
      <c r="E64" s="405"/>
      <c r="F64" s="405"/>
      <c r="G64" s="406"/>
    </row>
    <row r="65" spans="1:7" ht="51.75" customHeight="1">
      <c r="A65" s="168"/>
      <c r="B65" s="167"/>
      <c r="C65" s="169"/>
      <c r="D65" s="168"/>
      <c r="E65" s="167"/>
      <c r="F65" s="168"/>
      <c r="G65" s="167"/>
    </row>
    <row r="66" spans="1:7" ht="13.5" customHeight="1" thickBot="1">
      <c r="A66" s="166" t="s">
        <v>103</v>
      </c>
      <c r="B66" s="165"/>
      <c r="C66" s="164" t="s">
        <v>102</v>
      </c>
      <c r="D66" s="412" t="s">
        <v>101</v>
      </c>
      <c r="E66" s="413"/>
      <c r="F66" s="412"/>
      <c r="G66" s="413"/>
    </row>
    <row r="67" spans="1:7" ht="5.0999999999999996" customHeight="1">
      <c r="A67" s="388"/>
      <c r="B67" s="389"/>
      <c r="C67" s="389"/>
      <c r="D67" s="389"/>
      <c r="E67" s="389"/>
      <c r="F67" s="389"/>
      <c r="G67" s="390"/>
    </row>
    <row r="68" spans="1:7" ht="13.8" thickBot="1">
      <c r="A68" s="391" t="s">
        <v>100</v>
      </c>
      <c r="B68" s="392"/>
      <c r="C68" s="393"/>
      <c r="D68" s="394"/>
      <c r="E68" s="394"/>
      <c r="F68" s="394"/>
      <c r="G68" s="395"/>
    </row>
  </sheetData>
  <mergeCells count="44">
    <mergeCell ref="A67:G67"/>
    <mergeCell ref="A68:G68"/>
    <mergeCell ref="D62:E62"/>
    <mergeCell ref="F62:G62"/>
    <mergeCell ref="A63:G63"/>
    <mergeCell ref="A64:G64"/>
    <mergeCell ref="D66:E66"/>
    <mergeCell ref="F66:G66"/>
    <mergeCell ref="B54:D54"/>
    <mergeCell ref="B55:D55"/>
    <mergeCell ref="B58:E58"/>
    <mergeCell ref="A59:G59"/>
    <mergeCell ref="A60:E60"/>
    <mergeCell ref="F60:G6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24:D24"/>
    <mergeCell ref="B25:D25"/>
    <mergeCell ref="B26:D26"/>
    <mergeCell ref="B27:D27"/>
    <mergeCell ref="B28:D2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topLeftCell="A10" zoomScaleSheetLayoutView="100" zoomScalePageLayoutView="33" workbookViewId="0">
      <selection activeCell="G1" sqref="G1"/>
    </sheetView>
  </sheetViews>
  <sheetFormatPr defaultColWidth="20.6640625" defaultRowHeight="19.5" customHeight="1"/>
  <cols>
    <col min="1" max="1" width="15.6640625" style="163" customWidth="1"/>
    <col min="2" max="2" width="15.88671875" style="163" customWidth="1"/>
    <col min="3" max="3" width="22" style="163" customWidth="1"/>
    <col min="4" max="4" width="21.33203125" style="163" customWidth="1"/>
    <col min="5" max="5" width="18.44140625" style="163" customWidth="1"/>
    <col min="6" max="7" width="24" style="163" customWidth="1"/>
    <col min="8" max="8" width="20.6640625" style="163"/>
    <col min="9" max="9" width="20.6640625" style="163" customWidth="1"/>
    <col min="10" max="16384" width="20.6640625" style="163"/>
  </cols>
  <sheetData>
    <row r="1" spans="1:7" s="318" customFormat="1" ht="54.75" customHeight="1" thickBot="1">
      <c r="A1" s="323"/>
      <c r="B1" s="322"/>
      <c r="C1" s="321" t="s">
        <v>1</v>
      </c>
      <c r="D1" s="320"/>
      <c r="E1" s="320"/>
      <c r="F1" s="320"/>
      <c r="G1" s="319"/>
    </row>
    <row r="2" spans="1:7" ht="24.75" customHeight="1">
      <c r="A2" s="317"/>
      <c r="B2" s="316" t="s">
        <v>145</v>
      </c>
      <c r="C2" s="315"/>
      <c r="D2" s="315"/>
      <c r="E2" s="314"/>
      <c r="F2" s="313" t="s">
        <v>53</v>
      </c>
      <c r="G2" s="312" t="s">
        <v>136</v>
      </c>
    </row>
    <row r="3" spans="1:7" s="173" customFormat="1" ht="15.6">
      <c r="A3" s="298" t="s">
        <v>2</v>
      </c>
      <c r="B3" s="305" t="s">
        <v>137</v>
      </c>
      <c r="C3" s="307"/>
      <c r="D3" s="304"/>
      <c r="E3" s="311" t="s">
        <v>3</v>
      </c>
      <c r="F3" s="311"/>
      <c r="G3" s="310"/>
    </row>
    <row r="4" spans="1:7" s="173" customFormat="1" ht="15.6">
      <c r="A4" s="298" t="s">
        <v>4</v>
      </c>
      <c r="B4" s="305" t="s">
        <v>54</v>
      </c>
      <c r="C4" s="307"/>
      <c r="D4" s="306"/>
      <c r="E4" s="309" t="s">
        <v>134</v>
      </c>
      <c r="F4" s="308"/>
      <c r="G4" s="259">
        <v>42527</v>
      </c>
    </row>
    <row r="5" spans="1:7" s="173" customFormat="1" ht="15">
      <c r="A5" s="298" t="s">
        <v>56</v>
      </c>
      <c r="B5" s="305" t="s">
        <v>133</v>
      </c>
      <c r="C5" s="307"/>
      <c r="D5" s="306"/>
      <c r="E5" s="301" t="s">
        <v>132</v>
      </c>
      <c r="F5" s="300"/>
      <c r="G5" s="299"/>
    </row>
    <row r="6" spans="1:7" s="173" customFormat="1" ht="15.6" customHeight="1">
      <c r="A6" s="298" t="s">
        <v>6</v>
      </c>
      <c r="B6" s="305" t="s">
        <v>146</v>
      </c>
      <c r="C6" s="179"/>
      <c r="D6" s="304"/>
      <c r="E6" s="301" t="s">
        <v>57</v>
      </c>
      <c r="F6" s="300"/>
      <c r="G6" s="299">
        <v>42522</v>
      </c>
    </row>
    <row r="7" spans="1:7" s="173" customFormat="1" ht="15" customHeight="1">
      <c r="A7" s="298"/>
      <c r="B7" s="303"/>
      <c r="C7" s="302"/>
      <c r="D7" s="295"/>
      <c r="E7" s="301" t="s">
        <v>131</v>
      </c>
      <c r="F7" s="300"/>
      <c r="G7" s="299">
        <v>42522</v>
      </c>
    </row>
    <row r="8" spans="1:7" s="173" customFormat="1" ht="16.5" customHeight="1">
      <c r="A8" s="298"/>
      <c r="B8" s="297"/>
      <c r="C8" s="296"/>
      <c r="D8" s="295"/>
      <c r="E8" s="294" t="s">
        <v>58</v>
      </c>
      <c r="F8" s="293"/>
      <c r="G8" s="292"/>
    </row>
    <row r="9" spans="1:7" s="173" customFormat="1" ht="16.2" thickBot="1">
      <c r="A9" s="291"/>
      <c r="B9" s="290"/>
      <c r="C9" s="289"/>
      <c r="D9" s="287"/>
      <c r="E9" s="288" t="s">
        <v>7</v>
      </c>
      <c r="F9" s="287"/>
      <c r="G9" s="286"/>
    </row>
    <row r="10" spans="1:7" ht="13.2">
      <c r="A10" s="285" t="s">
        <v>8</v>
      </c>
      <c r="B10" s="284"/>
      <c r="C10" s="284"/>
      <c r="D10" s="284"/>
      <c r="E10" s="284"/>
      <c r="F10" s="284"/>
      <c r="G10" s="283"/>
    </row>
    <row r="11" spans="1:7" ht="15" customHeight="1">
      <c r="A11" s="278" t="s">
        <v>59</v>
      </c>
      <c r="B11" s="282" t="s">
        <v>138</v>
      </c>
      <c r="C11" s="281"/>
      <c r="D11" s="280">
        <v>42370</v>
      </c>
      <c r="E11" s="278" t="s">
        <v>11</v>
      </c>
      <c r="F11" s="277"/>
      <c r="G11" s="279"/>
    </row>
    <row r="12" spans="1:7" ht="13.8">
      <c r="A12" s="278" t="s">
        <v>10</v>
      </c>
      <c r="B12" s="277"/>
      <c r="C12" s="276"/>
      <c r="D12" s="280">
        <v>42370</v>
      </c>
      <c r="E12" s="278"/>
      <c r="F12" s="277"/>
      <c r="G12" s="279"/>
    </row>
    <row r="13" spans="1:7" ht="13.8">
      <c r="A13" s="278" t="s">
        <v>130</v>
      </c>
      <c r="B13" s="277"/>
      <c r="C13" s="276"/>
      <c r="D13" s="236"/>
      <c r="E13" s="275"/>
      <c r="F13" s="274"/>
      <c r="G13" s="273"/>
    </row>
    <row r="14" spans="1:7" ht="14.4" thickBot="1">
      <c r="A14" s="265" t="s">
        <v>12</v>
      </c>
      <c r="B14" s="237"/>
      <c r="C14" s="272"/>
      <c r="D14" s="236" t="s">
        <v>129</v>
      </c>
      <c r="E14" s="271"/>
      <c r="F14" s="270"/>
      <c r="G14" s="231"/>
    </row>
    <row r="15" spans="1:7" ht="13.8">
      <c r="A15" s="265" t="s">
        <v>128</v>
      </c>
      <c r="B15" s="237"/>
      <c r="C15" s="264"/>
      <c r="D15" s="269">
        <v>4100000</v>
      </c>
      <c r="E15" s="268" t="s">
        <v>127</v>
      </c>
      <c r="F15" s="267"/>
      <c r="G15" s="266">
        <v>820000</v>
      </c>
    </row>
    <row r="16" spans="1:7" ht="13.8">
      <c r="A16" s="265" t="s">
        <v>15</v>
      </c>
      <c r="B16" s="237"/>
      <c r="C16" s="264"/>
      <c r="D16" s="263"/>
      <c r="E16" s="262" t="s">
        <v>126</v>
      </c>
      <c r="F16" s="261"/>
      <c r="G16" s="325" t="s">
        <v>147</v>
      </c>
    </row>
    <row r="17" spans="1:7" ht="16.2" thickBot="1">
      <c r="A17" s="255" t="s">
        <v>17</v>
      </c>
      <c r="B17" s="179"/>
      <c r="C17" s="260"/>
      <c r="D17" s="259">
        <v>42515</v>
      </c>
      <c r="E17" s="258" t="s">
        <v>125</v>
      </c>
      <c r="F17" s="257"/>
      <c r="G17" s="256"/>
    </row>
    <row r="18" spans="1:7" ht="13.8">
      <c r="A18" s="255" t="s">
        <v>124</v>
      </c>
      <c r="B18" s="179"/>
      <c r="C18" s="254"/>
      <c r="D18" s="253">
        <v>820000</v>
      </c>
      <c r="E18" s="252"/>
      <c r="F18" s="251"/>
      <c r="G18" s="250"/>
    </row>
    <row r="19" spans="1:7" ht="15" customHeight="1">
      <c r="A19" s="249" t="s">
        <v>20</v>
      </c>
      <c r="B19" s="248"/>
      <c r="C19" s="247"/>
      <c r="D19" s="246">
        <f>F48</f>
        <v>820000</v>
      </c>
      <c r="E19" s="238"/>
      <c r="F19" s="237"/>
      <c r="G19" s="236"/>
    </row>
    <row r="20" spans="1:7" ht="13.8">
      <c r="A20" s="238" t="s">
        <v>22</v>
      </c>
      <c r="B20" s="245"/>
      <c r="C20" s="244"/>
      <c r="D20" s="243" t="s">
        <v>91</v>
      </c>
      <c r="E20" s="238"/>
      <c r="F20" s="237"/>
      <c r="G20" s="236"/>
    </row>
    <row r="21" spans="1:7" ht="13.8">
      <c r="A21" s="242" t="s">
        <v>123</v>
      </c>
      <c r="B21" s="241"/>
      <c r="C21" s="240"/>
      <c r="D21" s="239">
        <v>5000533622</v>
      </c>
      <c r="E21" s="238"/>
      <c r="F21" s="237"/>
      <c r="G21" s="236"/>
    </row>
    <row r="22" spans="1:7" ht="15" customHeight="1" thickBot="1">
      <c r="A22" s="233" t="s">
        <v>23</v>
      </c>
      <c r="B22" s="232"/>
      <c r="C22" s="235"/>
      <c r="D22" s="234" t="s">
        <v>80</v>
      </c>
      <c r="E22" s="233"/>
      <c r="F22" s="232"/>
      <c r="G22" s="231"/>
    </row>
    <row r="23" spans="1:7" s="186" customFormat="1" ht="15.75" customHeight="1">
      <c r="A23" s="230" t="s">
        <v>24</v>
      </c>
      <c r="B23" s="229"/>
      <c r="C23" s="229"/>
      <c r="D23" s="229"/>
      <c r="E23" s="229"/>
      <c r="F23" s="229"/>
      <c r="G23" s="228"/>
    </row>
    <row r="24" spans="1:7" s="223" customFormat="1" ht="13.8">
      <c r="A24" s="227" t="s">
        <v>0</v>
      </c>
      <c r="B24" s="433" t="s">
        <v>25</v>
      </c>
      <c r="C24" s="433"/>
      <c r="D24" s="433"/>
      <c r="E24" s="226" t="s">
        <v>26</v>
      </c>
      <c r="F24" s="225" t="s">
        <v>27</v>
      </c>
      <c r="G24" s="224" t="s">
        <v>28</v>
      </c>
    </row>
    <row r="25" spans="1:7" s="195" customFormat="1" ht="13.8">
      <c r="A25" s="199" t="s">
        <v>29</v>
      </c>
      <c r="B25" s="417" t="s">
        <v>30</v>
      </c>
      <c r="C25" s="417"/>
      <c r="D25" s="417"/>
      <c r="E25" s="222"/>
      <c r="F25" s="221"/>
      <c r="G25" s="220"/>
    </row>
    <row r="26" spans="1:7" s="214" customFormat="1" ht="21" customHeight="1">
      <c r="A26" s="204" t="s">
        <v>139</v>
      </c>
      <c r="B26" s="434" t="s">
        <v>144</v>
      </c>
      <c r="C26" s="435"/>
      <c r="D26" s="436"/>
      <c r="E26" s="203">
        <v>820000</v>
      </c>
      <c r="F26" s="219"/>
      <c r="G26" s="218">
        <v>820000</v>
      </c>
    </row>
    <row r="27" spans="1:7" s="214" customFormat="1" ht="21" customHeight="1">
      <c r="A27" s="194" t="s">
        <v>140</v>
      </c>
      <c r="B27" s="434" t="s">
        <v>151</v>
      </c>
      <c r="C27" s="435"/>
      <c r="D27" s="436"/>
      <c r="E27" s="203"/>
      <c r="F27" s="219">
        <v>820000</v>
      </c>
      <c r="G27" s="218">
        <v>820000</v>
      </c>
    </row>
    <row r="28" spans="1:7" s="214" customFormat="1" ht="21" customHeight="1">
      <c r="A28" s="194" t="s">
        <v>141</v>
      </c>
      <c r="B28" s="434" t="s">
        <v>142</v>
      </c>
      <c r="C28" s="435"/>
      <c r="D28" s="436"/>
      <c r="E28" s="203"/>
      <c r="F28" s="219">
        <f>G28-E28</f>
        <v>0</v>
      </c>
      <c r="G28" s="218"/>
    </row>
    <row r="29" spans="1:7" s="214" customFormat="1" ht="21" customHeight="1">
      <c r="A29" s="194" t="s">
        <v>149</v>
      </c>
      <c r="B29" s="444" t="s">
        <v>143</v>
      </c>
      <c r="C29" s="445"/>
      <c r="D29" s="446"/>
      <c r="E29" s="203"/>
      <c r="F29" s="219"/>
      <c r="G29" s="218"/>
    </row>
    <row r="30" spans="1:7" s="214" customFormat="1" ht="0.75" customHeight="1">
      <c r="A30" s="192"/>
      <c r="B30" s="407"/>
      <c r="C30" s="407"/>
      <c r="D30" s="407"/>
      <c r="E30" s="190"/>
      <c r="F30" s="217"/>
      <c r="G30" s="216"/>
    </row>
    <row r="31" spans="1:7" s="186" customFormat="1" ht="21" customHeight="1">
      <c r="A31" s="188"/>
      <c r="B31" s="410" t="s">
        <v>31</v>
      </c>
      <c r="C31" s="440"/>
      <c r="D31" s="440"/>
      <c r="E31" s="187">
        <f>SUM(E26:E30)</f>
        <v>820000</v>
      </c>
      <c r="F31" s="187">
        <f>SUM(F27:F30)</f>
        <v>820000</v>
      </c>
      <c r="G31" s="187">
        <f>SUM(G26:G30)</f>
        <v>1640000</v>
      </c>
    </row>
    <row r="32" spans="1:7" s="195" customFormat="1" ht="13.8">
      <c r="A32" s="199" t="s">
        <v>32</v>
      </c>
      <c r="B32" s="417" t="s">
        <v>33</v>
      </c>
      <c r="C32" s="417"/>
      <c r="D32" s="417"/>
      <c r="E32" s="198"/>
      <c r="F32" s="197"/>
      <c r="G32" s="196"/>
    </row>
    <row r="33" spans="1:9" s="214" customFormat="1" ht="15" customHeight="1">
      <c r="A33" s="215" t="s">
        <v>74</v>
      </c>
      <c r="B33" s="383" t="s">
        <v>148</v>
      </c>
      <c r="C33" s="383"/>
      <c r="D33" s="383"/>
      <c r="E33" s="203"/>
      <c r="F33" s="203">
        <f>G33-E33</f>
        <v>0</v>
      </c>
      <c r="G33" s="202"/>
    </row>
    <row r="34" spans="1:9" s="177" customFormat="1" ht="15.75" customHeight="1">
      <c r="A34" s="194" t="s">
        <v>75</v>
      </c>
      <c r="B34" s="407" t="s">
        <v>122</v>
      </c>
      <c r="C34" s="407"/>
      <c r="D34" s="407"/>
      <c r="E34" s="203"/>
      <c r="F34" s="203">
        <f>G34-E34</f>
        <v>0</v>
      </c>
      <c r="G34" s="213"/>
    </row>
    <row r="35" spans="1:9" s="177" customFormat="1" ht="18" customHeight="1">
      <c r="A35" s="194" t="s">
        <v>34</v>
      </c>
      <c r="B35" s="407" t="s">
        <v>121</v>
      </c>
      <c r="C35" s="407"/>
      <c r="D35" s="407"/>
      <c r="E35" s="203"/>
      <c r="F35" s="212">
        <f>G35-E35</f>
        <v>0</v>
      </c>
      <c r="G35" s="202"/>
    </row>
    <row r="36" spans="1:9" s="177" customFormat="1" ht="0.75" customHeight="1">
      <c r="A36" s="211"/>
      <c r="B36" s="407"/>
      <c r="C36" s="407"/>
      <c r="D36" s="407"/>
      <c r="E36" s="210"/>
      <c r="F36" s="209"/>
      <c r="G36" s="208"/>
    </row>
    <row r="37" spans="1:9" s="186" customFormat="1" ht="21" customHeight="1">
      <c r="A37" s="188"/>
      <c r="B37" s="410" t="s">
        <v>35</v>
      </c>
      <c r="C37" s="410"/>
      <c r="D37" s="410"/>
      <c r="E37" s="187">
        <f>SUM(E31:E35)</f>
        <v>820000</v>
      </c>
      <c r="F37" s="187">
        <f>SUM(F31:F35)</f>
        <v>820000</v>
      </c>
      <c r="G37" s="200">
        <f>SUM(G31:G35)</f>
        <v>1640000</v>
      </c>
    </row>
    <row r="38" spans="1:9" s="195" customFormat="1" ht="18.75" customHeight="1">
      <c r="A38" s="199" t="s">
        <v>36</v>
      </c>
      <c r="B38" s="417" t="s">
        <v>37</v>
      </c>
      <c r="C38" s="417"/>
      <c r="D38" s="417"/>
      <c r="E38" s="198"/>
      <c r="F38" s="197"/>
      <c r="G38" s="196"/>
    </row>
    <row r="39" spans="1:9" ht="23.25" customHeight="1">
      <c r="A39" s="204" t="s">
        <v>38</v>
      </c>
      <c r="B39" s="434" t="s">
        <v>150</v>
      </c>
      <c r="C39" s="435"/>
      <c r="D39" s="436"/>
      <c r="E39" s="203"/>
      <c r="F39" s="203"/>
      <c r="G39" s="202"/>
      <c r="I39" s="207"/>
    </row>
    <row r="40" spans="1:9" ht="21" customHeight="1">
      <c r="A40" s="204" t="s">
        <v>69</v>
      </c>
      <c r="B40" s="421" t="s">
        <v>120</v>
      </c>
      <c r="C40" s="422"/>
      <c r="D40" s="423"/>
      <c r="E40" s="203"/>
      <c r="F40" s="203">
        <f>G40-E40</f>
        <v>0</v>
      </c>
      <c r="G40" s="202"/>
      <c r="I40" s="207"/>
    </row>
    <row r="41" spans="1:9" ht="21" customHeight="1">
      <c r="A41" s="204" t="s">
        <v>70</v>
      </c>
      <c r="B41" s="414" t="s">
        <v>119</v>
      </c>
      <c r="C41" s="415"/>
      <c r="D41" s="416"/>
      <c r="E41" s="203"/>
      <c r="F41" s="203">
        <f>G41-E41</f>
        <v>0</v>
      </c>
      <c r="G41" s="202"/>
    </row>
    <row r="42" spans="1:9" ht="0.75" customHeight="1">
      <c r="A42" s="204"/>
      <c r="B42" s="414"/>
      <c r="C42" s="415"/>
      <c r="D42" s="416"/>
      <c r="E42" s="203"/>
      <c r="F42" s="203"/>
      <c r="G42" s="202"/>
    </row>
    <row r="43" spans="1:9" s="186" customFormat="1" ht="21" customHeight="1">
      <c r="A43" s="201"/>
      <c r="B43" s="410" t="s">
        <v>39</v>
      </c>
      <c r="C43" s="410"/>
      <c r="D43" s="410"/>
      <c r="E43" s="187">
        <f>SUM(E38:E42)</f>
        <v>0</v>
      </c>
      <c r="F43" s="187">
        <f>SUM(F38:F42)</f>
        <v>0</v>
      </c>
      <c r="G43" s="200">
        <f>SUM(G38:G42)</f>
        <v>0</v>
      </c>
    </row>
    <row r="44" spans="1:9" s="195" customFormat="1" ht="13.8">
      <c r="A44" s="199" t="s">
        <v>41</v>
      </c>
      <c r="B44" s="417" t="s">
        <v>118</v>
      </c>
      <c r="C44" s="417"/>
      <c r="D44" s="417"/>
      <c r="E44" s="198"/>
      <c r="F44" s="197"/>
      <c r="G44" s="196"/>
    </row>
    <row r="45" spans="1:9" s="177" customFormat="1" ht="21" customHeight="1">
      <c r="A45" s="194" t="s">
        <v>43</v>
      </c>
      <c r="B45" s="421" t="s">
        <v>117</v>
      </c>
      <c r="C45" s="422"/>
      <c r="D45" s="423"/>
      <c r="E45" s="206"/>
      <c r="F45" s="206"/>
      <c r="G45" s="205"/>
    </row>
    <row r="46" spans="1:9" ht="0.75" customHeight="1">
      <c r="A46" s="204"/>
      <c r="B46" s="414"/>
      <c r="C46" s="415"/>
      <c r="D46" s="416"/>
      <c r="E46" s="203"/>
      <c r="F46" s="203"/>
      <c r="G46" s="202"/>
    </row>
    <row r="47" spans="1:9" s="186" customFormat="1" ht="21" customHeight="1">
      <c r="A47" s="201"/>
      <c r="B47" s="410" t="s">
        <v>116</v>
      </c>
      <c r="C47" s="410"/>
      <c r="D47" s="410"/>
      <c r="E47" s="187">
        <f>SUM(E44:E46)</f>
        <v>0</v>
      </c>
      <c r="F47" s="187">
        <f>SUM(F44:F46)</f>
        <v>0</v>
      </c>
      <c r="G47" s="200">
        <f>SUM(G44:G46)</f>
        <v>0</v>
      </c>
    </row>
    <row r="48" spans="1:9" s="186" customFormat="1" ht="21" customHeight="1">
      <c r="A48" s="188"/>
      <c r="B48" s="410" t="s">
        <v>115</v>
      </c>
      <c r="C48" s="410"/>
      <c r="D48" s="410"/>
      <c r="E48" s="187">
        <f>E37+E43-E47</f>
        <v>820000</v>
      </c>
      <c r="F48" s="187">
        <f>F37+F43-F47</f>
        <v>820000</v>
      </c>
      <c r="G48" s="200">
        <f>G37+G43-G47</f>
        <v>1640000</v>
      </c>
    </row>
    <row r="49" spans="1:7" s="195" customFormat="1" ht="13.8">
      <c r="A49" s="199" t="s">
        <v>114</v>
      </c>
      <c r="B49" s="417" t="s">
        <v>113</v>
      </c>
      <c r="C49" s="417"/>
      <c r="D49" s="417"/>
      <c r="E49" s="198"/>
      <c r="F49" s="197"/>
      <c r="G49" s="196"/>
    </row>
    <row r="50" spans="1:7" s="177" customFormat="1" ht="21" customHeight="1">
      <c r="A50" s="194" t="s">
        <v>112</v>
      </c>
      <c r="B50" s="407" t="s">
        <v>135</v>
      </c>
      <c r="C50" s="425"/>
      <c r="D50" s="425"/>
      <c r="E50" s="92"/>
      <c r="F50" s="115"/>
      <c r="G50" s="161"/>
    </row>
    <row r="51" spans="1:7" s="177" customFormat="1" ht="21" customHeight="1">
      <c r="A51" s="194" t="s">
        <v>111</v>
      </c>
      <c r="B51" s="407" t="s">
        <v>81</v>
      </c>
      <c r="C51" s="425"/>
      <c r="D51" s="425"/>
      <c r="E51" s="92"/>
      <c r="F51" s="115"/>
      <c r="G51" s="161"/>
    </row>
    <row r="52" spans="1:7" s="177" customFormat="1" ht="21" customHeight="1">
      <c r="A52" s="193" t="s">
        <v>110</v>
      </c>
      <c r="B52" s="407" t="s">
        <v>64</v>
      </c>
      <c r="C52" s="407"/>
      <c r="D52" s="407"/>
      <c r="E52" s="161"/>
      <c r="F52" s="115"/>
      <c r="G52" s="161"/>
    </row>
    <row r="53" spans="1:7" s="177" customFormat="1" ht="0.75" customHeight="1">
      <c r="A53" s="192"/>
      <c r="B53" s="408"/>
      <c r="C53" s="409"/>
      <c r="D53" s="409"/>
      <c r="E53" s="191"/>
      <c r="F53" s="190"/>
      <c r="G53" s="189"/>
    </row>
    <row r="54" spans="1:7" s="186" customFormat="1" ht="21" customHeight="1">
      <c r="A54" s="188"/>
      <c r="B54" s="410" t="s">
        <v>109</v>
      </c>
      <c r="C54" s="410"/>
      <c r="D54" s="410"/>
      <c r="E54" s="187">
        <f>SUM(E49:E53)</f>
        <v>0</v>
      </c>
      <c r="F54" s="187">
        <f>SUM(F49:F53)</f>
        <v>0</v>
      </c>
      <c r="G54" s="187">
        <f>SUM(G49:G53)</f>
        <v>0</v>
      </c>
    </row>
    <row r="55" spans="1:7" s="184" customFormat="1" ht="21" customHeight="1" thickBot="1">
      <c r="A55" s="185"/>
      <c r="B55" s="418" t="s">
        <v>108</v>
      </c>
      <c r="C55" s="419"/>
      <c r="D55" s="419"/>
      <c r="E55" s="162"/>
      <c r="F55" s="324"/>
      <c r="G55" s="162"/>
    </row>
    <row r="56" spans="1:7" s="177" customFormat="1" ht="21" customHeight="1" thickTop="1">
      <c r="A56" s="183" t="s">
        <v>107</v>
      </c>
      <c r="B56" s="182" t="s">
        <v>106</v>
      </c>
      <c r="C56" s="182"/>
      <c r="D56" s="182"/>
      <c r="E56" s="182"/>
      <c r="F56" s="182"/>
      <c r="G56" s="181"/>
    </row>
    <row r="57" spans="1:7" s="177" customFormat="1" ht="21" customHeight="1">
      <c r="A57" s="180"/>
      <c r="B57" s="179" t="s">
        <v>105</v>
      </c>
      <c r="C57" s="179"/>
      <c r="D57" s="179"/>
      <c r="E57" s="179"/>
      <c r="F57" s="179"/>
      <c r="G57" s="178"/>
    </row>
    <row r="58" spans="1:7" s="173" customFormat="1" ht="15.75" customHeight="1">
      <c r="A58" s="176"/>
      <c r="B58" s="420" t="s">
        <v>152</v>
      </c>
      <c r="C58" s="420"/>
      <c r="D58" s="420"/>
      <c r="E58" s="420"/>
      <c r="F58" s="175"/>
      <c r="G58" s="174"/>
    </row>
    <row r="59" spans="1:7" ht="15.75" customHeight="1">
      <c r="A59" s="401" t="s">
        <v>49</v>
      </c>
      <c r="B59" s="402"/>
      <c r="C59" s="403"/>
      <c r="D59" s="403"/>
      <c r="E59" s="403"/>
      <c r="F59" s="403"/>
      <c r="G59" s="404"/>
    </row>
    <row r="60" spans="1:7" ht="15.75" customHeight="1">
      <c r="A60" s="396" t="s">
        <v>50</v>
      </c>
      <c r="B60" s="397"/>
      <c r="C60" s="397"/>
      <c r="D60" s="397"/>
      <c r="E60" s="398"/>
      <c r="F60" s="396" t="s">
        <v>104</v>
      </c>
      <c r="G60" s="398"/>
    </row>
    <row r="61" spans="1:7" ht="42.75" customHeight="1">
      <c r="A61" s="168"/>
      <c r="B61" s="167"/>
      <c r="C61" s="169"/>
      <c r="D61" s="168"/>
      <c r="E61" s="167"/>
      <c r="F61" s="168"/>
      <c r="G61" s="167"/>
    </row>
    <row r="62" spans="1:7" ht="13.2">
      <c r="A62" s="172" t="s">
        <v>77</v>
      </c>
      <c r="B62" s="171"/>
      <c r="C62" s="170" t="s">
        <v>82</v>
      </c>
      <c r="D62" s="399"/>
      <c r="E62" s="400"/>
      <c r="F62" s="399" t="s">
        <v>92</v>
      </c>
      <c r="G62" s="400"/>
    </row>
    <row r="63" spans="1:7" ht="15.75" customHeight="1">
      <c r="A63" s="401" t="s">
        <v>153</v>
      </c>
      <c r="B63" s="402"/>
      <c r="C63" s="403"/>
      <c r="D63" s="403"/>
      <c r="E63" s="403"/>
      <c r="F63" s="403"/>
      <c r="G63" s="404"/>
    </row>
    <row r="64" spans="1:7" ht="15.75" customHeight="1">
      <c r="A64" s="396" t="s">
        <v>78</v>
      </c>
      <c r="B64" s="397"/>
      <c r="C64" s="405"/>
      <c r="D64" s="405"/>
      <c r="E64" s="405"/>
      <c r="F64" s="405"/>
      <c r="G64" s="406"/>
    </row>
    <row r="65" spans="1:7" ht="51.75" customHeight="1">
      <c r="A65" s="168"/>
      <c r="B65" s="167"/>
      <c r="C65" s="169"/>
      <c r="D65" s="168"/>
      <c r="E65" s="167"/>
      <c r="F65" s="168"/>
      <c r="G65" s="167"/>
    </row>
    <row r="66" spans="1:7" ht="13.5" customHeight="1" thickBot="1">
      <c r="A66" s="166" t="s">
        <v>103</v>
      </c>
      <c r="B66" s="165"/>
      <c r="C66" s="164" t="s">
        <v>102</v>
      </c>
      <c r="D66" s="412" t="s">
        <v>101</v>
      </c>
      <c r="E66" s="413"/>
      <c r="F66" s="412"/>
      <c r="G66" s="413"/>
    </row>
    <row r="67" spans="1:7" ht="5.0999999999999996" customHeight="1">
      <c r="A67" s="388"/>
      <c r="B67" s="389"/>
      <c r="C67" s="389"/>
      <c r="D67" s="389"/>
      <c r="E67" s="389"/>
      <c r="F67" s="389"/>
      <c r="G67" s="390"/>
    </row>
    <row r="68" spans="1:7" ht="13.8" thickBot="1">
      <c r="A68" s="391" t="s">
        <v>100</v>
      </c>
      <c r="B68" s="392"/>
      <c r="C68" s="393"/>
      <c r="D68" s="394"/>
      <c r="E68" s="394"/>
      <c r="F68" s="394"/>
      <c r="G68" s="395"/>
    </row>
  </sheetData>
  <mergeCells count="44">
    <mergeCell ref="A68:G68"/>
    <mergeCell ref="D62:E62"/>
    <mergeCell ref="F62:G62"/>
    <mergeCell ref="A63:G63"/>
    <mergeCell ref="A64:G64"/>
    <mergeCell ref="D66:E66"/>
    <mergeCell ref="F66:G66"/>
    <mergeCell ref="A67:G67"/>
    <mergeCell ref="B44:D44"/>
    <mergeCell ref="A60:E60"/>
    <mergeCell ref="F60:G60"/>
    <mergeCell ref="B46:D46"/>
    <mergeCell ref="B47:D47"/>
    <mergeCell ref="B48:D48"/>
    <mergeCell ref="B49:D49"/>
    <mergeCell ref="B50:D50"/>
    <mergeCell ref="B51:D51"/>
    <mergeCell ref="B45:D45"/>
    <mergeCell ref="B52:D52"/>
    <mergeCell ref="B53:D53"/>
    <mergeCell ref="B54:D54"/>
    <mergeCell ref="B55:D55"/>
    <mergeCell ref="A59:G59"/>
    <mergeCell ref="B58:E58"/>
    <mergeCell ref="B35:D35"/>
    <mergeCell ref="B36:D36"/>
    <mergeCell ref="B37:D37"/>
    <mergeCell ref="B38:D38"/>
    <mergeCell ref="B43:D43"/>
    <mergeCell ref="B39:D39"/>
    <mergeCell ref="B40:D40"/>
    <mergeCell ref="B41:D41"/>
    <mergeCell ref="B42:D42"/>
    <mergeCell ref="B33:D33"/>
    <mergeCell ref="B34:D34"/>
    <mergeCell ref="B24:D24"/>
    <mergeCell ref="B25:D25"/>
    <mergeCell ref="B30:D30"/>
    <mergeCell ref="B31:D31"/>
    <mergeCell ref="B32:D32"/>
    <mergeCell ref="B29:D29"/>
    <mergeCell ref="B27:D27"/>
    <mergeCell ref="B28:D28"/>
    <mergeCell ref="B26:D2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RA01_F</vt:lpstr>
      <vt:lpstr>RA03 FINAL</vt:lpstr>
      <vt:lpstr>RA02-FINAL SUPPLY</vt:lpstr>
      <vt:lpstr>RA05-Final-ERECTION</vt:lpstr>
      <vt:lpstr>RA01F (SUPPLY)</vt:lpstr>
      <vt:lpstr>RA04F</vt:lpstr>
      <vt:lpstr>RA03F</vt:lpstr>
      <vt:lpstr>RA02F</vt:lpstr>
      <vt:lpstr>RA01F</vt:lpstr>
      <vt:lpstr>RA01_F!Print_Area</vt:lpstr>
      <vt:lpstr>RA01F!Print_Area</vt:lpstr>
      <vt:lpstr>'RA01F (SUPPLY)'!Print_Area</vt:lpstr>
      <vt:lpstr>RA02F!Print_Area</vt:lpstr>
      <vt:lpstr>'RA02-FINAL SUPPLY'!Print_Area</vt:lpstr>
      <vt:lpstr>'RA03 FINAL'!Print_Area</vt:lpstr>
      <vt:lpstr>RA03F!Print_Area</vt:lpstr>
      <vt:lpstr>RA04F!Print_Area</vt:lpstr>
      <vt:lpstr>'RA05-Final-ERECTION'!Print_Area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VINCOM</cp:lastModifiedBy>
  <cp:lastPrinted>2016-11-17T04:34:01Z</cp:lastPrinted>
  <dcterms:created xsi:type="dcterms:W3CDTF">2016-03-15T12:03:55Z</dcterms:created>
  <dcterms:modified xsi:type="dcterms:W3CDTF">2023-10-19T09:48:33Z</dcterms:modified>
</cp:coreProperties>
</file>