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IET Project Data\TIET Project Close\PEB Building (300X600)\Material Supply\Fore Solution 300 (73)\"/>
    </mc:Choice>
  </mc:AlternateContent>
  <bookViews>
    <workbookView xWindow="240" yWindow="72" windowWidth="20112" windowHeight="7992"/>
  </bookViews>
  <sheets>
    <sheet name="FINAL " sheetId="10" r:id="rId1"/>
    <sheet name="RA02Final " sheetId="9" r:id="rId2"/>
    <sheet name="RA01Final  " sheetId="8" r:id="rId3"/>
    <sheet name="RA02F" sheetId="4" r:id="rId4"/>
    <sheet name="RA01F" sheetId="7" r:id="rId5"/>
    <sheet name="RA02_70%" sheetId="5" state="hidden" r:id="rId6"/>
    <sheet name="RA01_F" sheetId="2" state="hidden" r:id="rId7"/>
  </sheets>
  <definedNames>
    <definedName name="_xlnm.Print_Area" localSheetId="0">'FINAL '!$A$1:$G$67</definedName>
    <definedName name="_xlnm.Print_Area" localSheetId="6">RA01_F!$A$1:$G$64</definedName>
    <definedName name="_xlnm.Print_Area" localSheetId="4">RA01F!$A$1:$G$67</definedName>
    <definedName name="_xlnm.Print_Area" localSheetId="2">'RA01Final  '!$A$1:$G$67</definedName>
    <definedName name="_xlnm.Print_Area" localSheetId="5">'RA02_70%'!$A$1:$G$67</definedName>
    <definedName name="_xlnm.Print_Area" localSheetId="3">RA02F!$A$1:$G$67</definedName>
    <definedName name="_xlnm.Print_Area" localSheetId="1">'RA02Final '!$A$1:$G$67</definedName>
  </definedNames>
  <calcPr calcId="152511"/>
</workbook>
</file>

<file path=xl/calcChain.xml><?xml version="1.0" encoding="utf-8"?>
<calcChain xmlns="http://schemas.openxmlformats.org/spreadsheetml/2006/main">
  <c r="G28" i="10" l="1"/>
  <c r="F28" i="10" s="1"/>
  <c r="F53" i="10"/>
  <c r="G46" i="10"/>
  <c r="F44" i="10"/>
  <c r="F46" i="10" s="1"/>
  <c r="F40" i="10"/>
  <c r="F39" i="10"/>
  <c r="F42" i="10" s="1"/>
  <c r="I37" i="10"/>
  <c r="F34" i="10"/>
  <c r="F33" i="10"/>
  <c r="G27" i="10"/>
  <c r="F27" i="10" s="1"/>
  <c r="G26" i="10"/>
  <c r="F26" i="10" s="1"/>
  <c r="F30" i="10" l="1"/>
  <c r="F36" i="10" s="1"/>
  <c r="F47" i="10"/>
  <c r="D19" i="10" s="1"/>
  <c r="G30" i="10"/>
  <c r="G36" i="10" s="1"/>
  <c r="G47" i="10" s="1"/>
  <c r="F53" i="9"/>
  <c r="G46" i="9"/>
  <c r="F44" i="9"/>
  <c r="F46" i="9" s="1"/>
  <c r="F40" i="9"/>
  <c r="F39" i="9"/>
  <c r="F42" i="9" s="1"/>
  <c r="I37" i="9"/>
  <c r="F34" i="9"/>
  <c r="F33" i="9"/>
  <c r="F28" i="9"/>
  <c r="F27" i="9"/>
  <c r="F26" i="9"/>
  <c r="F30" i="9" l="1"/>
  <c r="F36" i="9" s="1"/>
  <c r="F47" i="9" s="1"/>
  <c r="D19" i="9" s="1"/>
  <c r="G30" i="9"/>
  <c r="G36" i="9" s="1"/>
  <c r="G47" i="9" s="1"/>
  <c r="F44" i="8"/>
  <c r="G27" i="8" l="1"/>
  <c r="F27" i="8" s="1"/>
  <c r="G26" i="8"/>
  <c r="F28" i="8"/>
  <c r="F26" i="8" l="1"/>
  <c r="G30" i="8"/>
  <c r="F53" i="8"/>
  <c r="G46" i="8"/>
  <c r="F46" i="8"/>
  <c r="F40" i="8"/>
  <c r="F39" i="8"/>
  <c r="F42" i="8" s="1"/>
  <c r="I37" i="8"/>
  <c r="F34" i="8"/>
  <c r="F33" i="8"/>
  <c r="G36" i="8"/>
  <c r="F30" i="8"/>
  <c r="F36" i="8" s="1"/>
  <c r="G47" i="8" l="1"/>
  <c r="F47" i="8"/>
  <c r="D19" i="8" s="1"/>
  <c r="G46" i="4"/>
  <c r="F46" i="4"/>
  <c r="F40" i="4"/>
  <c r="F39" i="4"/>
  <c r="F42" i="4" s="1"/>
  <c r="F34" i="4"/>
  <c r="F33" i="4"/>
  <c r="G30" i="4"/>
  <c r="G36" i="4" s="1"/>
  <c r="G47" i="4" s="1"/>
  <c r="F26" i="4"/>
  <c r="F30" i="4" s="1"/>
  <c r="F26" i="7"/>
  <c r="F36" i="4" l="1"/>
  <c r="F47" i="4" s="1"/>
  <c r="F53" i="7" l="1"/>
  <c r="G46" i="7"/>
  <c r="F46" i="7"/>
  <c r="F40" i="7"/>
  <c r="F39" i="7"/>
  <c r="F42" i="7" s="1"/>
  <c r="I37" i="7"/>
  <c r="F34" i="7"/>
  <c r="F33" i="7"/>
  <c r="G30" i="7"/>
  <c r="G36" i="7" s="1"/>
  <c r="F30" i="7"/>
  <c r="F36" i="7" l="1"/>
  <c r="F47" i="7" s="1"/>
  <c r="D19" i="7" s="1"/>
  <c r="G47" i="7"/>
  <c r="G53" i="5"/>
  <c r="F50" i="5"/>
  <c r="F49" i="5"/>
  <c r="F48" i="5"/>
  <c r="F47" i="5"/>
  <c r="F40" i="5"/>
  <c r="F43" i="5" s="1"/>
  <c r="F35" i="5"/>
  <c r="G31" i="5"/>
  <c r="F28" i="5"/>
  <c r="F27" i="5"/>
  <c r="F52" i="5" l="1"/>
  <c r="F31" i="5"/>
  <c r="F37" i="5" s="1"/>
  <c r="F44" i="5"/>
  <c r="F45" i="5" s="1"/>
  <c r="F53" i="5" s="1"/>
  <c r="D20" i="5" s="1"/>
  <c r="F53" i="4" l="1"/>
  <c r="I37" i="4"/>
  <c r="D19" i="4" l="1"/>
  <c r="G39" i="2" l="1"/>
  <c r="F41" i="2" l="1"/>
  <c r="F39" i="2"/>
  <c r="F35" i="2"/>
  <c r="F29" i="2"/>
  <c r="F28" i="2"/>
  <c r="E31" i="2"/>
  <c r="G31" i="2"/>
  <c r="G43" i="2"/>
  <c r="F40" i="2"/>
  <c r="E43" i="2"/>
  <c r="F27" i="2"/>
  <c r="F34" i="2"/>
  <c r="E51" i="2"/>
  <c r="E37" i="2"/>
  <c r="G49" i="2" l="1"/>
  <c r="G47" i="2"/>
  <c r="F47" i="2" s="1"/>
  <c r="E44" i="2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<sst xmlns="http://schemas.openxmlformats.org/spreadsheetml/2006/main" count="714" uniqueCount="181">
  <si>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</si>
  <si>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</si>
  <si>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</si>
  <si>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</si>
  <si>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</si>
  <si>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</si>
  <si>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</si>
  <si>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</si>
  <si>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</si>
  <si>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</si>
  <si>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</si>
  <si>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</si>
  <si>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</si>
  <si>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</si>
  <si>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</si>
  <si>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</si>
  <si>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</si>
  <si>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</si>
  <si>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</si>
  <si>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</si>
  <si>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</si>
  <si>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</si>
  <si>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</si>
  <si>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</si>
  <si>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</si>
  <si>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</si>
  <si>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</si>
  <si>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</si>
  <si>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</si>
  <si>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</si>
  <si>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</si>
  <si>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</si>
  <si>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</si>
  <si>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</si>
  <si>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</si>
  <si>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</si>
  <si>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</si>
  <si>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</si>
  <si>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</si>
  <si>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</si>
  <si>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</si>
  <si>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</si>
  <si>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</si>
  <si>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</si>
  <si>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</si>
  <si>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</si>
  <si>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</si>
  <si>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</si>
  <si>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</si>
  <si>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</si>
  <si>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</si>
  <si>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</si>
  <si>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</si>
  <si>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</si>
  <si>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</si>
  <si>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</si>
  <si>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</si>
  <si>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</si>
  <si>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</si>
  <si>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</si>
  <si>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</si>
  <si>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</si>
  <si>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</si>
  <si>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</si>
  <si>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</si>
  <si>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</si>
  <si>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</si>
  <si>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</si>
  <si>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</si>
  <si>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</si>
  <si>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</si>
  <si>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</si>
  <si>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</si>
  <si>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</si>
  <si>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</si>
  <si>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</si>
  <si>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</si>
  <si>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</si>
  <si>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</si>
  <si>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</si>
  <si>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</si>
  <si>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</si>
  <si>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</si>
  <si>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</si>
  <si>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</si>
  <si>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</si>
  <si>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</si>
  <si>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</si>
  <si>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</si>
  <si>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</si>
  <si>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</si>
  <si>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</si>
  <si>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</si>
  <si>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</si>
  <si>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</si>
  <si>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</si>
  <si>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</si>
  <si>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</si>
  <si>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</si>
  <si>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</si>
  <si>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</si>
  <si>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</si>
  <si>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</si>
  <si>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</si>
  <si>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</si>
  <si>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</si>
  <si>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</si>
  <si>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</si>
  <si>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</si>
  <si>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</si>
  <si>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</si>
  <si>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</si>
  <si>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</si>
  <si>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</si>
  <si>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</si>
  <si>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</si>
  <si>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</si>
  <si>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</si>
  <si>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</si>
  <si>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</si>
  <si>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</si>
  <si>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</si>
  <si>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</si>
  <si>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</si>
  <si>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</si>
  <si>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</si>
  <si>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</si>
  <si>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</si>
  <si>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</si>
  <si>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</si>
  <si>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</si>
  <si>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</si>
  <si>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</si>
  <si>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</si>
  <si>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</si>
  <si>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</si>
  <si>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</si>
  <si>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</si>
  <si>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</si>
  <si>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</si>
  <si>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</si>
  <si>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</si>
  <si>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</si>
  <si>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</si>
  <si>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</si>
  <si>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</si>
  <si>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</si>
  <si>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 xml:space="preserve"> Mobilisation Advance Payable 60% Of Rs. 14415115</t>
  </si>
  <si>
    <t>CERTIFICATE OF PAYMENT No. 01 (Material Supply Networking)</t>
  </si>
  <si>
    <t>MS-01</t>
  </si>
  <si>
    <t>M.S.Force Solution Pvt.Ltd.</t>
  </si>
  <si>
    <t>Networking material supply</t>
  </si>
  <si>
    <t>TU/CS/PSJ/16-17/150073</t>
  </si>
  <si>
    <t>AAACF6375QST001</t>
  </si>
  <si>
    <t>AAACF6375Q</t>
  </si>
  <si>
    <t>04520020072</t>
  </si>
  <si>
    <t>CERTIFICATE OF PAYMENT No. 02 (Material Supply Networking)</t>
  </si>
  <si>
    <t>Bill No.2</t>
  </si>
  <si>
    <t>MS-02</t>
  </si>
  <si>
    <t>70% Payment Againdt delivery of material(INVOICE NO:-16/17/86)</t>
  </si>
  <si>
    <t>30% Payment after installation and submission of 10% (PBG)</t>
  </si>
  <si>
    <t>70% Payment Againdt delivery of material(INVOICE NO:-16/17/82)</t>
  </si>
  <si>
    <t>M.S.Fore Solution Pvt.Ltd.</t>
  </si>
  <si>
    <t>RA-1</t>
  </si>
  <si>
    <t>CERTIFICATE OF PAYMENT No. 01 (Final payment)</t>
  </si>
  <si>
    <t xml:space="preserve">70% Payment Againdt delivery of material(INVOICE NO:-122/86/32) </t>
  </si>
  <si>
    <t>10% Payment After Submission of (PBG)</t>
  </si>
  <si>
    <t>Late delivery Clause</t>
  </si>
  <si>
    <t>Less LD per day Order value days of delay 19 days.</t>
  </si>
  <si>
    <t>SBP-1</t>
  </si>
  <si>
    <t>TU/CS/PSJ/16-17/150072 &amp; 73</t>
  </si>
  <si>
    <t>Invoice Date &amp; N0. :</t>
  </si>
  <si>
    <t>SERVO/36 &amp; FORE/16/17/149</t>
  </si>
  <si>
    <t>Payment against Non scheduled Items</t>
  </si>
  <si>
    <t xml:space="preserve"> Payment after installation and submission of 10% (PBG)</t>
  </si>
  <si>
    <t xml:space="preserve"> Payment After Submission of (PBG)</t>
  </si>
  <si>
    <t>CERTIFICATE OF PAYMENT No. 04 (Suppleymentary Bill Of  Payment)</t>
  </si>
  <si>
    <t>CERTIFICATE OF PAYMENT No. 03 (Payment Against PBG)</t>
  </si>
  <si>
    <t>RA-3</t>
  </si>
  <si>
    <t>Dinesh Choudhary</t>
  </si>
  <si>
    <t>MD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</si>
</sst>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0.0"/>
    <numFmt numFmtId="168" formatCode="#,##0.000"/>
    <numFmt numFmtId="169" formatCode="_-* #,##0.00_-;\-* #,##0.00_-;_-* &quot;-&quot;??_-;_-@_-"/>
    <numFmt numFmtId="170" formatCode="_(* #,##0.000_);_(* \(#,##0.000\);_(* &quot;-&quot;??_);_(@_)"/>
    <numFmt numFmtId="171" formatCode="_(* #,##0_);_(* \(#,##0\);_(* &quot;-&quot;??_);_(@_)"/>
    <numFmt numFmtId="172" formatCode="0.000\ &quot;MT&quot;"/>
    <numFmt numFmtId="173" formatCode="#,##0;[Red]#,##0"/>
    <numFmt numFmtId="174" formatCode="0.0\ &quot;Rm&quot;"/>
    <numFmt numFmtId="175" formatCode="0.00_)"/>
    <numFmt numFmtId="176" formatCode="dd/mm/yy;@"/>
    <numFmt numFmtId="177" formatCode="&quot;Rs.&quot;\ #,##0.00"/>
    <numFmt numFmtId="178" formatCode="&quot;Rs.&quot;\ #,##0"/>
    <numFmt numFmtId="179" formatCode="&quot;Rs. &quot;#,##0"/>
    <numFmt numFmtId="180" formatCode="&quot;Rs. &quot;#,##0.00"/>
    <numFmt numFmtId="181" formatCode="[$-409]d\-mmm\-yyyy;@"/>
    <numFmt numFmtId="182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7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588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8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8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9" fontId="20" fillId="0" borderId="11" xfId="907" quotePrefix="1" applyNumberFormat="1" applyFont="1" applyFill="1" applyBorder="1" applyAlignment="1">
      <alignment horizontal="center" vertical="top"/>
    </xf>
    <xf numFmtId="177" fontId="19" fillId="0" borderId="33" xfId="907" applyNumberFormat="1" applyFont="1" applyBorder="1" applyAlignment="1">
      <alignment horizontal="center" vertical="top" wrapText="1"/>
    </xf>
    <xf numFmtId="177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80" fontId="20" fillId="0" borderId="11" xfId="907" applyNumberFormat="1" applyFont="1" applyFill="1" applyBorder="1" applyAlignment="1">
      <alignment horizontal="center" vertical="top"/>
    </xf>
    <xf numFmtId="180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80" fontId="20" fillId="0" borderId="17" xfId="907" applyNumberFormat="1" applyFont="1" applyFill="1" applyBorder="1" applyAlignment="1">
      <alignment horizontal="center" vertical="top"/>
    </xf>
    <xf numFmtId="180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top" wrapText="1"/>
    </xf>
    <xf numFmtId="171" fontId="22" fillId="0" borderId="43" xfId="633" applyNumberFormat="1" applyFont="1" applyFill="1" applyBorder="1" applyAlignment="1">
      <alignment vertical="top" wrapText="1"/>
    </xf>
    <xf numFmtId="171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71" fontId="1" fillId="0" borderId="46" xfId="633" applyNumberFormat="1" applyFont="1" applyFill="1" applyBorder="1" applyAlignment="1">
      <alignment vertical="top" wrapText="1"/>
    </xf>
    <xf numFmtId="171" fontId="22" fillId="0" borderId="46" xfId="633" applyNumberFormat="1" applyFont="1" applyFill="1" applyBorder="1" applyAlignment="1">
      <alignment vertical="top" wrapText="1"/>
    </xf>
    <xf numFmtId="171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71" fontId="3" fillId="5" borderId="1" xfId="633" applyNumberFormat="1" applyFont="1" applyFill="1" applyBorder="1" applyAlignment="1">
      <alignment vertical="top" wrapText="1"/>
    </xf>
    <xf numFmtId="171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71" fontId="2" fillId="0" borderId="41" xfId="633" applyNumberFormat="1" applyFont="1" applyFill="1" applyBorder="1" applyAlignment="1">
      <alignment vertical="top" wrapText="1"/>
    </xf>
    <xf numFmtId="171" fontId="20" fillId="0" borderId="41" xfId="633" applyNumberFormat="1" applyFont="1" applyFill="1" applyBorder="1" applyAlignment="1">
      <alignment vertical="top" wrapText="1"/>
    </xf>
    <xf numFmtId="171" fontId="2" fillId="0" borderId="42" xfId="633" applyNumberFormat="1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center" wrapText="1"/>
    </xf>
    <xf numFmtId="171" fontId="1" fillId="0" borderId="44" xfId="633" applyNumberFormat="1" applyFont="1" applyFill="1" applyBorder="1" applyAlignment="1">
      <alignment vertical="center" wrapText="1"/>
    </xf>
    <xf numFmtId="171" fontId="1" fillId="0" borderId="43" xfId="633" applyNumberFormat="1" applyFont="1" applyBorder="1" applyAlignment="1">
      <alignment vertical="center" wrapText="1"/>
    </xf>
    <xf numFmtId="171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71" fontId="1" fillId="0" borderId="46" xfId="633" applyNumberFormat="1" applyFont="1" applyBorder="1" applyAlignment="1">
      <alignment vertical="top" wrapText="1"/>
    </xf>
    <xf numFmtId="171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71" fontId="1" fillId="0" borderId="43" xfId="633" applyNumberFormat="1" applyFont="1" applyFill="1" applyBorder="1" applyAlignment="1">
      <alignment wrapText="1"/>
    </xf>
    <xf numFmtId="171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71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71" fontId="17" fillId="0" borderId="52" xfId="633" applyNumberFormat="1" applyFont="1" applyBorder="1" applyAlignment="1">
      <alignment vertical="top" wrapText="1"/>
    </xf>
    <xf numFmtId="171" fontId="16" fillId="6" borderId="52" xfId="633" applyNumberFormat="1" applyFont="1" applyFill="1" applyBorder="1" applyAlignment="1">
      <alignment vertical="top" wrapText="1"/>
    </xf>
    <xf numFmtId="171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80" fontId="20" fillId="0" borderId="3" xfId="907" applyNumberFormat="1" applyFont="1" applyFill="1" applyBorder="1" applyAlignment="1">
      <alignment horizontal="center" vertical="top"/>
    </xf>
    <xf numFmtId="180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7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8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81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81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81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8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71" fontId="19" fillId="0" borderId="67" xfId="1332" applyNumberFormat="1" applyFont="1" applyBorder="1" applyAlignment="1">
      <alignment vertical="top"/>
    </xf>
    <xf numFmtId="178" fontId="19" fillId="0" borderId="68" xfId="1331" applyNumberFormat="1" applyFont="1" applyFill="1" applyBorder="1" applyAlignment="1">
      <alignment vertical="top" wrapText="1"/>
    </xf>
    <xf numFmtId="177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8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8" fontId="19" fillId="0" borderId="72" xfId="1331" applyNumberFormat="1" applyFont="1" applyBorder="1" applyAlignment="1">
      <alignment vertical="top" wrapText="1"/>
    </xf>
    <xf numFmtId="179" fontId="20" fillId="0" borderId="11" xfId="1331" quotePrefix="1" applyNumberFormat="1" applyFont="1" applyFill="1" applyBorder="1" applyAlignment="1">
      <alignment horizontal="center" vertical="top"/>
    </xf>
    <xf numFmtId="179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9" fontId="2" fillId="8" borderId="11" xfId="1331" quotePrefix="1" applyNumberFormat="1" applyFont="1" applyFill="1" applyBorder="1" applyAlignment="1">
      <alignment horizontal="center" vertical="top"/>
    </xf>
    <xf numFmtId="179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80" fontId="20" fillId="0" borderId="11" xfId="1331" applyNumberFormat="1" applyFont="1" applyFill="1" applyBorder="1" applyAlignment="1">
      <alignment horizontal="center" vertical="top"/>
    </xf>
    <xf numFmtId="180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80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80" fontId="20" fillId="0" borderId="17" xfId="1331" applyNumberFormat="1" applyFont="1" applyFill="1" applyBorder="1" applyAlignment="1">
      <alignment horizontal="center" vertical="top"/>
    </xf>
    <xf numFmtId="180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71" fontId="19" fillId="0" borderId="43" xfId="645" applyNumberFormat="1" applyFont="1" applyFill="1" applyBorder="1" applyAlignment="1">
      <alignment wrapText="1"/>
    </xf>
    <xf numFmtId="171" fontId="21" fillId="0" borderId="43" xfId="645" applyNumberFormat="1" applyFont="1" applyFill="1" applyBorder="1" applyAlignment="1">
      <alignment wrapText="1"/>
    </xf>
    <xf numFmtId="171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71" fontId="19" fillId="0" borderId="46" xfId="645" applyNumberFormat="1" applyFont="1" applyFill="1" applyBorder="1" applyAlignment="1">
      <alignment wrapText="1"/>
    </xf>
    <xf numFmtId="171" fontId="21" fillId="0" borderId="46" xfId="645" applyNumberFormat="1" applyFont="1" applyFill="1" applyBorder="1" applyAlignment="1">
      <alignment wrapText="1"/>
    </xf>
    <xf numFmtId="171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71" fontId="2" fillId="9" borderId="1" xfId="645" applyNumberFormat="1" applyFont="1" applyFill="1" applyBorder="1" applyAlignment="1">
      <alignment wrapText="1"/>
    </xf>
    <xf numFmtId="171" fontId="2" fillId="9" borderId="12" xfId="645" applyNumberFormat="1" applyFont="1" applyFill="1" applyBorder="1" applyAlignment="1">
      <alignment wrapText="1"/>
    </xf>
    <xf numFmtId="171" fontId="2" fillId="0" borderId="41" xfId="645" applyNumberFormat="1" applyFont="1" applyFill="1" applyBorder="1" applyAlignment="1">
      <alignment wrapText="1"/>
    </xf>
    <xf numFmtId="171" fontId="20" fillId="0" borderId="41" xfId="645" applyNumberFormat="1" applyFont="1" applyFill="1" applyBorder="1" applyAlignment="1">
      <alignment wrapText="1"/>
    </xf>
    <xf numFmtId="171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71" fontId="19" fillId="0" borderId="44" xfId="645" applyNumberFormat="1" applyFont="1" applyFill="1" applyBorder="1" applyAlignment="1">
      <alignment wrapText="1"/>
    </xf>
    <xf numFmtId="171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71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71" fontId="19" fillId="0" borderId="74" xfId="645" applyNumberFormat="1" applyFont="1" applyFill="1" applyBorder="1" applyAlignment="1">
      <alignment wrapText="1"/>
    </xf>
    <xf numFmtId="171" fontId="19" fillId="0" borderId="74" xfId="645" applyNumberFormat="1" applyFont="1" applyBorder="1" applyAlignment="1">
      <alignment wrapText="1"/>
    </xf>
    <xf numFmtId="171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71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71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71" fontId="19" fillId="0" borderId="46" xfId="645" applyNumberFormat="1" applyFont="1" applyBorder="1" applyAlignment="1">
      <alignment wrapText="1"/>
    </xf>
    <xf numFmtId="171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71" fontId="2" fillId="0" borderId="52" xfId="645" applyNumberFormat="1" applyFont="1" applyBorder="1" applyAlignment="1">
      <alignment wrapText="1"/>
    </xf>
    <xf numFmtId="171" fontId="2" fillId="6" borderId="52" xfId="645" applyNumberFormat="1" applyFont="1" applyFill="1" applyBorder="1" applyAlignment="1">
      <alignment wrapText="1"/>
    </xf>
    <xf numFmtId="171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2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8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8" fontId="18" fillId="0" borderId="33" xfId="1331" applyNumberFormat="1" applyFont="1" applyBorder="1" applyAlignment="1">
      <alignment horizontal="center" vertical="top" wrapText="1"/>
    </xf>
    <xf numFmtId="177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8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9" fontId="28" fillId="0" borderId="11" xfId="1331" quotePrefix="1" applyNumberFormat="1" applyFont="1" applyFill="1" applyBorder="1" applyAlignment="1">
      <alignment horizontal="center" vertical="top"/>
    </xf>
    <xf numFmtId="177" fontId="18" fillId="0" borderId="33" xfId="1331" applyNumberFormat="1" applyFont="1" applyBorder="1" applyAlignment="1">
      <alignment horizontal="center" vertical="top" wrapText="1"/>
    </xf>
    <xf numFmtId="177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80" fontId="28" fillId="0" borderId="11" xfId="1331" applyNumberFormat="1" applyFont="1" applyFill="1" applyBorder="1" applyAlignment="1">
      <alignment horizontal="center" vertical="top"/>
    </xf>
    <xf numFmtId="180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80" fontId="28" fillId="0" borderId="3" xfId="1331" applyNumberFormat="1" applyFont="1" applyFill="1" applyBorder="1" applyAlignment="1">
      <alignment horizontal="center" vertical="top"/>
    </xf>
    <xf numFmtId="180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80" fontId="28" fillId="0" borderId="17" xfId="1331" applyNumberFormat="1" applyFont="1" applyFill="1" applyBorder="1" applyAlignment="1">
      <alignment horizontal="center" vertical="top"/>
    </xf>
    <xf numFmtId="180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top" wrapText="1"/>
    </xf>
    <xf numFmtId="171" fontId="27" fillId="0" borderId="43" xfId="633" applyNumberFormat="1" applyFont="1" applyFill="1" applyBorder="1" applyAlignment="1">
      <alignment vertical="top" wrapText="1"/>
    </xf>
    <xf numFmtId="171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71" fontId="18" fillId="0" borderId="46" xfId="633" applyNumberFormat="1" applyFont="1" applyFill="1" applyBorder="1" applyAlignment="1">
      <alignment vertical="top" wrapText="1"/>
    </xf>
    <xf numFmtId="171" fontId="27" fillId="0" borderId="46" xfId="633" applyNumberFormat="1" applyFont="1" applyFill="1" applyBorder="1" applyAlignment="1">
      <alignment vertical="top" wrapText="1"/>
    </xf>
    <xf numFmtId="171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71" fontId="17" fillId="5" borderId="1" xfId="633" applyNumberFormat="1" applyFont="1" applyFill="1" applyBorder="1" applyAlignment="1">
      <alignment vertical="top" wrapText="1"/>
    </xf>
    <xf numFmtId="171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71" fontId="17" fillId="0" borderId="41" xfId="633" applyNumberFormat="1" applyFont="1" applyFill="1" applyBorder="1" applyAlignment="1">
      <alignment vertical="top" wrapText="1"/>
    </xf>
    <xf numFmtId="171" fontId="28" fillId="0" borderId="41" xfId="633" applyNumberFormat="1" applyFont="1" applyFill="1" applyBorder="1" applyAlignment="1">
      <alignment vertical="top" wrapText="1"/>
    </xf>
    <xf numFmtId="171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center" wrapText="1"/>
    </xf>
    <xf numFmtId="171" fontId="18" fillId="0" borderId="44" xfId="633" applyNumberFormat="1" applyFont="1" applyFill="1" applyBorder="1" applyAlignment="1">
      <alignment vertical="center" wrapText="1"/>
    </xf>
    <xf numFmtId="171" fontId="18" fillId="0" borderId="43" xfId="633" applyNumberFormat="1" applyFont="1" applyBorder="1" applyAlignment="1">
      <alignment vertical="center" wrapText="1"/>
    </xf>
    <xf numFmtId="171" fontId="18" fillId="0" borderId="44" xfId="633" applyNumberFormat="1" applyFont="1" applyBorder="1" applyAlignment="1">
      <alignment vertical="center" wrapText="1"/>
    </xf>
    <xf numFmtId="171" fontId="18" fillId="0" borderId="46" xfId="633" applyNumberFormat="1" applyFont="1" applyBorder="1" applyAlignment="1">
      <alignment vertical="top" wrapText="1"/>
    </xf>
    <xf numFmtId="171" fontId="18" fillId="0" borderId="47" xfId="633" applyNumberFormat="1" applyFont="1" applyBorder="1" applyAlignment="1">
      <alignment vertical="top" wrapText="1"/>
    </xf>
    <xf numFmtId="171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71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71" fontId="17" fillId="5" borderId="82" xfId="633" applyNumberFormat="1" applyFont="1" applyFill="1" applyBorder="1" applyAlignment="1">
      <alignment vertical="top" wrapText="1"/>
    </xf>
    <xf numFmtId="171" fontId="17" fillId="5" borderId="30" xfId="633" applyNumberFormat="1" applyFont="1" applyFill="1" applyBorder="1" applyAlignment="1">
      <alignment vertical="top" wrapText="1"/>
    </xf>
    <xf numFmtId="171" fontId="18" fillId="0" borderId="43" xfId="633" applyNumberFormat="1" applyFont="1" applyFill="1" applyBorder="1" applyAlignment="1">
      <alignment wrapText="1"/>
    </xf>
    <xf numFmtId="171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71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71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165" fontId="19" fillId="0" borderId="43" xfId="645" applyNumberFormat="1" applyFont="1" applyFill="1" applyBorder="1" applyAlignment="1">
      <alignment wrapText="1"/>
    </xf>
    <xf numFmtId="165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171" fontId="27" fillId="0" borderId="44" xfId="633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179" fontId="20" fillId="7" borderId="12" xfId="1331" quotePrefix="1" applyNumberFormat="1" applyFont="1" applyFill="1" applyBorder="1" applyAlignment="1">
      <alignment horizontal="center" vertical="top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23" fillId="0" borderId="78" xfId="1331" applyFont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43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13" fillId="0" borderId="38" xfId="1331" applyFont="1" applyBorder="1" applyAlignment="1">
      <alignment horizontal="center" vertical="center"/>
    </xf>
    <xf numFmtId="0" fontId="16" fillId="2" borderId="84" xfId="1331" applyFont="1" applyFill="1" applyBorder="1" applyAlignment="1">
      <alignment horizontal="center" vertical="center"/>
    </xf>
    <xf numFmtId="0" fontId="16" fillId="2" borderId="22" xfId="1331" applyFont="1" applyFill="1" applyBorder="1" applyAlignment="1">
      <alignment horizontal="center" vertical="center"/>
    </xf>
    <xf numFmtId="0" fontId="16" fillId="2" borderId="23" xfId="1331" applyFont="1" applyFill="1" applyBorder="1" applyAlignment="1">
      <alignment horizontal="center" vertical="center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63" xfId="1331" applyFont="1" applyFill="1" applyBorder="1" applyAlignment="1">
      <alignment horizontal="left" vertical="top" wrapText="1"/>
    </xf>
    <xf numFmtId="0" fontId="19" fillId="0" borderId="64" xfId="1331" applyFont="1" applyFill="1" applyBorder="1" applyAlignment="1">
      <alignment horizontal="left" vertical="top" wrapText="1"/>
    </xf>
    <xf numFmtId="0" fontId="19" fillId="0" borderId="65" xfId="1331" applyFont="1" applyFill="1" applyBorder="1" applyAlignment="1">
      <alignment horizontal="left" vertical="top" wrapText="1"/>
    </xf>
    <xf numFmtId="0" fontId="17" fillId="2" borderId="84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3" fillId="0" borderId="1" xfId="1331" applyFont="1" applyBorder="1" applyAlignment="1">
      <alignment horizontal="center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horizontal="left"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8" fillId="0" borderId="1" xfId="1331" applyFont="1" applyFill="1" applyBorder="1" applyAlignment="1">
      <alignment horizontal="center" vertical="center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6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/>
    <xf numFmtId="0" fontId="20" fillId="0" borderId="41" xfId="907" applyFont="1" applyFill="1" applyBorder="1" applyAlignment="1">
      <alignment horizontal="left" vertical="top" wrapText="1"/>
    </xf>
    <xf numFmtId="0" fontId="22" fillId="0" borderId="43" xfId="907" applyFont="1" applyFill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topLeftCell="A10" zoomScaleSheetLayoutView="100" zoomScalePageLayoutView="33" workbookViewId="0">
      <selection activeCell="I26" sqref="I26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5546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507" t="s">
        <v>1</v>
      </c>
      <c r="C1" s="507"/>
      <c r="D1" s="507"/>
      <c r="E1" s="507"/>
      <c r="F1" s="507"/>
      <c r="G1" s="168"/>
    </row>
    <row r="2" spans="1:7" ht="24.75" customHeight="1">
      <c r="A2" s="170"/>
      <c r="B2" s="508" t="s">
        <v>177</v>
      </c>
      <c r="C2" s="509"/>
      <c r="D2" s="509"/>
      <c r="E2" s="510"/>
      <c r="F2" s="174"/>
      <c r="G2" s="175" t="s">
        <v>178</v>
      </c>
    </row>
    <row r="3" spans="1:7" s="183" customFormat="1" ht="15.6">
      <c r="A3" s="177" t="s">
        <v>2</v>
      </c>
      <c r="B3" s="178" t="s">
        <v>84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43449</v>
      </c>
    </row>
    <row r="5" spans="1:7" s="183" customFormat="1" ht="15">
      <c r="A5" s="177" t="s">
        <v>57</v>
      </c>
      <c r="B5" s="178" t="s">
        <v>162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43144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152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322611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9" ht="16.2" thickBot="1">
      <c r="A17" s="235" t="s">
        <v>17</v>
      </c>
      <c r="B17" s="191"/>
      <c r="C17" s="236"/>
      <c r="D17" s="187">
        <v>43154</v>
      </c>
      <c r="E17" s="237" t="s">
        <v>100</v>
      </c>
      <c r="F17" s="238"/>
      <c r="G17" s="239"/>
    </row>
    <row r="18" spans="1:9" ht="13.8">
      <c r="A18" s="235" t="s">
        <v>101</v>
      </c>
      <c r="B18" s="191"/>
      <c r="C18" s="240"/>
      <c r="D18" s="465">
        <v>278205</v>
      </c>
      <c r="E18" s="242"/>
      <c r="F18" s="243"/>
      <c r="G18" s="244"/>
    </row>
    <row r="19" spans="1:9" ht="15" customHeight="1">
      <c r="A19" s="245" t="s">
        <v>20</v>
      </c>
      <c r="B19" s="246"/>
      <c r="C19" s="247"/>
      <c r="D19" s="248">
        <f>F47</f>
        <v>27821</v>
      </c>
      <c r="E19" s="249"/>
      <c r="F19" s="221"/>
      <c r="G19" s="216"/>
    </row>
    <row r="20" spans="1:9" ht="13.8">
      <c r="A20" s="249" t="s">
        <v>22</v>
      </c>
      <c r="B20" s="250"/>
      <c r="C20" s="251"/>
      <c r="D20" s="252" t="s">
        <v>153</v>
      </c>
      <c r="E20" s="249"/>
      <c r="F20" s="221"/>
      <c r="G20" s="216"/>
    </row>
    <row r="21" spans="1:9" ht="13.8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9" ht="15" customHeight="1" thickBot="1">
      <c r="A22" s="256" t="s">
        <v>23</v>
      </c>
      <c r="B22" s="257"/>
      <c r="C22" s="258"/>
      <c r="D22" s="259" t="s">
        <v>154</v>
      </c>
      <c r="E22" s="256"/>
      <c r="F22" s="257"/>
      <c r="G22" s="225"/>
    </row>
    <row r="23" spans="1:9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  <c r="I23" s="263">
        <v>36436</v>
      </c>
    </row>
    <row r="24" spans="1:9" s="268" customFormat="1" ht="13.8">
      <c r="A24" s="264" t="s">
        <v>0</v>
      </c>
      <c r="B24" s="511" t="s">
        <v>25</v>
      </c>
      <c r="C24" s="511"/>
      <c r="D24" s="511"/>
      <c r="E24" s="464" t="s">
        <v>26</v>
      </c>
      <c r="F24" s="266" t="s">
        <v>27</v>
      </c>
      <c r="G24" s="267" t="s">
        <v>28</v>
      </c>
    </row>
    <row r="25" spans="1:9" s="273" customFormat="1" ht="13.8">
      <c r="A25" s="269" t="s">
        <v>29</v>
      </c>
      <c r="B25" s="492" t="s">
        <v>30</v>
      </c>
      <c r="C25" s="492"/>
      <c r="D25" s="492"/>
      <c r="E25" s="270"/>
      <c r="F25" s="271"/>
      <c r="G25" s="272"/>
    </row>
    <row r="26" spans="1:9" s="281" customFormat="1" ht="30.75" customHeight="1">
      <c r="A26" s="274" t="s">
        <v>74</v>
      </c>
      <c r="B26" s="512" t="s">
        <v>165</v>
      </c>
      <c r="C26" s="513"/>
      <c r="D26" s="514"/>
      <c r="E26" s="278">
        <v>194744</v>
      </c>
      <c r="F26" s="278">
        <f>G26-E26</f>
        <v>0</v>
      </c>
      <c r="G26" s="280">
        <f>ROUND(D18*70%,0)</f>
        <v>194744</v>
      </c>
    </row>
    <row r="27" spans="1:9" s="281" customFormat="1" ht="21" customHeight="1">
      <c r="A27" s="274" t="s">
        <v>75</v>
      </c>
      <c r="B27" s="502" t="s">
        <v>160</v>
      </c>
      <c r="C27" s="503"/>
      <c r="D27" s="504"/>
      <c r="E27" s="278">
        <v>55641</v>
      </c>
      <c r="F27" s="278">
        <f>G27-E27</f>
        <v>0</v>
      </c>
      <c r="G27" s="280">
        <f>ROUND(D18*20%,0)</f>
        <v>55641</v>
      </c>
    </row>
    <row r="28" spans="1:9" s="281" customFormat="1" ht="21" customHeight="1">
      <c r="A28" s="274" t="s">
        <v>76</v>
      </c>
      <c r="B28" s="502" t="s">
        <v>166</v>
      </c>
      <c r="C28" s="503"/>
      <c r="D28" s="504"/>
      <c r="E28" s="278"/>
      <c r="F28" s="278">
        <f>G28-E28</f>
        <v>27821</v>
      </c>
      <c r="G28" s="280">
        <f>ROUND(D18*10%,0)</f>
        <v>27821</v>
      </c>
    </row>
    <row r="29" spans="1:9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9" s="263" customFormat="1" ht="21" customHeight="1">
      <c r="A30" s="286"/>
      <c r="B30" s="488" t="s">
        <v>31</v>
      </c>
      <c r="C30" s="505"/>
      <c r="D30" s="505"/>
      <c r="E30" s="287">
        <v>250385</v>
      </c>
      <c r="F30" s="287">
        <f>SUM(F25:F29)</f>
        <v>27821</v>
      </c>
      <c r="G30" s="288">
        <f>SUM(G25:G29)</f>
        <v>278206</v>
      </c>
    </row>
    <row r="31" spans="1:9" s="273" customFormat="1" ht="22.5" customHeight="1">
      <c r="A31" s="269" t="s">
        <v>32</v>
      </c>
      <c r="B31" s="492" t="s">
        <v>33</v>
      </c>
      <c r="C31" s="492"/>
      <c r="D31" s="492"/>
      <c r="E31" s="289"/>
      <c r="F31" s="290"/>
      <c r="G31" s="291"/>
    </row>
    <row r="32" spans="1:9" s="281" customFormat="1" ht="13.8">
      <c r="A32" s="292" t="s">
        <v>77</v>
      </c>
      <c r="B32" s="506" t="s">
        <v>141</v>
      </c>
      <c r="C32" s="506"/>
      <c r="D32" s="506"/>
      <c r="E32" s="278"/>
      <c r="F32" s="293"/>
      <c r="G32" s="293"/>
    </row>
    <row r="33" spans="1:9" s="295" customFormat="1" ht="13.8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>
        <v>250385</v>
      </c>
      <c r="F36" s="287">
        <f>SUM(F30:F34)</f>
        <v>27821</v>
      </c>
      <c r="G36" s="288">
        <f>SUM(G30:G34)</f>
        <v>278206</v>
      </c>
    </row>
    <row r="37" spans="1:9" s="273" customFormat="1" ht="13.8">
      <c r="A37" s="269" t="s">
        <v>36</v>
      </c>
      <c r="B37" s="492" t="s">
        <v>37</v>
      </c>
      <c r="C37" s="492"/>
      <c r="D37" s="492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501" t="s">
        <v>147</v>
      </c>
      <c r="C38" s="501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8" t="s">
        <v>104</v>
      </c>
      <c r="C39" s="499"/>
      <c r="D39" s="50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5" t="s">
        <v>105</v>
      </c>
      <c r="C40" s="496"/>
      <c r="D40" s="497"/>
      <c r="E40" s="278"/>
      <c r="F40" s="278">
        <f>G40-E40</f>
        <v>0</v>
      </c>
      <c r="G40" s="293"/>
    </row>
    <row r="41" spans="1:9" ht="0.75" customHeight="1">
      <c r="A41" s="301"/>
      <c r="B41" s="495"/>
      <c r="C41" s="496"/>
      <c r="D41" s="49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92" t="s">
        <v>167</v>
      </c>
      <c r="C43" s="492"/>
      <c r="D43" s="492"/>
      <c r="E43" s="289"/>
      <c r="F43" s="290"/>
      <c r="G43" s="291"/>
    </row>
    <row r="44" spans="1:9" s="295" customFormat="1" ht="21" customHeight="1">
      <c r="A44" s="274" t="s">
        <v>43</v>
      </c>
      <c r="B44" s="498" t="s">
        <v>168</v>
      </c>
      <c r="C44" s="499"/>
      <c r="D44" s="500"/>
      <c r="E44" s="457">
        <v>12259.2</v>
      </c>
      <c r="F44" s="278">
        <f>G44-E44</f>
        <v>0</v>
      </c>
      <c r="G44" s="463">
        <v>12259.2</v>
      </c>
    </row>
    <row r="45" spans="1:9" ht="0.75" customHeight="1">
      <c r="A45" s="301"/>
      <c r="B45" s="495"/>
      <c r="C45" s="496"/>
      <c r="D45" s="49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>
        <v>12259.2</v>
      </c>
      <c r="F46" s="287">
        <f t="shared" ref="F46:G46" si="0">SUM(F43:F45)</f>
        <v>0</v>
      </c>
      <c r="G46" s="288">
        <f t="shared" si="0"/>
        <v>12259.2</v>
      </c>
    </row>
    <row r="47" spans="1:9" s="263" customFormat="1" ht="21" customHeight="1">
      <c r="A47" s="286"/>
      <c r="B47" s="488" t="s">
        <v>108</v>
      </c>
      <c r="C47" s="488"/>
      <c r="D47" s="488"/>
      <c r="E47" s="287">
        <v>238125.8</v>
      </c>
      <c r="F47" s="287">
        <f t="shared" ref="F47:G47" si="1">F36+F42-F46</f>
        <v>27821</v>
      </c>
      <c r="G47" s="287">
        <f t="shared" si="1"/>
        <v>265946.8</v>
      </c>
    </row>
    <row r="48" spans="1:9" s="273" customFormat="1" ht="13.8">
      <c r="A48" s="269" t="s">
        <v>109</v>
      </c>
      <c r="B48" s="492" t="s">
        <v>110</v>
      </c>
      <c r="C48" s="492"/>
      <c r="D48" s="492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89" t="s">
        <v>118</v>
      </c>
      <c r="C54" s="490"/>
      <c r="D54" s="490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6" t="s">
        <v>49</v>
      </c>
      <c r="B58" s="477"/>
      <c r="C58" s="478"/>
      <c r="D58" s="478"/>
      <c r="E58" s="478"/>
      <c r="F58" s="478"/>
      <c r="G58" s="479"/>
    </row>
    <row r="59" spans="1:7" ht="15.75" customHeight="1">
      <c r="A59" s="480" t="s">
        <v>50</v>
      </c>
      <c r="B59" s="481"/>
      <c r="C59" s="481"/>
      <c r="D59" s="481"/>
      <c r="E59" s="491"/>
      <c r="F59" s="480" t="s">
        <v>122</v>
      </c>
      <c r="G59" s="49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4"/>
      <c r="E61" s="475"/>
      <c r="F61" s="474" t="s">
        <v>179</v>
      </c>
      <c r="G61" s="475"/>
    </row>
    <row r="62" spans="1:7" ht="15.75" customHeight="1">
      <c r="A62" s="476" t="s">
        <v>52</v>
      </c>
      <c r="B62" s="477"/>
      <c r="C62" s="478"/>
      <c r="D62" s="478"/>
      <c r="E62" s="478"/>
      <c r="F62" s="478"/>
      <c r="G62" s="479"/>
    </row>
    <row r="63" spans="1:7" ht="15.75" customHeight="1">
      <c r="A63" s="480" t="s">
        <v>82</v>
      </c>
      <c r="B63" s="481"/>
      <c r="C63" s="482"/>
      <c r="D63" s="482"/>
      <c r="E63" s="482"/>
      <c r="F63" s="482"/>
      <c r="G63" s="48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180</v>
      </c>
      <c r="D65" s="484" t="s">
        <v>126</v>
      </c>
      <c r="E65" s="485"/>
      <c r="F65" s="484"/>
      <c r="G65" s="485"/>
    </row>
    <row r="66" spans="1:7" ht="0.75" customHeight="1">
      <c r="A66" s="466"/>
      <c r="B66" s="467"/>
      <c r="C66" s="467"/>
      <c r="D66" s="467"/>
      <c r="E66" s="467"/>
      <c r="F66" s="467"/>
      <c r="G66" s="468"/>
    </row>
    <row r="67" spans="1:7" ht="13.8" thickBot="1">
      <c r="A67" s="469" t="s">
        <v>127</v>
      </c>
      <c r="B67" s="470"/>
      <c r="C67" s="471"/>
      <c r="D67" s="472"/>
      <c r="E67" s="472"/>
      <c r="F67" s="472"/>
      <c r="G67" s="473"/>
    </row>
  </sheetData>
  <mergeCells count="44">
    <mergeCell ref="B27:D27"/>
    <mergeCell ref="B1:F1"/>
    <mergeCell ref="B2:E2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A58:G58"/>
    <mergeCell ref="A59:E59"/>
    <mergeCell ref="F59:G59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1" zoomScaleSheetLayoutView="100" zoomScalePageLayoutView="33" workbookViewId="0">
      <selection activeCell="E16" sqref="E16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5546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507" t="s">
        <v>1</v>
      </c>
      <c r="C1" s="507"/>
      <c r="D1" s="507"/>
      <c r="E1" s="507"/>
      <c r="F1" s="507"/>
      <c r="G1" s="168"/>
    </row>
    <row r="2" spans="1:7" ht="24.75" customHeight="1">
      <c r="A2" s="170"/>
      <c r="B2" s="515" t="s">
        <v>176</v>
      </c>
      <c r="C2" s="516"/>
      <c r="D2" s="516"/>
      <c r="E2" s="517"/>
      <c r="F2" s="174"/>
      <c r="G2" s="175" t="s">
        <v>169</v>
      </c>
    </row>
    <row r="3" spans="1:7" s="183" customFormat="1" ht="15.6">
      <c r="A3" s="177" t="s">
        <v>2</v>
      </c>
      <c r="B3" s="178" t="s">
        <v>84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42754</v>
      </c>
    </row>
    <row r="5" spans="1:7" s="183" customFormat="1" ht="15">
      <c r="A5" s="177" t="s">
        <v>57</v>
      </c>
      <c r="B5" s="178" t="s">
        <v>162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42753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170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9" ht="28.2" thickBot="1">
      <c r="A17" s="235" t="s">
        <v>171</v>
      </c>
      <c r="B17" s="191"/>
      <c r="C17" s="236" t="s">
        <v>172</v>
      </c>
      <c r="D17" s="187">
        <v>42599</v>
      </c>
      <c r="E17" s="237" t="s">
        <v>100</v>
      </c>
      <c r="F17" s="238"/>
      <c r="G17" s="239"/>
    </row>
    <row r="18" spans="1:9" ht="13.8">
      <c r="A18" s="235" t="s">
        <v>101</v>
      </c>
      <c r="B18" s="191"/>
      <c r="C18" s="240"/>
      <c r="D18" s="241">
        <v>16869</v>
      </c>
      <c r="E18" s="242"/>
      <c r="F18" s="243"/>
      <c r="G18" s="244"/>
    </row>
    <row r="19" spans="1:9" ht="15" customHeight="1">
      <c r="A19" s="245" t="s">
        <v>20</v>
      </c>
      <c r="B19" s="246"/>
      <c r="C19" s="247"/>
      <c r="D19" s="248">
        <f>F47</f>
        <v>16869</v>
      </c>
      <c r="E19" s="249"/>
      <c r="F19" s="221"/>
      <c r="G19" s="216"/>
    </row>
    <row r="20" spans="1:9" ht="13.8">
      <c r="A20" s="249" t="s">
        <v>22</v>
      </c>
      <c r="B20" s="250"/>
      <c r="C20" s="251"/>
      <c r="D20" s="252" t="s">
        <v>153</v>
      </c>
      <c r="E20" s="249"/>
      <c r="F20" s="221"/>
      <c r="G20" s="216"/>
    </row>
    <row r="21" spans="1:9" ht="13.8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9" ht="15" customHeight="1" thickBot="1">
      <c r="A22" s="256" t="s">
        <v>23</v>
      </c>
      <c r="B22" s="257"/>
      <c r="C22" s="258"/>
      <c r="D22" s="259" t="s">
        <v>154</v>
      </c>
      <c r="E22" s="256"/>
      <c r="F22" s="257"/>
      <c r="G22" s="225"/>
    </row>
    <row r="23" spans="1:9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  <c r="I23" s="263">
        <v>36436</v>
      </c>
    </row>
    <row r="24" spans="1:9" s="268" customFormat="1" ht="13.8">
      <c r="A24" s="264" t="s">
        <v>0</v>
      </c>
      <c r="B24" s="511" t="s">
        <v>25</v>
      </c>
      <c r="C24" s="511"/>
      <c r="D24" s="511"/>
      <c r="E24" s="462" t="s">
        <v>26</v>
      </c>
      <c r="F24" s="266" t="s">
        <v>27</v>
      </c>
      <c r="G24" s="267" t="s">
        <v>28</v>
      </c>
    </row>
    <row r="25" spans="1:9" s="273" customFormat="1" ht="13.8">
      <c r="A25" s="269" t="s">
        <v>29</v>
      </c>
      <c r="B25" s="492" t="s">
        <v>30</v>
      </c>
      <c r="C25" s="492"/>
      <c r="D25" s="492"/>
      <c r="E25" s="270"/>
      <c r="F25" s="271"/>
      <c r="G25" s="272"/>
    </row>
    <row r="26" spans="1:9" s="281" customFormat="1" ht="21.75" customHeight="1">
      <c r="A26" s="274" t="s">
        <v>74</v>
      </c>
      <c r="B26" s="512" t="s">
        <v>173</v>
      </c>
      <c r="C26" s="513"/>
      <c r="D26" s="514"/>
      <c r="E26" s="278"/>
      <c r="F26" s="278">
        <f>G26-E26</f>
        <v>16869</v>
      </c>
      <c r="G26" s="280">
        <v>16869</v>
      </c>
    </row>
    <row r="27" spans="1:9" s="281" customFormat="1" ht="21" customHeight="1">
      <c r="A27" s="274" t="s">
        <v>75</v>
      </c>
      <c r="B27" s="502" t="s">
        <v>174</v>
      </c>
      <c r="C27" s="503"/>
      <c r="D27" s="504"/>
      <c r="E27" s="278"/>
      <c r="F27" s="278">
        <f>G27-E27</f>
        <v>0</v>
      </c>
      <c r="G27" s="280"/>
    </row>
    <row r="28" spans="1:9" s="281" customFormat="1" ht="21" customHeight="1">
      <c r="A28" s="274" t="s">
        <v>76</v>
      </c>
      <c r="B28" s="502" t="s">
        <v>175</v>
      </c>
      <c r="C28" s="503"/>
      <c r="D28" s="504"/>
      <c r="E28" s="278"/>
      <c r="F28" s="278">
        <f>G28-E28</f>
        <v>0</v>
      </c>
      <c r="G28" s="280"/>
    </row>
    <row r="29" spans="1:9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9" s="263" customFormat="1" ht="21" customHeight="1">
      <c r="A30" s="286"/>
      <c r="B30" s="488" t="s">
        <v>31</v>
      </c>
      <c r="C30" s="505"/>
      <c r="D30" s="505"/>
      <c r="E30" s="287"/>
      <c r="F30" s="287">
        <f>SUM(F25:F29)</f>
        <v>16869</v>
      </c>
      <c r="G30" s="288">
        <f>SUM(G25:G29)</f>
        <v>16869</v>
      </c>
    </row>
    <row r="31" spans="1:9" s="273" customFormat="1" ht="13.8">
      <c r="A31" s="269" t="s">
        <v>32</v>
      </c>
      <c r="B31" s="492" t="s">
        <v>33</v>
      </c>
      <c r="C31" s="492"/>
      <c r="D31" s="492"/>
      <c r="E31" s="289"/>
      <c r="F31" s="290"/>
      <c r="G31" s="291"/>
    </row>
    <row r="32" spans="1:9" s="281" customFormat="1" ht="13.8">
      <c r="A32" s="292" t="s">
        <v>77</v>
      </c>
      <c r="B32" s="506" t="s">
        <v>141</v>
      </c>
      <c r="C32" s="506"/>
      <c r="D32" s="506"/>
      <c r="E32" s="278"/>
      <c r="F32" s="293"/>
      <c r="G32" s="293"/>
    </row>
    <row r="33" spans="1:9" s="295" customFormat="1" ht="13.8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/>
      <c r="F36" s="287">
        <f>SUM(F30:F34)</f>
        <v>16869</v>
      </c>
      <c r="G36" s="288">
        <f>SUM(G30:G34)</f>
        <v>16869</v>
      </c>
    </row>
    <row r="37" spans="1:9" s="273" customFormat="1" ht="13.8">
      <c r="A37" s="269" t="s">
        <v>36</v>
      </c>
      <c r="B37" s="492" t="s">
        <v>37</v>
      </c>
      <c r="C37" s="492"/>
      <c r="D37" s="492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501" t="s">
        <v>147</v>
      </c>
      <c r="C38" s="501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8" t="s">
        <v>104</v>
      </c>
      <c r="C39" s="499"/>
      <c r="D39" s="50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5" t="s">
        <v>105</v>
      </c>
      <c r="C40" s="496"/>
      <c r="D40" s="497"/>
      <c r="E40" s="278"/>
      <c r="F40" s="278">
        <f>G40-E40</f>
        <v>0</v>
      </c>
      <c r="G40" s="293"/>
    </row>
    <row r="41" spans="1:9" ht="0.75" customHeight="1">
      <c r="A41" s="301"/>
      <c r="B41" s="495"/>
      <c r="C41" s="496"/>
      <c r="D41" s="49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92" t="s">
        <v>167</v>
      </c>
      <c r="C43" s="492"/>
      <c r="D43" s="492"/>
      <c r="E43" s="289"/>
      <c r="F43" s="290"/>
      <c r="G43" s="291"/>
    </row>
    <row r="44" spans="1:9" s="295" customFormat="1" ht="21" customHeight="1">
      <c r="A44" s="274" t="s">
        <v>43</v>
      </c>
      <c r="B44" s="498" t="s">
        <v>168</v>
      </c>
      <c r="C44" s="499"/>
      <c r="D44" s="500"/>
      <c r="E44" s="457"/>
      <c r="F44" s="278">
        <f>G44-E44</f>
        <v>0</v>
      </c>
      <c r="G44" s="463"/>
    </row>
    <row r="45" spans="1:9" ht="0.75" customHeight="1">
      <c r="A45" s="301"/>
      <c r="B45" s="495"/>
      <c r="C45" s="496"/>
      <c r="D45" s="49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/>
      <c r="F47" s="287">
        <f t="shared" ref="F47:G47" si="1">F36+F42-F46</f>
        <v>16869</v>
      </c>
      <c r="G47" s="287">
        <f t="shared" si="1"/>
        <v>16869</v>
      </c>
    </row>
    <row r="48" spans="1:9" s="273" customFormat="1" ht="13.8">
      <c r="A48" s="269" t="s">
        <v>109</v>
      </c>
      <c r="B48" s="492" t="s">
        <v>110</v>
      </c>
      <c r="C48" s="492"/>
      <c r="D48" s="492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89" t="s">
        <v>118</v>
      </c>
      <c r="C54" s="490"/>
      <c r="D54" s="490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6" t="s">
        <v>49</v>
      </c>
      <c r="B58" s="477"/>
      <c r="C58" s="478"/>
      <c r="D58" s="478"/>
      <c r="E58" s="478"/>
      <c r="F58" s="478"/>
      <c r="G58" s="479"/>
    </row>
    <row r="59" spans="1:7" ht="15.75" customHeight="1">
      <c r="A59" s="480" t="s">
        <v>50</v>
      </c>
      <c r="B59" s="481"/>
      <c r="C59" s="481"/>
      <c r="D59" s="481"/>
      <c r="E59" s="491"/>
      <c r="F59" s="480" t="s">
        <v>122</v>
      </c>
      <c r="G59" s="49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4"/>
      <c r="E61" s="475"/>
      <c r="F61" s="474" t="s">
        <v>123</v>
      </c>
      <c r="G61" s="475"/>
    </row>
    <row r="62" spans="1:7" ht="15.75" customHeight="1">
      <c r="A62" s="476" t="s">
        <v>52</v>
      </c>
      <c r="B62" s="477"/>
      <c r="C62" s="478"/>
      <c r="D62" s="478"/>
      <c r="E62" s="478"/>
      <c r="F62" s="478"/>
      <c r="G62" s="479"/>
    </row>
    <row r="63" spans="1:7" ht="15.75" customHeight="1">
      <c r="A63" s="480" t="s">
        <v>82</v>
      </c>
      <c r="B63" s="481"/>
      <c r="C63" s="482"/>
      <c r="D63" s="482"/>
      <c r="E63" s="482"/>
      <c r="F63" s="482"/>
      <c r="G63" s="48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484" t="s">
        <v>126</v>
      </c>
      <c r="E65" s="485"/>
      <c r="F65" s="484"/>
      <c r="G65" s="485"/>
    </row>
    <row r="66" spans="1:7" ht="0.75" customHeight="1">
      <c r="A66" s="466"/>
      <c r="B66" s="467"/>
      <c r="C66" s="467"/>
      <c r="D66" s="467"/>
      <c r="E66" s="467"/>
      <c r="F66" s="467"/>
      <c r="G66" s="468"/>
    </row>
    <row r="67" spans="1:7" ht="15" customHeight="1" thickBot="1">
      <c r="A67" s="469" t="s">
        <v>127</v>
      </c>
      <c r="B67" s="470"/>
      <c r="C67" s="471"/>
      <c r="D67" s="472"/>
      <c r="E67" s="472"/>
      <c r="F67" s="472"/>
      <c r="G67" s="473"/>
    </row>
  </sheetData>
  <mergeCells count="44">
    <mergeCell ref="B27:D27"/>
    <mergeCell ref="B1:F1"/>
    <mergeCell ref="B2:E2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A58:G58"/>
    <mergeCell ref="A59:E59"/>
    <mergeCell ref="F59:G59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9" zoomScaleSheetLayoutView="100" zoomScalePageLayoutView="33" workbookViewId="0">
      <selection activeCell="H28" sqref="H28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5546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507" t="s">
        <v>1</v>
      </c>
      <c r="C1" s="507"/>
      <c r="D1" s="507"/>
      <c r="E1" s="507"/>
      <c r="F1" s="507"/>
      <c r="G1" s="168"/>
    </row>
    <row r="2" spans="1:7" ht="24.75" customHeight="1">
      <c r="A2" s="170"/>
      <c r="B2" s="515" t="s">
        <v>164</v>
      </c>
      <c r="C2" s="516"/>
      <c r="D2" s="516"/>
      <c r="E2" s="517"/>
      <c r="F2" s="174"/>
      <c r="G2" s="175" t="s">
        <v>163</v>
      </c>
    </row>
    <row r="3" spans="1:7" s="183" customFormat="1" ht="15.6">
      <c r="A3" s="177" t="s">
        <v>2</v>
      </c>
      <c r="B3" s="178" t="s">
        <v>84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42657</v>
      </c>
    </row>
    <row r="5" spans="1:7" s="183" customFormat="1" ht="15">
      <c r="A5" s="177" t="s">
        <v>57</v>
      </c>
      <c r="B5" s="178" t="s">
        <v>162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42641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152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322611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9" ht="16.2" thickBot="1">
      <c r="A17" s="235" t="s">
        <v>17</v>
      </c>
      <c r="B17" s="191"/>
      <c r="C17" s="236"/>
      <c r="D17" s="187">
        <v>42550</v>
      </c>
      <c r="E17" s="237" t="s">
        <v>100</v>
      </c>
      <c r="F17" s="238"/>
      <c r="G17" s="239"/>
    </row>
    <row r="18" spans="1:9" ht="13.8">
      <c r="A18" s="235" t="s">
        <v>101</v>
      </c>
      <c r="B18" s="191"/>
      <c r="C18" s="240"/>
      <c r="D18" s="241">
        <v>278205</v>
      </c>
      <c r="E18" s="242"/>
      <c r="F18" s="243"/>
      <c r="G18" s="244"/>
    </row>
    <row r="19" spans="1:9" ht="15" customHeight="1">
      <c r="A19" s="245" t="s">
        <v>20</v>
      </c>
      <c r="B19" s="246"/>
      <c r="C19" s="247"/>
      <c r="D19" s="248">
        <f>F47</f>
        <v>238125.8</v>
      </c>
      <c r="E19" s="249"/>
      <c r="F19" s="221"/>
      <c r="G19" s="216"/>
    </row>
    <row r="20" spans="1:9" ht="13.8">
      <c r="A20" s="249" t="s">
        <v>22</v>
      </c>
      <c r="B20" s="250"/>
      <c r="C20" s="251"/>
      <c r="D20" s="252" t="s">
        <v>153</v>
      </c>
      <c r="E20" s="249"/>
      <c r="F20" s="221"/>
      <c r="G20" s="216"/>
    </row>
    <row r="21" spans="1:9" ht="13.8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9" ht="15" customHeight="1" thickBot="1">
      <c r="A22" s="256" t="s">
        <v>23</v>
      </c>
      <c r="B22" s="257"/>
      <c r="C22" s="258"/>
      <c r="D22" s="259" t="s">
        <v>154</v>
      </c>
      <c r="E22" s="256"/>
      <c r="F22" s="257"/>
      <c r="G22" s="225"/>
    </row>
    <row r="23" spans="1:9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  <c r="I23" s="263">
        <v>36436</v>
      </c>
    </row>
    <row r="24" spans="1:9" s="268" customFormat="1" ht="13.8">
      <c r="A24" s="264" t="s">
        <v>0</v>
      </c>
      <c r="B24" s="511" t="s">
        <v>25</v>
      </c>
      <c r="C24" s="511"/>
      <c r="D24" s="511"/>
      <c r="E24" s="461" t="s">
        <v>26</v>
      </c>
      <c r="F24" s="266" t="s">
        <v>27</v>
      </c>
      <c r="G24" s="267" t="s">
        <v>28</v>
      </c>
    </row>
    <row r="25" spans="1:9" s="273" customFormat="1" ht="13.8">
      <c r="A25" s="269" t="s">
        <v>29</v>
      </c>
      <c r="B25" s="492" t="s">
        <v>30</v>
      </c>
      <c r="C25" s="492"/>
      <c r="D25" s="492"/>
      <c r="E25" s="270"/>
      <c r="F25" s="271"/>
      <c r="G25" s="272"/>
    </row>
    <row r="26" spans="1:9" s="281" customFormat="1" ht="30.75" customHeight="1">
      <c r="A26" s="274" t="s">
        <v>74</v>
      </c>
      <c r="B26" s="512" t="s">
        <v>165</v>
      </c>
      <c r="C26" s="513"/>
      <c r="D26" s="514"/>
      <c r="E26" s="278"/>
      <c r="F26" s="278">
        <f>G26-E26</f>
        <v>194744</v>
      </c>
      <c r="G26" s="280">
        <f>ROUND(D18*70%,0)</f>
        <v>194744</v>
      </c>
    </row>
    <row r="27" spans="1:9" s="281" customFormat="1" ht="21" customHeight="1">
      <c r="A27" s="274" t="s">
        <v>75</v>
      </c>
      <c r="B27" s="502" t="s">
        <v>160</v>
      </c>
      <c r="C27" s="503"/>
      <c r="D27" s="504"/>
      <c r="E27" s="278"/>
      <c r="F27" s="278">
        <f>G27-E27</f>
        <v>55641</v>
      </c>
      <c r="G27" s="280">
        <f>ROUND(D18*20%,0)</f>
        <v>55641</v>
      </c>
    </row>
    <row r="28" spans="1:9" s="281" customFormat="1" ht="21" customHeight="1">
      <c r="A28" s="274" t="s">
        <v>76</v>
      </c>
      <c r="B28" s="502" t="s">
        <v>166</v>
      </c>
      <c r="C28" s="503"/>
      <c r="D28" s="504"/>
      <c r="E28" s="278"/>
      <c r="F28" s="278">
        <f>G28-E28</f>
        <v>0</v>
      </c>
      <c r="G28" s="280"/>
    </row>
    <row r="29" spans="1:9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9" s="263" customFormat="1" ht="21" customHeight="1">
      <c r="A30" s="286"/>
      <c r="B30" s="488" t="s">
        <v>31</v>
      </c>
      <c r="C30" s="505"/>
      <c r="D30" s="505"/>
      <c r="E30" s="287"/>
      <c r="F30" s="287">
        <f>SUM(F25:F29)</f>
        <v>250385</v>
      </c>
      <c r="G30" s="288">
        <f>SUM(G25:G29)</f>
        <v>250385</v>
      </c>
    </row>
    <row r="31" spans="1:9" s="273" customFormat="1" ht="13.8">
      <c r="A31" s="269" t="s">
        <v>32</v>
      </c>
      <c r="B31" s="492" t="s">
        <v>33</v>
      </c>
      <c r="C31" s="492"/>
      <c r="D31" s="492"/>
      <c r="E31" s="289"/>
      <c r="F31" s="290"/>
      <c r="G31" s="291"/>
    </row>
    <row r="32" spans="1:9" s="281" customFormat="1" ht="13.8">
      <c r="A32" s="292" t="s">
        <v>77</v>
      </c>
      <c r="B32" s="506" t="s">
        <v>141</v>
      </c>
      <c r="C32" s="506"/>
      <c r="D32" s="506"/>
      <c r="E32" s="278"/>
      <c r="F32" s="293"/>
      <c r="G32" s="293"/>
    </row>
    <row r="33" spans="1:9" s="295" customFormat="1" ht="13.8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/>
      <c r="F36" s="287">
        <f>SUM(F30:F34)</f>
        <v>250385</v>
      </c>
      <c r="G36" s="288">
        <f>SUM(G30:G34)</f>
        <v>250385</v>
      </c>
    </row>
    <row r="37" spans="1:9" s="273" customFormat="1" ht="13.8">
      <c r="A37" s="269" t="s">
        <v>36</v>
      </c>
      <c r="B37" s="492" t="s">
        <v>37</v>
      </c>
      <c r="C37" s="492"/>
      <c r="D37" s="492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501" t="s">
        <v>147</v>
      </c>
      <c r="C38" s="501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8" t="s">
        <v>104</v>
      </c>
      <c r="C39" s="499"/>
      <c r="D39" s="50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5" t="s">
        <v>105</v>
      </c>
      <c r="C40" s="496"/>
      <c r="D40" s="497"/>
      <c r="E40" s="278"/>
      <c r="F40" s="278">
        <f>G40-E40</f>
        <v>0</v>
      </c>
      <c r="G40" s="293"/>
    </row>
    <row r="41" spans="1:9" ht="0.75" customHeight="1">
      <c r="A41" s="301"/>
      <c r="B41" s="495"/>
      <c r="C41" s="496"/>
      <c r="D41" s="49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92" t="s">
        <v>167</v>
      </c>
      <c r="C43" s="492"/>
      <c r="D43" s="492"/>
      <c r="E43" s="289"/>
      <c r="F43" s="290"/>
      <c r="G43" s="291"/>
    </row>
    <row r="44" spans="1:9" s="295" customFormat="1" ht="21" customHeight="1">
      <c r="A44" s="274" t="s">
        <v>43</v>
      </c>
      <c r="B44" s="498" t="s">
        <v>168</v>
      </c>
      <c r="C44" s="499"/>
      <c r="D44" s="500"/>
      <c r="E44" s="457"/>
      <c r="F44" s="278">
        <f>G44-E44</f>
        <v>12259.2</v>
      </c>
      <c r="G44" s="463">
        <v>12259.2</v>
      </c>
    </row>
    <row r="45" spans="1:9" ht="0.75" customHeight="1">
      <c r="A45" s="301"/>
      <c r="B45" s="495"/>
      <c r="C45" s="496"/>
      <c r="D45" s="49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>
        <v>0</v>
      </c>
      <c r="F46" s="287">
        <f t="shared" ref="F46:G46" si="0">SUM(F43:F45)</f>
        <v>12259.2</v>
      </c>
      <c r="G46" s="288">
        <f t="shared" si="0"/>
        <v>12259.2</v>
      </c>
    </row>
    <row r="47" spans="1:9" s="263" customFormat="1" ht="21" customHeight="1">
      <c r="A47" s="286"/>
      <c r="B47" s="488" t="s">
        <v>108</v>
      </c>
      <c r="C47" s="488"/>
      <c r="D47" s="488"/>
      <c r="E47" s="287"/>
      <c r="F47" s="287">
        <f t="shared" ref="F47:G47" si="1">F36+F42-F46</f>
        <v>238125.8</v>
      </c>
      <c r="G47" s="287">
        <f t="shared" si="1"/>
        <v>238125.8</v>
      </c>
    </row>
    <row r="48" spans="1:9" s="273" customFormat="1" ht="13.8">
      <c r="A48" s="269" t="s">
        <v>109</v>
      </c>
      <c r="B48" s="492" t="s">
        <v>110</v>
      </c>
      <c r="C48" s="492"/>
      <c r="D48" s="492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89" t="s">
        <v>118</v>
      </c>
      <c r="C54" s="490"/>
      <c r="D54" s="490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6" t="s">
        <v>49</v>
      </c>
      <c r="B58" s="477"/>
      <c r="C58" s="478"/>
      <c r="D58" s="478"/>
      <c r="E58" s="478"/>
      <c r="F58" s="478"/>
      <c r="G58" s="479"/>
    </row>
    <row r="59" spans="1:7" ht="15.75" customHeight="1">
      <c r="A59" s="480" t="s">
        <v>50</v>
      </c>
      <c r="B59" s="481"/>
      <c r="C59" s="481"/>
      <c r="D59" s="481"/>
      <c r="E59" s="491"/>
      <c r="F59" s="480" t="s">
        <v>122</v>
      </c>
      <c r="G59" s="49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4"/>
      <c r="E61" s="475"/>
      <c r="F61" s="474" t="s">
        <v>123</v>
      </c>
      <c r="G61" s="475"/>
    </row>
    <row r="62" spans="1:7" ht="15.75" customHeight="1">
      <c r="A62" s="476" t="s">
        <v>52</v>
      </c>
      <c r="B62" s="477"/>
      <c r="C62" s="478"/>
      <c r="D62" s="478"/>
      <c r="E62" s="478"/>
      <c r="F62" s="478"/>
      <c r="G62" s="479"/>
    </row>
    <row r="63" spans="1:7" ht="15.75" customHeight="1">
      <c r="A63" s="480" t="s">
        <v>82</v>
      </c>
      <c r="B63" s="481"/>
      <c r="C63" s="482"/>
      <c r="D63" s="482"/>
      <c r="E63" s="482"/>
      <c r="F63" s="482"/>
      <c r="G63" s="48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484" t="s">
        <v>126</v>
      </c>
      <c r="E65" s="485"/>
      <c r="F65" s="484"/>
      <c r="G65" s="485"/>
    </row>
    <row r="66" spans="1:7" ht="0.75" customHeight="1">
      <c r="A66" s="466"/>
      <c r="B66" s="467"/>
      <c r="C66" s="467"/>
      <c r="D66" s="467"/>
      <c r="E66" s="467"/>
      <c r="F66" s="467"/>
      <c r="G66" s="468"/>
    </row>
    <row r="67" spans="1:7" ht="13.8" thickBot="1">
      <c r="A67" s="469" t="s">
        <v>127</v>
      </c>
      <c r="B67" s="470"/>
      <c r="C67" s="471"/>
      <c r="D67" s="472"/>
      <c r="E67" s="472"/>
      <c r="F67" s="472"/>
      <c r="G67" s="473"/>
    </row>
  </sheetData>
  <mergeCells count="44">
    <mergeCell ref="B52:D52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51:D51"/>
    <mergeCell ref="B46:D46"/>
    <mergeCell ref="B37:D37"/>
    <mergeCell ref="B38:D38"/>
    <mergeCell ref="B39:D39"/>
    <mergeCell ref="A66:G66"/>
    <mergeCell ref="A67:G67"/>
    <mergeCell ref="B53:D53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B40:D40"/>
    <mergeCell ref="B34:D34"/>
    <mergeCell ref="B1:F1"/>
    <mergeCell ref="B2:E2"/>
    <mergeCell ref="B24:D24"/>
    <mergeCell ref="B25:D25"/>
    <mergeCell ref="B26:D26"/>
    <mergeCell ref="B27:D27"/>
    <mergeCell ref="B29:D29"/>
    <mergeCell ref="B30:D30"/>
    <mergeCell ref="B31:D31"/>
    <mergeCell ref="B32:D32"/>
    <mergeCell ref="B33:D33"/>
    <mergeCell ref="B28:D28"/>
    <mergeCell ref="B35:D35"/>
    <mergeCell ref="B36:D3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3" zoomScaleSheetLayoutView="100" zoomScalePageLayoutView="33" workbookViewId="0">
      <selection activeCell="B1" sqref="B1:F1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5546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507" t="s">
        <v>1</v>
      </c>
      <c r="C1" s="507"/>
      <c r="D1" s="507"/>
      <c r="E1" s="507"/>
      <c r="F1" s="507"/>
      <c r="G1" s="168"/>
    </row>
    <row r="2" spans="1:7" ht="24.75" customHeight="1">
      <c r="A2" s="170"/>
      <c r="B2" s="515" t="s">
        <v>156</v>
      </c>
      <c r="C2" s="516"/>
      <c r="D2" s="516"/>
      <c r="E2" s="517"/>
      <c r="F2" s="174" t="s">
        <v>157</v>
      </c>
      <c r="G2" s="175" t="s">
        <v>158</v>
      </c>
    </row>
    <row r="3" spans="1:7" s="183" customFormat="1" ht="15.6">
      <c r="A3" s="177" t="s">
        <v>2</v>
      </c>
      <c r="B3" s="178" t="s">
        <v>84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42557</v>
      </c>
    </row>
    <row r="5" spans="1:7" s="183" customFormat="1" ht="15">
      <c r="A5" s="177" t="s">
        <v>57</v>
      </c>
      <c r="B5" s="178" t="s">
        <v>150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152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322611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9" ht="16.2" thickBot="1">
      <c r="A17" s="235" t="s">
        <v>17</v>
      </c>
      <c r="B17" s="191"/>
      <c r="C17" s="236"/>
      <c r="D17" s="187">
        <v>42550</v>
      </c>
      <c r="E17" s="237" t="s">
        <v>100</v>
      </c>
      <c r="F17" s="238"/>
      <c r="G17" s="239"/>
    </row>
    <row r="18" spans="1:9" ht="13.8">
      <c r="A18" s="235" t="s">
        <v>101</v>
      </c>
      <c r="B18" s="191"/>
      <c r="C18" s="240"/>
      <c r="D18" s="241">
        <v>36436</v>
      </c>
      <c r="E18" s="242"/>
      <c r="F18" s="243"/>
      <c r="G18" s="244"/>
    </row>
    <row r="19" spans="1:9" ht="15" customHeight="1">
      <c r="A19" s="245" t="s">
        <v>20</v>
      </c>
      <c r="B19" s="246"/>
      <c r="C19" s="247"/>
      <c r="D19" s="248">
        <f>F47</f>
        <v>25505.399999999994</v>
      </c>
      <c r="E19" s="249"/>
      <c r="F19" s="221"/>
      <c r="G19" s="216"/>
    </row>
    <row r="20" spans="1:9" ht="13.8">
      <c r="A20" s="249" t="s">
        <v>22</v>
      </c>
      <c r="B20" s="250"/>
      <c r="C20" s="251"/>
      <c r="D20" s="252" t="s">
        <v>153</v>
      </c>
      <c r="E20" s="249"/>
      <c r="F20" s="221"/>
      <c r="G20" s="216"/>
    </row>
    <row r="21" spans="1:9" ht="13.8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9" ht="15" customHeight="1" thickBot="1">
      <c r="A22" s="256" t="s">
        <v>23</v>
      </c>
      <c r="B22" s="257"/>
      <c r="C22" s="258"/>
      <c r="D22" s="259" t="s">
        <v>154</v>
      </c>
      <c r="E22" s="256"/>
      <c r="F22" s="257"/>
      <c r="G22" s="225"/>
    </row>
    <row r="23" spans="1:9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  <c r="I23" s="263">
        <v>36436</v>
      </c>
    </row>
    <row r="24" spans="1:9" s="268" customFormat="1" ht="13.8">
      <c r="A24" s="264" t="s">
        <v>0</v>
      </c>
      <c r="B24" s="511" t="s">
        <v>25</v>
      </c>
      <c r="C24" s="511"/>
      <c r="D24" s="511"/>
      <c r="E24" s="265" t="s">
        <v>26</v>
      </c>
      <c r="F24" s="266" t="s">
        <v>27</v>
      </c>
      <c r="G24" s="267" t="s">
        <v>28</v>
      </c>
    </row>
    <row r="25" spans="1:9" s="273" customFormat="1" ht="13.8">
      <c r="A25" s="269" t="s">
        <v>29</v>
      </c>
      <c r="B25" s="492" t="s">
        <v>30</v>
      </c>
      <c r="C25" s="492"/>
      <c r="D25" s="492"/>
      <c r="E25" s="270"/>
      <c r="F25" s="271"/>
      <c r="G25" s="272"/>
    </row>
    <row r="26" spans="1:9" s="281" customFormat="1" ht="21" customHeight="1">
      <c r="A26" s="274" t="s">
        <v>74</v>
      </c>
      <c r="B26" s="502" t="s">
        <v>159</v>
      </c>
      <c r="C26" s="503"/>
      <c r="D26" s="504"/>
      <c r="E26" s="278">
        <v>92843.8</v>
      </c>
      <c r="F26" s="278">
        <f>G26-E26</f>
        <v>25505.399999999994</v>
      </c>
      <c r="G26" s="280">
        <v>118349.2</v>
      </c>
    </row>
    <row r="27" spans="1:9" s="281" customFormat="1" ht="21" customHeight="1">
      <c r="A27" s="274" t="s">
        <v>75</v>
      </c>
      <c r="B27" s="502" t="s">
        <v>160</v>
      </c>
      <c r="C27" s="503"/>
      <c r="D27" s="504"/>
      <c r="E27" s="278"/>
      <c r="F27" s="279"/>
      <c r="G27" s="280"/>
    </row>
    <row r="28" spans="1:9" s="281" customFormat="1" ht="21" customHeight="1">
      <c r="A28" s="274" t="s">
        <v>76</v>
      </c>
      <c r="B28" s="275"/>
      <c r="C28" s="276"/>
      <c r="D28" s="277"/>
      <c r="E28" s="278"/>
      <c r="F28" s="279"/>
      <c r="G28" s="280"/>
    </row>
    <row r="29" spans="1:9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9" s="263" customFormat="1" ht="21" customHeight="1">
      <c r="A30" s="286"/>
      <c r="B30" s="488" t="s">
        <v>31</v>
      </c>
      <c r="C30" s="505"/>
      <c r="D30" s="505"/>
      <c r="E30" s="287">
        <v>92843.8</v>
      </c>
      <c r="F30" s="287">
        <f>SUM(F25:F29)</f>
        <v>25505.399999999994</v>
      </c>
      <c r="G30" s="288">
        <f>SUM(G25:G29)</f>
        <v>118349.2</v>
      </c>
    </row>
    <row r="31" spans="1:9" s="273" customFormat="1" ht="13.8">
      <c r="A31" s="269" t="s">
        <v>32</v>
      </c>
      <c r="B31" s="492" t="s">
        <v>33</v>
      </c>
      <c r="C31" s="492"/>
      <c r="D31" s="492"/>
      <c r="E31" s="289"/>
      <c r="F31" s="290"/>
      <c r="G31" s="291"/>
    </row>
    <row r="32" spans="1:9" s="281" customFormat="1" ht="13.8">
      <c r="A32" s="292" t="s">
        <v>77</v>
      </c>
      <c r="B32" s="506" t="s">
        <v>141</v>
      </c>
      <c r="C32" s="506"/>
      <c r="D32" s="506"/>
      <c r="E32" s="278"/>
      <c r="F32" s="293"/>
      <c r="G32" s="293"/>
    </row>
    <row r="33" spans="1:9" s="295" customFormat="1" ht="13.8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>
        <v>92843.8</v>
      </c>
      <c r="F36" s="287">
        <f>SUM(F30:F34)</f>
        <v>25505.399999999994</v>
      </c>
      <c r="G36" s="288">
        <f>SUM(G30:G34)</f>
        <v>118349.2</v>
      </c>
    </row>
    <row r="37" spans="1:9" s="273" customFormat="1" ht="13.8">
      <c r="A37" s="269" t="s">
        <v>36</v>
      </c>
      <c r="B37" s="492" t="s">
        <v>37</v>
      </c>
      <c r="C37" s="492"/>
      <c r="D37" s="492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501" t="s">
        <v>147</v>
      </c>
      <c r="C38" s="501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8" t="s">
        <v>104</v>
      </c>
      <c r="C39" s="499"/>
      <c r="D39" s="50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5" t="s">
        <v>105</v>
      </c>
      <c r="C40" s="496"/>
      <c r="D40" s="497"/>
      <c r="E40" s="278"/>
      <c r="F40" s="278">
        <f>G40-E40</f>
        <v>0</v>
      </c>
      <c r="G40" s="293"/>
    </row>
    <row r="41" spans="1:9" ht="0.75" customHeight="1">
      <c r="A41" s="301"/>
      <c r="B41" s="495"/>
      <c r="C41" s="496"/>
      <c r="D41" s="49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92" t="s">
        <v>106</v>
      </c>
      <c r="C43" s="492"/>
      <c r="D43" s="492"/>
      <c r="E43" s="289"/>
      <c r="F43" s="290"/>
      <c r="G43" s="291"/>
    </row>
    <row r="44" spans="1:9" s="295" customFormat="1" ht="21" customHeight="1">
      <c r="A44" s="274" t="s">
        <v>43</v>
      </c>
      <c r="B44" s="498" t="s">
        <v>140</v>
      </c>
      <c r="C44" s="499"/>
      <c r="D44" s="500"/>
      <c r="E44" s="457"/>
      <c r="F44" s="457"/>
      <c r="G44" s="458"/>
    </row>
    <row r="45" spans="1:9" ht="0.75" customHeight="1">
      <c r="A45" s="301"/>
      <c r="B45" s="495"/>
      <c r="C45" s="496"/>
      <c r="D45" s="49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>
        <v>92843.8</v>
      </c>
      <c r="F47" s="287">
        <f t="shared" ref="F47:G47" si="1">F36+F42-F46</f>
        <v>25505.399999999994</v>
      </c>
      <c r="G47" s="287">
        <f t="shared" si="1"/>
        <v>118349.2</v>
      </c>
    </row>
    <row r="48" spans="1:9" s="273" customFormat="1" ht="13.8">
      <c r="A48" s="269" t="s">
        <v>109</v>
      </c>
      <c r="B48" s="492" t="s">
        <v>110</v>
      </c>
      <c r="C48" s="492"/>
      <c r="D48" s="492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89" t="s">
        <v>118</v>
      </c>
      <c r="C54" s="490"/>
      <c r="D54" s="490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6" t="s">
        <v>49</v>
      </c>
      <c r="B58" s="477"/>
      <c r="C58" s="478"/>
      <c r="D58" s="478"/>
      <c r="E58" s="478"/>
      <c r="F58" s="478"/>
      <c r="G58" s="479"/>
    </row>
    <row r="59" spans="1:7" ht="15.75" customHeight="1">
      <c r="A59" s="480" t="s">
        <v>50</v>
      </c>
      <c r="B59" s="481"/>
      <c r="C59" s="481"/>
      <c r="D59" s="481"/>
      <c r="E59" s="491"/>
      <c r="F59" s="480" t="s">
        <v>122</v>
      </c>
      <c r="G59" s="49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4"/>
      <c r="E61" s="475"/>
      <c r="F61" s="474" t="s">
        <v>123</v>
      </c>
      <c r="G61" s="475"/>
    </row>
    <row r="62" spans="1:7" ht="15.75" customHeight="1">
      <c r="A62" s="476" t="s">
        <v>52</v>
      </c>
      <c r="B62" s="477"/>
      <c r="C62" s="478"/>
      <c r="D62" s="478"/>
      <c r="E62" s="478"/>
      <c r="F62" s="478"/>
      <c r="G62" s="479"/>
    </row>
    <row r="63" spans="1:7" ht="15.75" customHeight="1">
      <c r="A63" s="480" t="s">
        <v>82</v>
      </c>
      <c r="B63" s="481"/>
      <c r="C63" s="482"/>
      <c r="D63" s="482"/>
      <c r="E63" s="482"/>
      <c r="F63" s="482"/>
      <c r="G63" s="48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484" t="s">
        <v>126</v>
      </c>
      <c r="E65" s="485"/>
      <c r="F65" s="484"/>
      <c r="G65" s="485"/>
    </row>
    <row r="66" spans="1:7" ht="0.75" customHeight="1">
      <c r="A66" s="466"/>
      <c r="B66" s="467"/>
      <c r="C66" s="467"/>
      <c r="D66" s="467"/>
      <c r="E66" s="467"/>
      <c r="F66" s="467"/>
      <c r="G66" s="468"/>
    </row>
    <row r="67" spans="1:7" ht="13.8" thickBot="1">
      <c r="A67" s="469" t="s">
        <v>127</v>
      </c>
      <c r="B67" s="470"/>
      <c r="C67" s="471"/>
      <c r="D67" s="472"/>
      <c r="E67" s="472"/>
      <c r="F67" s="472"/>
      <c r="G67" s="473"/>
    </row>
  </sheetData>
  <mergeCells count="43">
    <mergeCell ref="B32:D32"/>
    <mergeCell ref="B24:D24"/>
    <mergeCell ref="B25:D25"/>
    <mergeCell ref="B29:D29"/>
    <mergeCell ref="B30:D30"/>
    <mergeCell ref="B31:D31"/>
    <mergeCell ref="B26:D26"/>
    <mergeCell ref="B27:D27"/>
    <mergeCell ref="B2:E2"/>
    <mergeCell ref="B1:F1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51:D51"/>
    <mergeCell ref="B52:D52"/>
    <mergeCell ref="B53:D53"/>
    <mergeCell ref="B49:D49"/>
    <mergeCell ref="B50:D50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0" zoomScaleSheetLayoutView="100" zoomScalePageLayoutView="33" workbookViewId="0">
      <selection activeCell="E1" sqref="E1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664062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148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6">
      <c r="A3" s="177" t="s">
        <v>2</v>
      </c>
      <c r="B3" s="178" t="s">
        <v>84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42557</v>
      </c>
    </row>
    <row r="5" spans="1:7" s="183" customFormat="1" ht="15">
      <c r="A5" s="177" t="s">
        <v>57</v>
      </c>
      <c r="B5" s="178" t="s">
        <v>150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152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322611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2" thickBot="1">
      <c r="A17" s="235" t="s">
        <v>17</v>
      </c>
      <c r="B17" s="191"/>
      <c r="C17" s="236"/>
      <c r="D17" s="187">
        <v>42548</v>
      </c>
      <c r="E17" s="237" t="s">
        <v>100</v>
      </c>
      <c r="F17" s="238"/>
      <c r="G17" s="239"/>
    </row>
    <row r="18" spans="1:7" ht="13.8">
      <c r="A18" s="235" t="s">
        <v>101</v>
      </c>
      <c r="B18" s="191"/>
      <c r="C18" s="240"/>
      <c r="D18" s="241">
        <v>132634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92843.8</v>
      </c>
      <c r="E19" s="249"/>
      <c r="F19" s="221"/>
      <c r="G19" s="216"/>
    </row>
    <row r="20" spans="1:7" ht="13.8">
      <c r="A20" s="249" t="s">
        <v>22</v>
      </c>
      <c r="B20" s="250"/>
      <c r="C20" s="251"/>
      <c r="D20" s="252" t="s">
        <v>153</v>
      </c>
      <c r="E20" s="249"/>
      <c r="F20" s="221"/>
      <c r="G20" s="216"/>
    </row>
    <row r="21" spans="1:7" ht="13.8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154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3.8">
      <c r="A24" s="264" t="s">
        <v>0</v>
      </c>
      <c r="B24" s="511" t="s">
        <v>25</v>
      </c>
      <c r="C24" s="511"/>
      <c r="D24" s="511"/>
      <c r="E24" s="460" t="s">
        <v>26</v>
      </c>
      <c r="F24" s="266" t="s">
        <v>27</v>
      </c>
      <c r="G24" s="267" t="s">
        <v>28</v>
      </c>
    </row>
    <row r="25" spans="1:7" s="273" customFormat="1" ht="13.8">
      <c r="A25" s="269" t="s">
        <v>29</v>
      </c>
      <c r="B25" s="492" t="s">
        <v>30</v>
      </c>
      <c r="C25" s="492"/>
      <c r="D25" s="492"/>
      <c r="E25" s="270"/>
      <c r="F25" s="271"/>
      <c r="G25" s="272"/>
    </row>
    <row r="26" spans="1:7" s="281" customFormat="1" ht="21" customHeight="1">
      <c r="A26" s="274" t="s">
        <v>74</v>
      </c>
      <c r="B26" s="502" t="s">
        <v>161</v>
      </c>
      <c r="C26" s="503"/>
      <c r="D26" s="504"/>
      <c r="E26" s="278"/>
      <c r="F26" s="278">
        <f>G26-E26</f>
        <v>92843.8</v>
      </c>
      <c r="G26" s="280">
        <v>92843.8</v>
      </c>
    </row>
    <row r="27" spans="1:7" s="281" customFormat="1" ht="21" customHeight="1">
      <c r="A27" s="274" t="s">
        <v>75</v>
      </c>
      <c r="B27" s="502" t="s">
        <v>160</v>
      </c>
      <c r="C27" s="503"/>
      <c r="D27" s="504"/>
      <c r="E27" s="278"/>
      <c r="F27" s="279"/>
      <c r="G27" s="280"/>
    </row>
    <row r="28" spans="1:7" s="281" customFormat="1" ht="21" customHeight="1">
      <c r="A28" s="274" t="s">
        <v>76</v>
      </c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93"/>
      <c r="C29" s="493"/>
      <c r="D29" s="493"/>
      <c r="E29" s="283"/>
      <c r="F29" s="284"/>
      <c r="G29" s="285"/>
    </row>
    <row r="30" spans="1:7" s="263" customFormat="1" ht="21" customHeight="1">
      <c r="A30" s="286"/>
      <c r="B30" s="488" t="s">
        <v>31</v>
      </c>
      <c r="C30" s="505"/>
      <c r="D30" s="505"/>
      <c r="E30" s="287"/>
      <c r="F30" s="287">
        <f>SUM(F25:F29)</f>
        <v>92843.8</v>
      </c>
      <c r="G30" s="288">
        <f>SUM(G25:G29)</f>
        <v>92843.8</v>
      </c>
    </row>
    <row r="31" spans="1:7" s="273" customFormat="1" ht="13.8">
      <c r="A31" s="269" t="s">
        <v>32</v>
      </c>
      <c r="B31" s="492" t="s">
        <v>33</v>
      </c>
      <c r="C31" s="492"/>
      <c r="D31" s="492"/>
      <c r="E31" s="289"/>
      <c r="F31" s="290"/>
      <c r="G31" s="291"/>
    </row>
    <row r="32" spans="1:7" s="281" customFormat="1" ht="13.8">
      <c r="A32" s="292" t="s">
        <v>77</v>
      </c>
      <c r="B32" s="506" t="s">
        <v>141</v>
      </c>
      <c r="C32" s="506"/>
      <c r="D32" s="506"/>
      <c r="E32" s="278"/>
      <c r="F32" s="293"/>
      <c r="G32" s="293"/>
    </row>
    <row r="33" spans="1:9" s="295" customFormat="1" ht="13.8">
      <c r="A33" s="274" t="s">
        <v>78</v>
      </c>
      <c r="B33" s="493" t="s">
        <v>103</v>
      </c>
      <c r="C33" s="493"/>
      <c r="D33" s="493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93" t="s">
        <v>139</v>
      </c>
      <c r="C34" s="493"/>
      <c r="D34" s="493"/>
      <c r="E34" s="278"/>
      <c r="F34" s="296">
        <f>G34-E34</f>
        <v>0</v>
      </c>
      <c r="G34" s="293"/>
    </row>
    <row r="35" spans="1:9" s="295" customFormat="1" ht="0.75" customHeight="1">
      <c r="A35" s="297"/>
      <c r="B35" s="493"/>
      <c r="C35" s="493"/>
      <c r="D35" s="493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/>
      <c r="F36" s="287">
        <f>SUM(F30:F34)</f>
        <v>92843.8</v>
      </c>
      <c r="G36" s="288">
        <f>SUM(G30:G34)</f>
        <v>92843.8</v>
      </c>
    </row>
    <row r="37" spans="1:9" s="273" customFormat="1" ht="13.8">
      <c r="A37" s="269" t="s">
        <v>36</v>
      </c>
      <c r="B37" s="492" t="s">
        <v>37</v>
      </c>
      <c r="C37" s="492"/>
      <c r="D37" s="492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501" t="s">
        <v>147</v>
      </c>
      <c r="C38" s="501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8" t="s">
        <v>104</v>
      </c>
      <c r="C39" s="499"/>
      <c r="D39" s="50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5" t="s">
        <v>105</v>
      </c>
      <c r="C40" s="496"/>
      <c r="D40" s="497"/>
      <c r="E40" s="278"/>
      <c r="F40" s="278">
        <f>G40-E40</f>
        <v>0</v>
      </c>
      <c r="G40" s="293"/>
    </row>
    <row r="41" spans="1:9" ht="0.75" customHeight="1">
      <c r="A41" s="301"/>
      <c r="B41" s="495"/>
      <c r="C41" s="496"/>
      <c r="D41" s="49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92" t="s">
        <v>106</v>
      </c>
      <c r="C43" s="492"/>
      <c r="D43" s="492"/>
      <c r="E43" s="289"/>
      <c r="F43" s="290"/>
      <c r="G43" s="291"/>
    </row>
    <row r="44" spans="1:9" s="295" customFormat="1" ht="21" customHeight="1">
      <c r="A44" s="274" t="s">
        <v>43</v>
      </c>
      <c r="B44" s="498" t="s">
        <v>140</v>
      </c>
      <c r="C44" s="499"/>
      <c r="D44" s="500"/>
      <c r="E44" s="457"/>
      <c r="F44" s="457"/>
      <c r="G44" s="458"/>
    </row>
    <row r="45" spans="1:9" ht="0.75" customHeight="1">
      <c r="A45" s="301"/>
      <c r="B45" s="495"/>
      <c r="C45" s="496"/>
      <c r="D45" s="49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/>
      <c r="F47" s="287">
        <f t="shared" ref="F47:G47" si="1">F36+F42-F46</f>
        <v>92843.8</v>
      </c>
      <c r="G47" s="287">
        <f t="shared" si="1"/>
        <v>92843.8</v>
      </c>
    </row>
    <row r="48" spans="1:9" s="273" customFormat="1" ht="13.8">
      <c r="A48" s="269" t="s">
        <v>109</v>
      </c>
      <c r="B48" s="492" t="s">
        <v>110</v>
      </c>
      <c r="C48" s="492"/>
      <c r="D48" s="492"/>
      <c r="E48" s="289"/>
      <c r="F48" s="290"/>
      <c r="G48" s="291"/>
    </row>
    <row r="49" spans="1:7" s="295" customFormat="1" ht="21" customHeight="1">
      <c r="A49" s="274" t="s">
        <v>111</v>
      </c>
      <c r="B49" s="493" t="s">
        <v>112</v>
      </c>
      <c r="C49" s="494"/>
      <c r="D49" s="494"/>
      <c r="E49" s="278"/>
      <c r="F49" s="278"/>
      <c r="G49" s="304"/>
    </row>
    <row r="50" spans="1:7" s="295" customFormat="1" ht="21" customHeight="1">
      <c r="A50" s="274" t="s">
        <v>113</v>
      </c>
      <c r="B50" s="493" t="s">
        <v>114</v>
      </c>
      <c r="C50" s="494"/>
      <c r="D50" s="494"/>
      <c r="E50" s="278"/>
      <c r="F50" s="278"/>
      <c r="G50" s="304"/>
    </row>
    <row r="51" spans="1:7" s="295" customFormat="1" ht="21" customHeight="1">
      <c r="A51" s="305" t="s">
        <v>115</v>
      </c>
      <c r="B51" s="493" t="s">
        <v>116</v>
      </c>
      <c r="C51" s="493"/>
      <c r="D51" s="493"/>
      <c r="E51" s="278"/>
      <c r="F51" s="278"/>
      <c r="G51" s="304"/>
    </row>
    <row r="52" spans="1:7" s="295" customFormat="1" ht="0.75" customHeight="1">
      <c r="A52" s="282"/>
      <c r="B52" s="486"/>
      <c r="C52" s="487"/>
      <c r="D52" s="487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89" t="s">
        <v>118</v>
      </c>
      <c r="C54" s="490"/>
      <c r="D54" s="490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6" t="s">
        <v>49</v>
      </c>
      <c r="B58" s="477"/>
      <c r="C58" s="478"/>
      <c r="D58" s="478"/>
      <c r="E58" s="478"/>
      <c r="F58" s="478"/>
      <c r="G58" s="479"/>
    </row>
    <row r="59" spans="1:7" ht="15.75" customHeight="1">
      <c r="A59" s="480" t="s">
        <v>50</v>
      </c>
      <c r="B59" s="481"/>
      <c r="C59" s="481"/>
      <c r="D59" s="481"/>
      <c r="E59" s="491"/>
      <c r="F59" s="480" t="s">
        <v>122</v>
      </c>
      <c r="G59" s="491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474"/>
      <c r="E61" s="475"/>
      <c r="F61" s="474" t="s">
        <v>123</v>
      </c>
      <c r="G61" s="475"/>
    </row>
    <row r="62" spans="1:7" ht="15.75" customHeight="1">
      <c r="A62" s="476" t="s">
        <v>52</v>
      </c>
      <c r="B62" s="477"/>
      <c r="C62" s="478"/>
      <c r="D62" s="478"/>
      <c r="E62" s="478"/>
      <c r="F62" s="478"/>
      <c r="G62" s="479"/>
    </row>
    <row r="63" spans="1:7" ht="15.75" customHeight="1">
      <c r="A63" s="480" t="s">
        <v>82</v>
      </c>
      <c r="B63" s="481"/>
      <c r="C63" s="482"/>
      <c r="D63" s="482"/>
      <c r="E63" s="482"/>
      <c r="F63" s="482"/>
      <c r="G63" s="48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484" t="s">
        <v>126</v>
      </c>
      <c r="E65" s="485"/>
      <c r="F65" s="484"/>
      <c r="G65" s="485"/>
    </row>
    <row r="66" spans="1:7" ht="5.0999999999999996" customHeight="1">
      <c r="A66" s="466"/>
      <c r="B66" s="467"/>
      <c r="C66" s="467"/>
      <c r="D66" s="467"/>
      <c r="E66" s="467"/>
      <c r="F66" s="467"/>
      <c r="G66" s="468"/>
    </row>
    <row r="67" spans="1:7" ht="13.8" thickBot="1">
      <c r="A67" s="469" t="s">
        <v>127</v>
      </c>
      <c r="B67" s="470"/>
      <c r="C67" s="471"/>
      <c r="D67" s="472"/>
      <c r="E67" s="472"/>
      <c r="F67" s="472"/>
      <c r="G67" s="473"/>
    </row>
  </sheetData>
  <mergeCells count="41">
    <mergeCell ref="B31:D31"/>
    <mergeCell ref="B24:D24"/>
    <mergeCell ref="B25:D25"/>
    <mergeCell ref="B26:D26"/>
    <mergeCell ref="B29:D29"/>
    <mergeCell ref="B30:D30"/>
    <mergeCell ref="B27:D27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A58:G58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D65:E65"/>
    <mergeCell ref="F65:G65"/>
    <mergeCell ref="A66:G66"/>
    <mergeCell ref="A67:G67"/>
    <mergeCell ref="A59:E59"/>
    <mergeCell ref="F59:G59"/>
    <mergeCell ref="D61:E61"/>
    <mergeCell ref="F61:G61"/>
    <mergeCell ref="A62:G62"/>
    <mergeCell ref="A63:G63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SheetLayoutView="100" workbookViewId="0">
      <selection activeCell="D1" sqref="D1"/>
    </sheetView>
  </sheetViews>
  <sheetFormatPr defaultColWidth="20.6640625" defaultRowHeight="19.5" customHeight="1"/>
  <cols>
    <col min="1" max="1" width="14.44140625" style="176" customWidth="1"/>
    <col min="2" max="2" width="15.88671875" style="176" customWidth="1"/>
    <col min="3" max="3" width="28.5546875" style="176" customWidth="1"/>
    <col min="4" max="4" width="21.6640625" style="176" customWidth="1"/>
    <col min="5" max="7" width="19.33203125" style="176" customWidth="1"/>
    <col min="8" max="16384" width="20.664062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6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6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6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6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2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3.2">
      <c r="A11" s="206" t="s">
        <v>8</v>
      </c>
      <c r="B11" s="207"/>
      <c r="C11" s="207"/>
      <c r="D11" s="207"/>
      <c r="E11" s="207"/>
      <c r="F11" s="207"/>
      <c r="G11" s="208"/>
    </row>
    <row r="12" spans="1:7" ht="13.8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2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2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6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6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2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2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6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6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6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6">
      <c r="A25" s="403" t="s">
        <v>0</v>
      </c>
      <c r="B25" s="551" t="s">
        <v>25</v>
      </c>
      <c r="C25" s="551"/>
      <c r="D25" s="551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38" t="s">
        <v>30</v>
      </c>
      <c r="C26" s="538"/>
      <c r="D26" s="538"/>
      <c r="E26" s="408"/>
      <c r="F26" s="409"/>
      <c r="G26" s="410"/>
    </row>
    <row r="27" spans="1:8" s="281" customFormat="1" ht="12.75" customHeight="1">
      <c r="A27" s="411" t="s">
        <v>74</v>
      </c>
      <c r="B27" s="539" t="s">
        <v>64</v>
      </c>
      <c r="C27" s="539"/>
      <c r="D27" s="539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39" t="s">
        <v>65</v>
      </c>
      <c r="C28" s="539"/>
      <c r="D28" s="539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39" t="s">
        <v>66</v>
      </c>
      <c r="C29" s="539"/>
      <c r="D29" s="539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6">
      <c r="A31" s="420"/>
      <c r="B31" s="534" t="s">
        <v>31</v>
      </c>
      <c r="C31" s="545"/>
      <c r="D31" s="545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6">
      <c r="A32" s="407" t="s">
        <v>32</v>
      </c>
      <c r="B32" s="538" t="s">
        <v>33</v>
      </c>
      <c r="C32" s="538"/>
      <c r="D32" s="538"/>
      <c r="E32" s="424"/>
      <c r="F32" s="425"/>
      <c r="G32" s="426"/>
    </row>
    <row r="33" spans="1:7" s="281" customFormat="1" ht="12.75" customHeight="1">
      <c r="A33" s="427" t="s">
        <v>77</v>
      </c>
      <c r="B33" s="546" t="s">
        <v>83</v>
      </c>
      <c r="C33" s="546"/>
      <c r="D33" s="546"/>
      <c r="E33" s="428"/>
      <c r="F33" s="428"/>
      <c r="G33" s="429"/>
    </row>
    <row r="34" spans="1:7" s="295" customFormat="1" ht="12.75" customHeight="1">
      <c r="A34" s="411" t="s">
        <v>78</v>
      </c>
      <c r="B34" s="539" t="s">
        <v>130</v>
      </c>
      <c r="C34" s="539"/>
      <c r="D34" s="539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39" t="s">
        <v>69</v>
      </c>
      <c r="C35" s="539"/>
      <c r="D35" s="539"/>
      <c r="E35" s="428"/>
      <c r="F35" s="430">
        <f>G35-E35</f>
        <v>0</v>
      </c>
      <c r="G35" s="431"/>
    </row>
    <row r="36" spans="1:7" s="295" customFormat="1" ht="0.6" customHeight="1">
      <c r="A36" s="415"/>
      <c r="B36" s="541"/>
      <c r="C36" s="541"/>
      <c r="D36" s="541"/>
      <c r="E36" s="432"/>
      <c r="F36" s="432"/>
      <c r="G36" s="433"/>
    </row>
    <row r="37" spans="1:7" s="423" customFormat="1" ht="12.75" customHeight="1">
      <c r="A37" s="420"/>
      <c r="B37" s="534" t="s">
        <v>35</v>
      </c>
      <c r="C37" s="534"/>
      <c r="D37" s="534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38" t="s">
        <v>37</v>
      </c>
      <c r="C38" s="538"/>
      <c r="D38" s="538"/>
      <c r="E38" s="424"/>
      <c r="F38" s="425"/>
      <c r="G38" s="426"/>
    </row>
    <row r="39" spans="1:7" ht="15">
      <c r="A39" s="435" t="s">
        <v>38</v>
      </c>
      <c r="B39" s="547" t="s">
        <v>131</v>
      </c>
      <c r="C39" s="547"/>
      <c r="D39" s="547"/>
      <c r="E39" s="428"/>
      <c r="F39" s="428">
        <v>-347621.3</v>
      </c>
      <c r="G39" s="429"/>
    </row>
    <row r="40" spans="1:7" ht="15">
      <c r="A40" s="435" t="s">
        <v>72</v>
      </c>
      <c r="B40" s="547" t="s">
        <v>70</v>
      </c>
      <c r="C40" s="547"/>
      <c r="D40" s="547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48" t="s">
        <v>132</v>
      </c>
      <c r="C41" s="549"/>
      <c r="D41" s="550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6">
      <c r="A43" s="437"/>
      <c r="B43" s="534" t="s">
        <v>39</v>
      </c>
      <c r="C43" s="534"/>
      <c r="D43" s="534"/>
      <c r="E43" s="421"/>
      <c r="F43" s="421">
        <f>SUM(F38:F42)</f>
        <v>-1302479.3</v>
      </c>
      <c r="G43" s="434"/>
    </row>
    <row r="44" spans="1:7" s="423" customFormat="1" ht="15.6">
      <c r="A44" s="420"/>
      <c r="B44" s="534" t="s">
        <v>40</v>
      </c>
      <c r="C44" s="534"/>
      <c r="D44" s="534"/>
      <c r="E44" s="421"/>
      <c r="F44" s="421">
        <f>F37+F43</f>
        <v>2614512.83</v>
      </c>
      <c r="G44" s="434"/>
    </row>
    <row r="45" spans="1:7" s="423" customFormat="1" ht="15.6">
      <c r="A45" s="438"/>
      <c r="B45" s="535" t="s">
        <v>133</v>
      </c>
      <c r="C45" s="536"/>
      <c r="D45" s="537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38" t="s">
        <v>42</v>
      </c>
      <c r="C46" s="538"/>
      <c r="D46" s="538"/>
      <c r="E46" s="424"/>
      <c r="F46" s="425"/>
      <c r="G46" s="426"/>
    </row>
    <row r="47" spans="1:7" s="295" customFormat="1" ht="12.75" customHeight="1">
      <c r="A47" s="411" t="s">
        <v>43</v>
      </c>
      <c r="B47" s="539" t="s">
        <v>44</v>
      </c>
      <c r="C47" s="540"/>
      <c r="D47" s="540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39" t="s">
        <v>134</v>
      </c>
      <c r="C48" s="540"/>
      <c r="D48" s="540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39" t="s">
        <v>92</v>
      </c>
      <c r="C49" s="540"/>
      <c r="D49" s="540"/>
      <c r="E49" s="412"/>
      <c r="F49" s="441">
        <f>G49-E49</f>
        <v>0</v>
      </c>
      <c r="G49" s="442"/>
    </row>
    <row r="50" spans="1:7" s="295" customFormat="1" ht="13.2" customHeight="1">
      <c r="A50" s="443" t="s">
        <v>46</v>
      </c>
      <c r="B50" s="539" t="s">
        <v>67</v>
      </c>
      <c r="C50" s="539"/>
      <c r="D50" s="539"/>
      <c r="E50" s="412"/>
      <c r="F50" s="441">
        <f>G50-E50</f>
        <v>0</v>
      </c>
      <c r="G50" s="442"/>
    </row>
    <row r="51" spans="1:7" s="295" customFormat="1" ht="0.75" customHeight="1">
      <c r="A51" s="415"/>
      <c r="B51" s="541"/>
      <c r="C51" s="542"/>
      <c r="D51" s="542"/>
      <c r="E51" s="432"/>
      <c r="F51" s="444"/>
      <c r="G51" s="433"/>
    </row>
    <row r="52" spans="1:7" s="423" customFormat="1" ht="13.2" customHeight="1">
      <c r="A52" s="420"/>
      <c r="B52" s="534" t="s">
        <v>47</v>
      </c>
      <c r="C52" s="534"/>
      <c r="D52" s="534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43" t="s">
        <v>48</v>
      </c>
      <c r="C53" s="544"/>
      <c r="D53" s="544"/>
      <c r="E53" s="123"/>
      <c r="F53" s="446">
        <f>F45-F52</f>
        <v>1830159</v>
      </c>
      <c r="G53" s="125">
        <f>G44-G52</f>
        <v>0</v>
      </c>
    </row>
    <row r="54" spans="1:7" s="295" customFormat="1" ht="13.8" thickTop="1">
      <c r="A54" s="447"/>
      <c r="B54" s="448"/>
      <c r="C54" s="449"/>
      <c r="E54" s="448"/>
      <c r="F54" s="448"/>
      <c r="G54" s="450"/>
    </row>
    <row r="55" spans="1:7" s="183" customFormat="1" ht="16.2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23" t="s">
        <v>49</v>
      </c>
      <c r="B56" s="524"/>
      <c r="C56" s="525"/>
      <c r="D56" s="525"/>
      <c r="E56" s="525"/>
      <c r="F56" s="525"/>
      <c r="G56" s="526"/>
    </row>
    <row r="57" spans="1:7" ht="15.75" customHeight="1">
      <c r="A57" s="533" t="s">
        <v>50</v>
      </c>
      <c r="B57" s="533"/>
      <c r="C57" s="533"/>
      <c r="D57" s="533"/>
      <c r="E57" s="533"/>
      <c r="F57" s="480" t="s">
        <v>135</v>
      </c>
      <c r="G57" s="491"/>
    </row>
    <row r="58" spans="1:7" ht="35.4" customHeight="1">
      <c r="A58" s="322"/>
      <c r="B58" s="323"/>
      <c r="C58" s="324"/>
      <c r="D58" s="322"/>
      <c r="E58" s="323"/>
      <c r="F58" s="480"/>
      <c r="G58" s="491"/>
    </row>
    <row r="59" spans="1:7" ht="21" customHeight="1" thickBot="1">
      <c r="A59" s="531" t="s">
        <v>81</v>
      </c>
      <c r="B59" s="532"/>
      <c r="C59" s="330" t="s">
        <v>94</v>
      </c>
      <c r="D59" s="484"/>
      <c r="E59" s="485"/>
      <c r="F59" s="474" t="s">
        <v>123</v>
      </c>
      <c r="G59" s="475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31"/>
      <c r="B61" s="532"/>
      <c r="C61" s="330"/>
      <c r="D61" s="484"/>
      <c r="E61" s="485"/>
      <c r="F61" s="484"/>
      <c r="G61" s="485"/>
    </row>
    <row r="62" spans="1:7" ht="15.75" customHeight="1">
      <c r="A62" s="523" t="s">
        <v>52</v>
      </c>
      <c r="B62" s="524"/>
      <c r="C62" s="525"/>
      <c r="D62" s="525"/>
      <c r="E62" s="525"/>
      <c r="F62" s="525"/>
      <c r="G62" s="526"/>
    </row>
    <row r="63" spans="1:7" ht="15.75" customHeight="1">
      <c r="A63" s="527" t="s">
        <v>82</v>
      </c>
      <c r="B63" s="528"/>
      <c r="C63" s="529"/>
      <c r="D63" s="529"/>
      <c r="E63" s="529"/>
      <c r="F63" s="529"/>
      <c r="G63" s="530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31" t="s">
        <v>136</v>
      </c>
      <c r="B65" s="532"/>
      <c r="C65" s="330" t="s">
        <v>137</v>
      </c>
      <c r="D65" s="484" t="s">
        <v>138</v>
      </c>
      <c r="E65" s="485"/>
      <c r="F65" s="484"/>
      <c r="G65" s="485"/>
    </row>
    <row r="66" spans="1:7" ht="13.2">
      <c r="A66" s="466"/>
      <c r="B66" s="467"/>
      <c r="C66" s="467"/>
      <c r="D66" s="467"/>
      <c r="E66" s="467"/>
      <c r="F66" s="467"/>
      <c r="G66" s="468"/>
    </row>
    <row r="67" spans="1:7" ht="22.5" customHeight="1" thickBot="1">
      <c r="A67" s="518" t="s">
        <v>53</v>
      </c>
      <c r="B67" s="519"/>
      <c r="C67" s="520"/>
      <c r="D67" s="521"/>
      <c r="E67" s="521"/>
      <c r="F67" s="521"/>
      <c r="G67" s="522"/>
    </row>
    <row r="68" spans="1:7" ht="29.25" customHeight="1"/>
  </sheetData>
  <mergeCells count="44">
    <mergeCell ref="B25:D25"/>
    <mergeCell ref="B26:D26"/>
    <mergeCell ref="B27:D27"/>
    <mergeCell ref="B28:D28"/>
    <mergeCell ref="B29:D29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F58:G58"/>
    <mergeCell ref="A59:B59"/>
    <mergeCell ref="D59:E59"/>
    <mergeCell ref="F59:G59"/>
    <mergeCell ref="A61:B61"/>
    <mergeCell ref="D61:E61"/>
    <mergeCell ref="F61:G61"/>
    <mergeCell ref="A67:G67"/>
    <mergeCell ref="A62:G62"/>
    <mergeCell ref="A63:G63"/>
    <mergeCell ref="A65:B65"/>
    <mergeCell ref="D65:E65"/>
    <mergeCell ref="F65:G65"/>
    <mergeCell ref="A66:G66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SheetLayoutView="100" workbookViewId="0">
      <selection activeCell="G27" sqref="G27"/>
    </sheetView>
  </sheetViews>
  <sheetFormatPr defaultColWidth="20.6640625" defaultRowHeight="19.5" customHeight="1"/>
  <cols>
    <col min="1" max="1" width="14.44140625" style="9" customWidth="1"/>
    <col min="2" max="2" width="15.88671875" style="9" customWidth="1"/>
    <col min="3" max="3" width="29.6640625" style="9" customWidth="1"/>
    <col min="4" max="4" width="20.33203125" style="9" customWidth="1"/>
    <col min="5" max="7" width="19.33203125" style="9" customWidth="1"/>
    <col min="8" max="16384" width="20.664062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1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6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6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6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84" t="s">
        <v>56</v>
      </c>
      <c r="C6" s="585"/>
      <c r="D6" s="586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6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2" thickBot="1">
      <c r="A10" s="31"/>
      <c r="B10" s="32"/>
      <c r="C10" s="33"/>
      <c r="D10" s="34"/>
      <c r="E10" s="35" t="s">
        <v>7</v>
      </c>
      <c r="F10" s="34"/>
      <c r="G10" s="36"/>
    </row>
    <row r="11" spans="1:7" ht="13.2">
      <c r="A11" s="37" t="s">
        <v>8</v>
      </c>
      <c r="B11" s="38"/>
      <c r="C11" s="38"/>
      <c r="D11" s="38"/>
      <c r="E11" s="38"/>
      <c r="F11" s="38"/>
      <c r="G11" s="39"/>
    </row>
    <row r="12" spans="1:7" ht="13.8" hidden="1">
      <c r="A12" s="40" t="s">
        <v>9</v>
      </c>
      <c r="B12" s="41"/>
      <c r="C12" s="42"/>
      <c r="D12" s="43"/>
      <c r="E12" s="40"/>
      <c r="F12" s="41"/>
      <c r="G12" s="44"/>
    </row>
    <row r="13" spans="1:7" ht="13.8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4.4" thickBot="1">
      <c r="A14" s="45" t="s">
        <v>10</v>
      </c>
      <c r="B14" s="46"/>
      <c r="C14" s="152"/>
      <c r="D14" s="153"/>
      <c r="E14" s="45"/>
      <c r="F14" s="46"/>
      <c r="G14" s="47"/>
    </row>
    <row r="15" spans="1:7" ht="14.4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3.8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4.4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4.4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3.8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3.8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3.8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3.8">
      <c r="A25" s="82" t="s">
        <v>0</v>
      </c>
      <c r="B25" s="587" t="s">
        <v>25</v>
      </c>
      <c r="C25" s="587"/>
      <c r="D25" s="587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81" t="s">
        <v>30</v>
      </c>
      <c r="C26" s="581"/>
      <c r="D26" s="581"/>
      <c r="E26" s="87"/>
      <c r="F26" s="88"/>
      <c r="G26" s="89"/>
    </row>
    <row r="27" spans="1:8" s="94" customFormat="1" ht="12.75" customHeight="1">
      <c r="A27" s="117" t="s">
        <v>74</v>
      </c>
      <c r="B27" s="578" t="s">
        <v>64</v>
      </c>
      <c r="C27" s="578"/>
      <c r="D27" s="578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78" t="s">
        <v>65</v>
      </c>
      <c r="C28" s="578"/>
      <c r="D28" s="578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78" t="s">
        <v>66</v>
      </c>
      <c r="C29" s="578"/>
      <c r="D29" s="578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3.2">
      <c r="A31" s="114"/>
      <c r="B31" s="577" t="s">
        <v>31</v>
      </c>
      <c r="C31" s="580"/>
      <c r="D31" s="580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3.8">
      <c r="A32" s="115" t="s">
        <v>32</v>
      </c>
      <c r="B32" s="581" t="s">
        <v>33</v>
      </c>
      <c r="C32" s="581"/>
      <c r="D32" s="581"/>
      <c r="E32" s="104"/>
      <c r="F32" s="105"/>
      <c r="G32" s="106"/>
    </row>
    <row r="33" spans="1:7" s="94" customFormat="1" ht="12.75" customHeight="1">
      <c r="A33" s="147" t="s">
        <v>77</v>
      </c>
      <c r="B33" s="583" t="s">
        <v>144</v>
      </c>
      <c r="C33" s="583"/>
      <c r="D33" s="583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78" t="s">
        <v>68</v>
      </c>
      <c r="C34" s="578"/>
      <c r="D34" s="578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78" t="s">
        <v>69</v>
      </c>
      <c r="C35" s="578"/>
      <c r="D35" s="578"/>
      <c r="E35" s="107"/>
      <c r="F35" s="109">
        <f>G35-E35</f>
        <v>0</v>
      </c>
      <c r="G35" s="110"/>
    </row>
    <row r="36" spans="1:7" s="111" customFormat="1" ht="0.6" customHeight="1">
      <c r="A36" s="95"/>
      <c r="B36" s="575"/>
      <c r="C36" s="575"/>
      <c r="D36" s="575"/>
      <c r="E36" s="112"/>
      <c r="F36" s="112"/>
      <c r="G36" s="113"/>
    </row>
    <row r="37" spans="1:7" s="103" customFormat="1" ht="12.75" customHeight="1">
      <c r="A37" s="114"/>
      <c r="B37" s="577" t="s">
        <v>35</v>
      </c>
      <c r="C37" s="577"/>
      <c r="D37" s="577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81" t="s">
        <v>37</v>
      </c>
      <c r="C38" s="581"/>
      <c r="D38" s="581"/>
      <c r="E38" s="104"/>
      <c r="F38" s="105"/>
      <c r="G38" s="106"/>
    </row>
    <row r="39" spans="1:7" ht="13.2">
      <c r="A39" s="116" t="s">
        <v>38</v>
      </c>
      <c r="B39" s="582" t="s">
        <v>91</v>
      </c>
      <c r="C39" s="582"/>
      <c r="D39" s="582"/>
      <c r="E39" s="107">
        <v>794954</v>
      </c>
      <c r="F39" s="107">
        <f>G39-E39</f>
        <v>5039796</v>
      </c>
      <c r="G39" s="108">
        <f>5834750</f>
        <v>5834750</v>
      </c>
    </row>
    <row r="40" spans="1:7" ht="13.2">
      <c r="A40" s="116" t="s">
        <v>72</v>
      </c>
      <c r="B40" s="582" t="s">
        <v>70</v>
      </c>
      <c r="C40" s="582"/>
      <c r="D40" s="582"/>
      <c r="E40" s="107"/>
      <c r="F40" s="107">
        <f>G40-E40</f>
        <v>0</v>
      </c>
      <c r="G40" s="108"/>
    </row>
    <row r="41" spans="1:7" ht="13.2">
      <c r="A41" s="116" t="s">
        <v>73</v>
      </c>
      <c r="B41" s="562" t="s">
        <v>71</v>
      </c>
      <c r="C41" s="563"/>
      <c r="D41" s="564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3.2">
      <c r="A43" s="100"/>
      <c r="B43" s="577" t="s">
        <v>39</v>
      </c>
      <c r="C43" s="577"/>
      <c r="D43" s="577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3.2">
      <c r="A44" s="114"/>
      <c r="B44" s="577" t="s">
        <v>40</v>
      </c>
      <c r="C44" s="577"/>
      <c r="D44" s="577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81" t="s">
        <v>42</v>
      </c>
      <c r="C45" s="581"/>
      <c r="D45" s="581"/>
      <c r="E45" s="104"/>
      <c r="F45" s="105"/>
      <c r="G45" s="106"/>
    </row>
    <row r="46" spans="1:7" s="111" customFormat="1" ht="12.75" customHeight="1">
      <c r="A46" s="117" t="s">
        <v>43</v>
      </c>
      <c r="B46" s="578" t="s">
        <v>44</v>
      </c>
      <c r="C46" s="579"/>
      <c r="D46" s="579"/>
      <c r="E46" s="91"/>
      <c r="F46" s="118">
        <f>G46-E46</f>
        <v>165793</v>
      </c>
      <c r="G46" s="119">
        <f>ROUND(G31*5%,0)</f>
        <v>165793</v>
      </c>
    </row>
    <row r="47" spans="1:7" s="111" customFormat="1" ht="13.2">
      <c r="A47" s="117" t="s">
        <v>80</v>
      </c>
      <c r="B47" s="578" t="s">
        <v>79</v>
      </c>
      <c r="C47" s="579"/>
      <c r="D47" s="579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78" t="s">
        <v>92</v>
      </c>
      <c r="C48" s="579"/>
      <c r="D48" s="579"/>
      <c r="E48" s="91"/>
      <c r="F48" s="118">
        <f>G48-E48</f>
        <v>202110</v>
      </c>
      <c r="G48" s="119">
        <f>ROUND((G44-G33)*2%,0)</f>
        <v>202110</v>
      </c>
    </row>
    <row r="49" spans="1:7" s="111" customFormat="1" ht="13.2" customHeight="1">
      <c r="A49" s="120" t="s">
        <v>46</v>
      </c>
      <c r="B49" s="578" t="s">
        <v>67</v>
      </c>
      <c r="C49" s="578"/>
      <c r="D49" s="578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75"/>
      <c r="C50" s="576"/>
      <c r="D50" s="576"/>
      <c r="E50" s="112"/>
      <c r="F50" s="121"/>
      <c r="G50" s="113"/>
    </row>
    <row r="51" spans="1:7" s="103" customFormat="1" ht="13.2" customHeight="1">
      <c r="A51" s="114"/>
      <c r="B51" s="577" t="s">
        <v>47</v>
      </c>
      <c r="C51" s="577"/>
      <c r="D51" s="577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73" t="s">
        <v>48</v>
      </c>
      <c r="C52" s="574"/>
      <c r="D52" s="574"/>
      <c r="E52" s="123"/>
      <c r="F52" s="124">
        <f>F44-F51</f>
        <v>1772396</v>
      </c>
      <c r="G52" s="125">
        <f>G44-G51</f>
        <v>9722652</v>
      </c>
    </row>
    <row r="53" spans="1:7" s="111" customFormat="1" ht="13.8" thickTop="1">
      <c r="A53" s="127"/>
      <c r="B53" s="128"/>
      <c r="C53" s="129"/>
      <c r="E53" s="128"/>
      <c r="F53" s="128"/>
      <c r="G53" s="130"/>
    </row>
    <row r="54" spans="1:7" s="13" customFormat="1" ht="16.2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65" t="s">
        <v>49</v>
      </c>
      <c r="B55" s="566"/>
      <c r="C55" s="567"/>
      <c r="D55" s="567"/>
      <c r="E55" s="567"/>
      <c r="F55" s="567"/>
      <c r="G55" s="568"/>
    </row>
    <row r="56" spans="1:7" ht="15.75" customHeight="1">
      <c r="A56" s="569" t="s">
        <v>50</v>
      </c>
      <c r="B56" s="570"/>
      <c r="C56" s="571"/>
      <c r="D56" s="571"/>
      <c r="E56" s="571"/>
      <c r="F56" s="571"/>
      <c r="G56" s="572"/>
    </row>
    <row r="57" spans="1:7" ht="35.4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52" t="s">
        <v>51</v>
      </c>
      <c r="E58" s="553"/>
      <c r="F58" s="141"/>
      <c r="G58" s="142"/>
    </row>
    <row r="59" spans="1:7" ht="15.75" customHeight="1">
      <c r="A59" s="565" t="s">
        <v>52</v>
      </c>
      <c r="B59" s="566"/>
      <c r="C59" s="567"/>
      <c r="D59" s="567"/>
      <c r="E59" s="567"/>
      <c r="F59" s="567"/>
      <c r="G59" s="568"/>
    </row>
    <row r="60" spans="1:7" ht="15.75" customHeight="1">
      <c r="A60" s="569" t="s">
        <v>82</v>
      </c>
      <c r="B60" s="570"/>
      <c r="C60" s="571"/>
      <c r="D60" s="571"/>
      <c r="E60" s="571"/>
      <c r="F60" s="571"/>
      <c r="G60" s="572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8" thickBot="1">
      <c r="A62" s="138"/>
      <c r="B62" s="139"/>
      <c r="C62" s="140"/>
      <c r="D62" s="552"/>
      <c r="E62" s="553"/>
      <c r="F62" s="552"/>
      <c r="G62" s="553"/>
    </row>
    <row r="63" spans="1:7" ht="13.2">
      <c r="A63" s="554"/>
      <c r="B63" s="555"/>
      <c r="C63" s="555"/>
      <c r="D63" s="555"/>
      <c r="E63" s="555"/>
      <c r="F63" s="555"/>
      <c r="G63" s="556"/>
    </row>
    <row r="64" spans="1:7" ht="13.5" customHeight="1" thickBot="1">
      <c r="A64" s="557" t="s">
        <v>53</v>
      </c>
      <c r="B64" s="558"/>
      <c r="C64" s="559"/>
      <c r="D64" s="560"/>
      <c r="E64" s="560"/>
      <c r="F64" s="560"/>
      <c r="G64" s="561"/>
    </row>
  </sheetData>
  <mergeCells count="36">
    <mergeCell ref="B27:D27"/>
    <mergeCell ref="B28:D28"/>
    <mergeCell ref="B29:D29"/>
    <mergeCell ref="B6:D6"/>
    <mergeCell ref="B25:D25"/>
    <mergeCell ref="B26:D2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FINAL </vt:lpstr>
      <vt:lpstr>RA02Final </vt:lpstr>
      <vt:lpstr>RA01Final  </vt:lpstr>
      <vt:lpstr>RA02F</vt:lpstr>
      <vt:lpstr>RA01F</vt:lpstr>
      <vt:lpstr>RA02_70%</vt:lpstr>
      <vt:lpstr>RA01_F</vt:lpstr>
      <vt:lpstr>'FINAL '!Print_Area</vt:lpstr>
      <vt:lpstr>RA01_F!Print_Area</vt:lpstr>
      <vt:lpstr>RA01F!Print_Area</vt:lpstr>
      <vt:lpstr>'RA01Final  '!Print_Area</vt:lpstr>
      <vt:lpstr>'RA02_70%'!Print_Area</vt:lpstr>
      <vt:lpstr>RA02F!Print_Area</vt:lpstr>
      <vt:lpstr>'RA02Final 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VINCOM</cp:lastModifiedBy>
  <cp:lastPrinted>2018-02-15T09:01:44Z</cp:lastPrinted>
  <dcterms:created xsi:type="dcterms:W3CDTF">2016-03-15T12:03:55Z</dcterms:created>
  <dcterms:modified xsi:type="dcterms:W3CDTF">2023-10-19T10:22:02Z</dcterms:modified>
</cp:coreProperties>
</file>